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様式第２号　基本情報入力シート" sheetId="73" r:id="rId1"/>
    <sheet name="様式第3-1号（処遇改善加算対象サービス　総括表）" sheetId="78" r:id="rId2"/>
    <sheet name="様式第3-2号（処遇改善加算対象外サービス　総括表）" sheetId="90" r:id="rId3"/>
    <sheet name="様式４号（個表） " sheetId="79" r:id="rId4"/>
    <sheet name="参考（キャリアパス要件概要及びキャリアパス・賃金既定例）" sheetId="89" r:id="rId5"/>
    <sheet name="【参考】数式用" sheetId="81" state="hidden" r:id="rId6"/>
    <sheet name="【静岡県作業用】" sheetId="1" state="hidden" r:id="rId7"/>
  </sheets>
  <definedNames>
    <definedName name="静岡県">'【参考】数式用'!$AM$957:$AM$991</definedName>
    <definedName name="訪問介護①">'【参考】数式用'!$R$4:$V$4</definedName>
    <definedName name="訪問介護②">'【参考】数式用'!$X$4:$AC$4</definedName>
    <definedName name="愛知県">'【参考】数式用'!$AM$992:$AM$1045</definedName>
    <definedName name="介護予防_小規模多機能型居宅介護_短期利用型②">'【参考】数式用'!$X$23:$AC$23</definedName>
    <definedName name="特定施設入居者生活介護_短期利用型③">'【参考】数式用'!$AE$14:$AH$14</definedName>
    <definedName name="訪問看護②">'【参考】数式用'!$X$49:$AC$49</definedName>
    <definedName name="介護予防ケアマネジメント③">'【参考】数式用'!$AE$48:$AH$48</definedName>
    <definedName name="通所型サービス_独自②">'【参考】数式用'!$X$45:$AC$45</definedName>
    <definedName name="介護予防_訪問入浴介護②">'【参考】数式用'!$X$8:$AC$8</definedName>
    <definedName name="介護医療院①">'【参考】数式用'!$R$39:$V$39</definedName>
    <definedName name="地域密着型介護老人福祉施設③">'【参考】数式用'!$AE$31:$AH$31</definedName>
    <definedName name="愛媛県">'【参考】数式用'!$AM$1421:$AM$1440</definedName>
    <definedName name="訪問型サービス_独自①">'【参考】数式用'!$R$42:$V$42</definedName>
    <definedName name="介護予防_短期入所療養介護老健_②">'【参考】数式用'!$X$36:$AC$36</definedName>
    <definedName name="茨城県">'【参考】数式用'!$AM$414:$AM$457</definedName>
    <definedName name="沖縄県">'【参考】数式用'!$AM$1708:$AM$1748</definedName>
    <definedName name="介護予防_小規模多機能型居宅介護③">'【参考】数式用'!$AE$22:$AH$22</definedName>
    <definedName name="介護老人福祉施設①">'【参考】数式用'!$R$30:$V$30</definedName>
    <definedName name="岡山県">'【参考】数式用'!$AM$1311:$AM$1337</definedName>
    <definedName name="介護予防_小規模多機能型居宅介護_短期利用型①">'【参考】数式用'!$R$23:$V$23</definedName>
    <definedName name="訪問看護①">'【参考】数式用'!$R$49:$V$49</definedName>
    <definedName name="介護予防_通所リハビリテーション③">'【参考】数式用'!$AE$12:$AH$12</definedName>
    <definedName name="介護予防_訪問リハビリテーション③">'【参考】数式用'!$AE$52:$AH$52</definedName>
    <definedName name="通所型サービス_独自①">'【参考】数式用'!$R$45:$V$45</definedName>
    <definedName name="介護予防_訪問入浴介護①">'【参考】数式用'!$R$8:$V$8</definedName>
    <definedName name="長崎県">'【参考】数式用'!$AM$1555:$AM$1575</definedName>
    <definedName name="介護医療院②">'【参考】数式用'!$X$39:$AC$39</definedName>
    <definedName name="介護予防_特定施設入居者生活介護③">'【参考】数式用'!$AE$15:$AH$15</definedName>
    <definedName name="介護医療院③">'【参考】数式用'!$AE$39:$AH$39</definedName>
    <definedName name="介護予防_特定施設入居者生活介護②">'【参考】数式用'!$X$15:$AC$15</definedName>
    <definedName name="介護予防_小規模多機能型居宅介護_短期利用型③">'【参考】数式用'!$AE$23:$AH$23</definedName>
    <definedName name="介護予防_訪問リハビリテーション①">'【参考】数式用'!$R$52:$V$52</definedName>
    <definedName name="通所型サービス_独自③">'【参考】数式用'!$AE$45:$AH$45</definedName>
    <definedName name="介護予防_訪問入浴介護③">'【参考】数式用'!$AE$8:$AH$8</definedName>
    <definedName name="訪問看護③">'【参考】数式用'!$AE$49:$AH$49</definedName>
    <definedName name="特定施設入居者生活介護_短期利用型②">'【参考】数式用'!$X$14:$AC$14</definedName>
    <definedName name="介護予防_通所リハビリテーション①">'【参考】数式用'!$R$12:$V$12</definedName>
    <definedName name="介護予防ケアマネジメント②">'【参考】数式用'!$X$48:$AC$48</definedName>
    <definedName name="介護予防_小規模多機能型居宅介護①">'【参考】数式用'!$R$22:$V$22</definedName>
    <definedName name="介護老人福祉施設③">'【参考】数式用'!$AE$30:$AH$30</definedName>
    <definedName name="兵庫県">'【参考】数式用'!$AM$1163:$AM$1203</definedName>
    <definedName name="介護予防_小規模多機能型居宅介護②">'【参考】数式用'!$X$22:$AC$22</definedName>
    <definedName name="介護予防_短期入所生活介護①">'【参考】数式用'!$R$33:$V$33</definedName>
    <definedName name="島根県">'【参考】数式用'!$AM$1292:$AM$1310</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神奈川県">'【参考】数式用'!$AM$697:$AM$729</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①">'【参考】数式用'!$R$36:$V$36</definedName>
    <definedName name="介護予防_短期入所療養介護老健③">'【参考】数式用'!$AE$36:$AH$36</definedName>
    <definedName name="介護予防_訪問リハビリテーション②">'【参考】数式用'!$X$52:$AC$52</definedName>
    <definedName name="特定施設入居者生活介護_短期利用型①">'【参考】数式用'!$R$14:$V$14</definedName>
    <definedName name="介護予防_通所リハビリテーション②">'【参考】数式用'!$X$12:$AC$12</definedName>
    <definedName name="介護予防ケアマネジメント①">'【参考】数式用'!$R$48:$V$48</definedName>
    <definedName name="大阪府">'【参考】数式用'!$AM$1120:$AM$1162</definedName>
    <definedName name="介護予防_特定施設入居者生活介護①">'【参考】数式用'!$R$15:$V$15</definedName>
    <definedName name="介護予防訪問リハビリテーション③">'【参考】数式用'!$AE$51:$AH$51</definedName>
    <definedName name="介護予防_認知症対応型共同生活介護_短期利用型①">'【参考】数式用'!$R$29:$V$29</definedName>
    <definedName name="訪問型サービス_独自_定率②">'【参考】数式用'!$X$43:$AC$43</definedName>
    <definedName name="介護老人保健施設②">'【参考】数式用'!$X$34:$AC$34</definedName>
    <definedName name="介護老人保健施設①">'【参考】数式用'!$R$34:$V$34</definedName>
    <definedName name="訪問型サービス_独自_定率①">'【参考】数式用'!$R$43:$V$43</definedName>
    <definedName name="介護予防_認知症対応型共同生活介護_短期利用型②">'【参考】数式用'!$X$29:$AC$29</definedName>
    <definedName name="介護予防訪問リハビリテーション①">'【参考】数式用'!$R$51:$V$51</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看護①">'【参考】数式用'!$R$50:$V$50</definedName>
    <definedName name="山口県">'【参考】数式用'!$AM$1361:$AM$1379</definedName>
    <definedName name="介護予防_訪問看護②">'【参考】数式用'!$X$50:$AC$50</definedName>
    <definedName name="介護予防_訪問看護③">'【参考】数式用'!$AE$50:$AH$50</definedName>
    <definedName name="介護予防支援①">'【参考】数式用'!$R$54:$V$54</definedName>
    <definedName name="介護予防支援②">'【参考】数式用'!$X$54:$AC$54</definedName>
    <definedName name="介護予防支援③">'【参考】数式用'!$AE$54:$AH$54</definedName>
    <definedName name="介護老人保健施設③">'【参考】数式用'!$AE$34:$AH$34</definedName>
    <definedName name="訪問型サービス_独自_定率③">'【参考】数式用'!$AE$43:$AH$43</definedName>
    <definedName name="介護予防訪問リハビリテーション②">'【参考】数式用'!$X$51:$AC$51</definedName>
    <definedName name="介護老人福祉施設②">'【参考】数式用'!$X$30:$AC$30</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短期入所療養介護_医療院③">'【参考】数式用'!$AE$40:$AH$40</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通所リハビリテーション①">'【参考】数式用'!$R$11:$V$11</definedName>
    <definedName name="三重県">'【参考】数式用'!$AM$1046:$AM$1074</definedName>
    <definedName name="短期入所療養介護_医療院②">'【参考】数式用'!$X$40:$AC$40</definedName>
    <definedName name="認知症対応型通所介護①">'【参考】数式用'!$R$18:$V$18</definedName>
    <definedName name="山形県">'【参考】数式用'!$AM$320:$AM$354</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通所型サービス_独自_定額③">'【参考】数式用'!$AE$47:$AH$47</definedName>
    <definedName name="小規模多機能型居宅介護_短期利用型③">'【参考】数式用'!$AE$21:$AH$21</definedName>
    <definedName name="通所型サービス_独自_定額②">'【参考】数式用'!$X$47:$AC$47</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青森県">'【参考】数式用'!$AM$187:$AM$226</definedName>
    <definedName name="石川県">'【参考】数式用'!$AM$775:$AM$793</definedName>
    <definedName name="千葉県">'【参考】数式用'!$AM$581:$AM$634</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認知症対応型通所介護②">'【参考】数式用'!$X$18:$AC$18</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野県">'【参考】数式用'!$AM$838:$AM$914</definedName>
    <definedName name="鳥取県">'【参考】数式用'!$AM$1273:$AM$1291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東京都">'【参考】数式用'!$AM$635:$AM$696</definedName>
    <definedName name="徳島県">'【参考】数式用'!$AM$1380:$AM$1403</definedName>
    <definedName name="特定施設入居者生活介護①">'【参考】数式用'!$R$13:$V$13</definedName>
    <definedName name="夜間対応型訪問介護①">'【参考】数式用'!$R$5:$V$5</definedName>
    <definedName name="特定施設入居者生活介護②">'【参考】数式用'!$X$13:$AC$13</definedName>
    <definedName name="夜間対応型訪問介護②">'【参考】数式用'!$X$5:$AC$5</definedName>
    <definedName name="特定施設入居者生活介護③">'【参考】数式用'!$AE$13:$AH$13</definedName>
    <definedName name="夜間対応型訪問介護③">'【参考】数式用'!$AE$5:$AH$5</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③">'【参考】数式用'!$AE$18:$AH$18</definedName>
    <definedName name="富山県">'【参考】数式用'!$AM$760:$AM$774</definedName>
    <definedName name="訪問型サービス_独自_定額①">'【参考】数式用'!$R$44:$V$44</definedName>
    <definedName name="福井県">'【参考】数式用'!$AM$794:$AM$810</definedName>
    <definedName name="福岡県">'【参考】数式用'!$AM$1475:$AM$1534</definedName>
    <definedName name="福島県">'【参考】数式用'!$AM$355:$AM$413</definedName>
    <definedName name="訪問介護③">'【参考】数式用'!$AE$4:$AH$4</definedName>
    <definedName name="訪問型サービス_独自_定額②">'【参考】数式用'!$X$44:$AC$44</definedName>
    <definedName name="訪問型サービス_独自_定額③">'【参考】数式用'!$AE$44:$AH$44</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和歌山県">'【参考】数式用'!$AM$1243:$AM$1272</definedName>
    <definedName name="_xlnm.Print_Area" localSheetId="0">'様式第２号　基本情報入力シート'!$A$1:$AF$71</definedName>
    <definedName name="_xlnm.Print_Area" localSheetId="1">'様式第3-1号（処遇改善加算対象サービス　総括表）'!$A$1:$AJ$62</definedName>
    <definedName name="_xlnm._FilterDatabase" localSheetId="3" hidden="1">'様式４号（個表） '!$D$15:$D$515</definedName>
    <definedName name="_xlnm.Print_Area" localSheetId="3">'様式４号（個表） '!$A$1:$T$31</definedName>
    <definedName name="_xlnm._FilterDatabase" localSheetId="5" hidden="1">#REF!</definedName>
    <definedName name="_xlnm.Print_Area" localSheetId="4">'参考（キャリアパス要件概要及びキャリアパス・賃金既定例）'!$A$1:$J$29</definedName>
    <definedName name="_xlnm.Print_Area" localSheetId="2">'様式第3-2号（処遇改善加算対象外サービス　総括表）'!$A$1:$AJ$74</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51"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7" authorId="0">
      <text>
        <r>
          <rPr>
            <sz val="9"/>
            <color indexed="81"/>
            <rFont val="MS P ゴシック"/>
          </rPr>
          <t>社会保険労務士事務所等の担当者の
氏名・連絡先を記入しても構いません。</t>
        </r>
      </text>
    </comment>
    <comment ref="L51"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5" authorId="0">
      <text>
        <r>
          <rPr>
            <sz val="9"/>
            <color indexed="81"/>
            <rFont val="MS P ゴシック"/>
          </rPr>
          <t>13桁の法人番号を入力してください
（13桁の入力以外は受け付けません。</t>
        </r>
        <r>
          <rPr>
            <sz val="11"/>
            <color indexed="81"/>
            <rFont val="MS P ゴシック"/>
          </rPr>
          <t>）</t>
        </r>
      </text>
    </comment>
    <comment ref="B51" authorId="0">
      <text>
        <r>
          <rPr>
            <sz val="8"/>
            <color indexed="81"/>
            <rFont val="MS P ゴシック"/>
          </rPr>
          <t>10桁の事業所番号を入力してください（10桁の入力以外は受け付けません。）</t>
        </r>
      </text>
    </comment>
    <comment ref="AE51"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C14" authorId="0">
      <text>
        <r>
          <rPr>
            <b/>
            <u/>
            <sz val="11"/>
            <color indexed="81"/>
            <rFont val="MS P ゴシック"/>
          </rPr>
          <t>補助金の計画書の提出先は都道府県です。</t>
        </r>
        <r>
          <rPr>
            <sz val="11"/>
            <color indexed="81"/>
            <rFont val="MS P ゴシック"/>
          </rPr>
          <t>処遇改善加算とは提出先が異なる場合があります。</t>
        </r>
      </text>
    </comment>
    <comment ref="A44" authorId="0">
      <text>
        <r>
          <rPr>
            <sz val="8"/>
            <color indexed="81"/>
            <rFont val="MS P ゴシック"/>
          </rPr>
          <t>記入状況については、AG～AK列の表を参考にご確認ください。</t>
        </r>
      </text>
    </comment>
    <comment ref="A47"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-１</t>
        </r>
        <r>
          <rPr>
            <sz val="10"/>
            <color rgb="FF000000"/>
            <rFont val="ＭＳ Ｐゴシック"/>
          </rPr>
          <t>号</t>
        </r>
        <r>
          <rPr>
            <sz val="10"/>
            <color rgb="FF000000"/>
            <rFont val="MS P ゴシック"/>
          </rPr>
          <t>を完成させるには、「基本情報入力シート」「様式</t>
        </r>
        <r>
          <rPr>
            <sz val="10"/>
            <color rgb="FF000000"/>
            <rFont val="ＭＳ Ｐゴシック"/>
          </rPr>
          <t>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40" authorId="0">
      <text>
        <r>
          <rPr>
            <sz val="9"/>
            <color indexed="81"/>
            <rFont val="MS P ゴシック"/>
          </rPr>
          <t>関数の都合上、対応を誓約した要件がない場合もチェックしてください。</t>
        </r>
      </text>
    </comment>
  </commentList>
</comments>
</file>

<file path=xl/comments3.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-２</t>
        </r>
        <r>
          <rPr>
            <sz val="10"/>
            <color rgb="FF000000"/>
            <rFont val="ＭＳ Ｐゴシック"/>
          </rPr>
          <t>号</t>
        </r>
        <r>
          <rPr>
            <sz val="10"/>
            <color rgb="FF000000"/>
            <rFont val="MS P ゴシック"/>
          </rPr>
          <t>を完成させるには、「基本情報入力シート」「</t>
        </r>
        <r>
          <rPr>
            <sz val="10"/>
            <color rgb="FF000000"/>
            <rFont val="ＭＳ Ｐゴシック"/>
          </rPr>
          <t>様式第４号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55" authorId="0">
      <text>
        <r>
          <rPr>
            <sz val="9"/>
            <color indexed="81"/>
            <rFont val="MS P ゴシック"/>
          </rPr>
          <t>関数の都合上、対応を誓約した要件がない場合もチェックしてください。</t>
        </r>
      </text>
    </comment>
  </commentList>
</comments>
</file>

<file path=xl/comments4.xml><?xml version="1.0" encoding="utf-8"?>
<comments xmlns="http://schemas.openxmlformats.org/spreadsheetml/2006/main">
  <authors>
    <author>作成者</author>
  </authors>
  <commentList>
    <comment ref="P13"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G13" authorId="0">
      <text>
        <r>
          <rPr>
            <b/>
            <u/>
            <sz val="12"/>
            <color rgb="FF000000"/>
            <rFont val="MS P ゴシック"/>
          </rPr>
          <t>空欄の場合、先に「基本情報入力シート」を記入してください。</t>
        </r>
      </text>
    </comment>
    <comment ref="K12" authorId="0">
      <text>
        <r>
          <rPr>
            <sz val="9"/>
            <color indexed="81"/>
            <rFont val="MS P ゴシック"/>
          </rPr>
          <t>「○」は記載もれがなく、全ての事業所において要件を満たす場合、
「△」は記載もれがないが、要件を満たさない事業所がある場合、
「×」は記載漏れがある場合です。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<sst xmlns="http://schemas.openxmlformats.org/spreadsheetml/2006/main" xmlns:r="http://schemas.openxmlformats.org/officeDocument/2006/relationships" count="2498" uniqueCount="2498">
  <si>
    <t>職場環境改善等に向けて、以下のいずれかの取組の実施を計画している又は既に実施しています。
（１つ以上の項目にチェック（✓））</t>
  </si>
  <si>
    <t>⑲５S活動（業務管理の手法の１つ。整理・整頓・清掃・清潔・躾の頭文字をとったもの）等の実践による職場環境の整備を行っている</t>
  </si>
  <si>
    <t>河内町</t>
  </si>
  <si>
    <t>厚沢部町</t>
  </si>
  <si>
    <t>↓隠し列</t>
    <rPh sb="1" eb="2">
      <t>カク</t>
    </rPh>
    <rPh sb="3" eb="4">
      <t>レツ</t>
    </rPh>
    <phoneticPr fontId="21"/>
  </si>
  <si>
    <t>木曽岬町</t>
  </si>
  <si>
    <t>熊本県</t>
  </si>
  <si>
    <t>牧之原市</t>
  </si>
  <si>
    <t>香美町</t>
  </si>
  <si>
    <t>法人住所</t>
  </si>
  <si>
    <t>腰痛を
含む
心身の
健康管理</t>
  </si>
  <si>
    <t>尾鷲市</t>
  </si>
  <si>
    <t>介護老人福祉施設_組合せ</t>
  </si>
  <si>
    <t>２　基本情報</t>
    <rPh sb="2" eb="4">
      <t>キホン</t>
    </rPh>
    <rPh sb="4" eb="6">
      <t>ジョウホウ</t>
    </rPh>
    <phoneticPr fontId="81"/>
  </si>
  <si>
    <t>土佐清水市</t>
  </si>
  <si>
    <t>法人
代表者</t>
  </si>
  <si>
    <t>寒河江市</t>
  </si>
  <si>
    <t>介護保険事業所番号</t>
    <rPh sb="0" eb="2">
      <t>カイゴ</t>
    </rPh>
    <rPh sb="2" eb="4">
      <t>ホケン</t>
    </rPh>
    <rPh sb="4" eb="7">
      <t>ジギョウショ</t>
    </rPh>
    <rPh sb="7" eb="9">
      <t>バンゴウ</t>
    </rPh>
    <phoneticPr fontId="21"/>
  </si>
  <si>
    <t>幸田町</t>
  </si>
  <si>
    <t>睦沢町</t>
  </si>
  <si>
    <t>書類作成担当者</t>
    <rPh sb="0" eb="2">
      <t>ショルイ</t>
    </rPh>
    <rPh sb="2" eb="4">
      <t>サクセイ</t>
    </rPh>
    <rPh sb="4" eb="7">
      <t>タントウシャ</t>
    </rPh>
    <phoneticPr fontId="21"/>
  </si>
  <si>
    <t>曽於市</t>
  </si>
  <si>
    <t>㉒介護ロボット（見守り支援、移乗支援、移動支援、排泄支援、入浴支援、介護業務支援等）又はインカム等の職員間の連絡調整の迅速化に資するICT機器（ビジネスチャットツール含む）の導入</t>
  </si>
  <si>
    <t>うち、処遇改善加算
対象外サービス分</t>
    <rPh sb="3" eb="9">
      <t>ショグウカイゼンカサン</t>
    </rPh>
    <rPh sb="10" eb="12">
      <t>タイショウ</t>
    </rPh>
    <rPh sb="12" eb="13">
      <t>ガイ</t>
    </rPh>
    <rPh sb="17" eb="18">
      <t>ブン</t>
    </rPh>
    <phoneticPr fontId="21"/>
  </si>
  <si>
    <t>黒松内町</t>
  </si>
  <si>
    <t>加算対象</t>
    <rPh sb="0" eb="2">
      <t>カサン</t>
    </rPh>
    <rPh sb="2" eb="4">
      <t>タイショウ</t>
    </rPh>
    <phoneticPr fontId="21"/>
  </si>
  <si>
    <t>職責</t>
    <rPh sb="0" eb="2">
      <t>ショクセキ</t>
    </rPh>
    <phoneticPr fontId="21"/>
  </si>
  <si>
    <t>泉崎村</t>
  </si>
  <si>
    <t>板倉町</t>
  </si>
  <si>
    <t>下表に必要事項を入力してください。記入内容が各様式に反映されます。</t>
  </si>
  <si>
    <t>新庄市</t>
  </si>
  <si>
    <t>塩尻市</t>
  </si>
  <si>
    <t>東浦町</t>
  </si>
  <si>
    <t>瑞浪市</t>
  </si>
  <si>
    <t>フリガナ</t>
  </si>
  <si>
    <t>やりがい
・
働きがい
の醸成</t>
  </si>
  <si>
    <t>会議録、周知文書</t>
    <rPh sb="0" eb="3">
      <t>カイギロク</t>
    </rPh>
    <rPh sb="4" eb="6">
      <t>シュウチ</t>
    </rPh>
    <rPh sb="6" eb="8">
      <t>ブンショ</t>
    </rPh>
    <phoneticPr fontId="21"/>
  </si>
  <si>
    <t>大船渡市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</si>
  <si>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</si>
  <si>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事業計画書（基本情報入力シート）</t>
    <rPh sb="0" eb="2">
      <t>ジギョウ</t>
    </rPh>
    <rPh sb="2" eb="5">
      <t>ケイカクショ</t>
    </rPh>
    <rPh sb="6" eb="8">
      <t>キホン</t>
    </rPh>
    <rPh sb="8" eb="10">
      <t>ジョウホウ</t>
    </rPh>
    <rPh sb="10" eb="12">
      <t>ニュウリョク</t>
    </rPh>
    <phoneticPr fontId="21"/>
  </si>
  <si>
    <t>長久手市</t>
  </si>
  <si>
    <t>安曇野市</t>
  </si>
  <si>
    <t>那須烏山市</t>
  </si>
  <si>
    <t>法人名</t>
  </si>
  <si>
    <t>介護予防_訪問看護①</t>
  </si>
  <si>
    <t>安芸高田市</t>
  </si>
  <si>
    <t>3級地</t>
    <rPh sb="1" eb="3">
      <t>キュウチ</t>
    </rPh>
    <phoneticPr fontId="21"/>
  </si>
  <si>
    <t>職名</t>
    <rPh sb="0" eb="2">
      <t>ショクメイ</t>
    </rPh>
    <phoneticPr fontId="21"/>
  </si>
  <si>
    <t>いわき市</t>
  </si>
  <si>
    <t>E-mail</t>
  </si>
  <si>
    <t>出雲崎町</t>
  </si>
  <si>
    <t>（ウ）その他の金額　（① 業務内容の明確化と職員間の適切な役割分担の取組）</t>
  </si>
  <si>
    <t>稲敷市</t>
  </si>
  <si>
    <t>雲仙市</t>
  </si>
  <si>
    <t>白河市</t>
  </si>
  <si>
    <t>①</t>
  </si>
  <si>
    <t>大口町</t>
  </si>
  <si>
    <t>⑦エルダー・メンター（仕事やメンタル面のサポート等をする担当者）制度等導入</t>
  </si>
  <si>
    <t>地域密着型特定施設入居者生活介護③</t>
  </si>
  <si>
    <t>福島町</t>
  </si>
  <si>
    <t>桜井市</t>
  </si>
  <si>
    <t>㉔の２　１法人あたり１の施設又は事業所のみを運営するような法人等の小規模事業者であり、㉔の取組を実施している。</t>
  </si>
  <si>
    <t>-</t>
  </si>
  <si>
    <t>静岡県</t>
  </si>
  <si>
    <t>文京区</t>
  </si>
  <si>
    <t>加算Ⅳに準ずる要件を満たす</t>
    <rPh sb="0" eb="2">
      <t>カサン</t>
    </rPh>
    <rPh sb="4" eb="5">
      <t>ジュン</t>
    </rPh>
    <rPh sb="7" eb="9">
      <t>ヨウケン</t>
    </rPh>
    <rPh sb="10" eb="11">
      <t>ミ</t>
    </rPh>
    <phoneticPr fontId="21"/>
  </si>
  <si>
    <t>芦別市</t>
  </si>
  <si>
    <t>名称</t>
    <rPh sb="0" eb="2">
      <t>メイショウ</t>
    </rPh>
    <phoneticPr fontId="21"/>
  </si>
  <si>
    <t>〒</t>
  </si>
  <si>
    <t>〒結合</t>
    <rPh sb="1" eb="3">
      <t>ケツゴウ</t>
    </rPh>
    <phoneticPr fontId="21"/>
  </si>
  <si>
    <t>東御市</t>
  </si>
  <si>
    <t>氏名</t>
    <rPh sb="0" eb="2">
      <t>シメイ</t>
    </rPh>
    <phoneticPr fontId="21"/>
  </si>
  <si>
    <t>尾道市</t>
  </si>
  <si>
    <t>（確認用）提出前のチェックリスト</t>
    <rPh sb="1" eb="4">
      <t>カクニンヨウ</t>
    </rPh>
    <phoneticPr fontId="21"/>
  </si>
  <si>
    <t>本別町</t>
  </si>
  <si>
    <t>結城市</t>
  </si>
  <si>
    <t>○○○</t>
  </si>
  <si>
    <t>飯島町</t>
  </si>
  <si>
    <t>法人番号</t>
  </si>
  <si>
    <t>武雄市</t>
  </si>
  <si>
    <t>連絡先</t>
  </si>
  <si>
    <t>八郎潟町</t>
  </si>
  <si>
    <t>通所介護</t>
  </si>
  <si>
    <t>壮瞥町</t>
  </si>
  <si>
    <t>山添村</t>
  </si>
  <si>
    <t>書類作成
担当者</t>
  </si>
  <si>
    <t>⑥研修の受講やキャリア段位制度と人事考課との連動</t>
  </si>
  <si>
    <t>直方市</t>
  </si>
  <si>
    <t>浦臼町</t>
  </si>
  <si>
    <t>佐呂間町</t>
  </si>
  <si>
    <t>聖籠町</t>
  </si>
  <si>
    <t>④職業体験の受入れや地域行事への参加や主催等による職業魅力度向上の取組の実施</t>
  </si>
  <si>
    <t>電話番号</t>
    <rPh sb="0" eb="2">
      <t>デンワ</t>
    </rPh>
    <rPh sb="2" eb="4">
      <t>バンゴウ</t>
    </rPh>
    <phoneticPr fontId="21"/>
  </si>
  <si>
    <t>小規模多機能型居宅介護（短期利用型）</t>
    <rPh sb="12" eb="17">
      <t>タンキリヨウガタ</t>
    </rPh>
    <phoneticPr fontId="21"/>
  </si>
  <si>
    <t>葛巻町</t>
  </si>
  <si>
    <t>多賀城市</t>
    <rPh sb="0" eb="4">
      <t>タガジョウシ</t>
    </rPh>
    <phoneticPr fontId="81"/>
  </si>
  <si>
    <t>青梅市</t>
  </si>
  <si>
    <t>①法人や事業所の経営理念やケア方針・人材育成方針、その実現のための施策・仕組みなどの明確化</t>
  </si>
  <si>
    <t>宇部市</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</si>
  <si>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</si>
  <si>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</si>
  <si>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</si>
  <si>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</si>
  <si>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</si>
  <si>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</si>
  <si>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由仁町</t>
  </si>
  <si>
    <t>看護小規模多機能型居宅介護_短期利用型③</t>
  </si>
  <si>
    <t>都道府県</t>
    <rPh sb="0" eb="4">
      <t>トドウフケン</t>
    </rPh>
    <phoneticPr fontId="21"/>
  </si>
  <si>
    <t>地域密着型特定施設入居者生活介護②</t>
  </si>
  <si>
    <t>土浦市</t>
  </si>
  <si>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</si>
  <si>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</si>
  <si>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</si>
  <si>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富津市</t>
  </si>
  <si>
    <t>皆野町</t>
  </si>
  <si>
    <t>指定権者名</t>
    <rPh sb="0" eb="2">
      <t>シテイ</t>
    </rPh>
    <rPh sb="2" eb="3">
      <t>ケン</t>
    </rPh>
    <rPh sb="3" eb="4">
      <t>ジャ</t>
    </rPh>
    <rPh sb="4" eb="5">
      <t>メイ</t>
    </rPh>
    <phoneticPr fontId="21"/>
  </si>
  <si>
    <t>川口市</t>
  </si>
  <si>
    <t>玖珠町</t>
  </si>
  <si>
    <t>南風原町</t>
  </si>
  <si>
    <t>事業所の所在地</t>
    <rPh sb="0" eb="3">
      <t>ジギョウショ</t>
    </rPh>
    <rPh sb="4" eb="7">
      <t>ショザイチ</t>
    </rPh>
    <phoneticPr fontId="21"/>
  </si>
  <si>
    <t>サービス名</t>
    <rPh sb="4" eb="5">
      <t>メイ</t>
    </rPh>
    <phoneticPr fontId="21"/>
  </si>
  <si>
    <t>提出先</t>
    <rPh sb="0" eb="2">
      <t>テイシュツ</t>
    </rPh>
    <rPh sb="2" eb="3">
      <t>サキ</t>
    </rPh>
    <phoneticPr fontId="21"/>
  </si>
  <si>
    <t>佐世保市</t>
  </si>
  <si>
    <t>当別町</t>
  </si>
  <si>
    <t>宮崎県</t>
  </si>
  <si>
    <t>四街道市</t>
  </si>
  <si>
    <t>志賀町</t>
  </si>
  <si>
    <t>姫路市</t>
  </si>
  <si>
    <t>九戸村</t>
  </si>
  <si>
    <t>市区町村</t>
    <rPh sb="0" eb="2">
      <t>シク</t>
    </rPh>
    <rPh sb="2" eb="4">
      <t>チョウソン</t>
    </rPh>
    <phoneticPr fontId="21"/>
  </si>
  <si>
    <t>宇都宮市</t>
  </si>
  <si>
    <t>葛尾村</t>
  </si>
  <si>
    <t>１　基本情報</t>
    <rPh sb="2" eb="4">
      <t>キホン</t>
    </rPh>
    <rPh sb="4" eb="6">
      <t>ジョウホウ</t>
    </rPh>
    <phoneticPr fontId="21"/>
  </si>
  <si>
    <t>法人名</t>
    <rPh sb="0" eb="2">
      <t>ホウジン</t>
    </rPh>
    <rPh sb="2" eb="3">
      <t>メイ</t>
    </rPh>
    <phoneticPr fontId="21"/>
  </si>
  <si>
    <t>法人所在地</t>
    <rPh sb="0" eb="2">
      <t>ホウジン</t>
    </rPh>
    <rPh sb="2" eb="5">
      <t>ショザイチ</t>
    </rPh>
    <phoneticPr fontId="21"/>
  </si>
  <si>
    <t>行田市</t>
  </si>
  <si>
    <t>みどり市</t>
  </si>
  <si>
    <t>連絡先</t>
    <rPh sb="0" eb="3">
      <t>レンラクサキ</t>
    </rPh>
    <phoneticPr fontId="21"/>
  </si>
  <si>
    <t>上川町</t>
  </si>
  <si>
    <t>南伊豆町</t>
  </si>
  <si>
    <t>②</t>
  </si>
  <si>
    <t>長泉町</t>
  </si>
  <si>
    <t>③</t>
  </si>
  <si>
    <t>山形県</t>
  </si>
  <si>
    <t>播磨町</t>
  </si>
  <si>
    <t>区分</t>
    <rPh sb="0" eb="2">
      <t>クブン</t>
    </rPh>
    <phoneticPr fontId="21"/>
  </si>
  <si>
    <t>西原町</t>
  </si>
  <si>
    <t>内容</t>
    <rPh sb="0" eb="2">
      <t>ナイヨウ</t>
    </rPh>
    <phoneticPr fontId="21"/>
  </si>
  <si>
    <t>入職促進に向けた取組</t>
  </si>
  <si>
    <t>西都市</t>
  </si>
  <si>
    <t>②事業者の共同による採用・人事ローテーション・研修のための制度構築</t>
  </si>
  <si>
    <t>宇陀市</t>
  </si>
  <si>
    <t>調布市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</si>
  <si>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</si>
  <si>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清水町</t>
  </si>
  <si>
    <t>伊豆市</t>
  </si>
  <si>
    <t>茅ヶ崎市</t>
  </si>
  <si>
    <t>京丹波町</t>
  </si>
  <si>
    <t>資質の向上やキャリアアップに
向けた支援</t>
  </si>
  <si>
    <t>下田市</t>
  </si>
  <si>
    <t>⑧上位者・担当者等によるキャリア面談など、キャリアアップ・働き方等に関する定期的な相談の機会の確保</t>
  </si>
  <si>
    <t>川内村</t>
  </si>
  <si>
    <t>広島市</t>
  </si>
  <si>
    <t>看護小規模多機能型居宅介護_短期利用型②</t>
  </si>
  <si>
    <t>宮若市</t>
  </si>
  <si>
    <t>三宅町</t>
  </si>
  <si>
    <t>両立支援
・
多様な
働き方の
推進</t>
  </si>
  <si>
    <t>宝塚市</t>
  </si>
  <si>
    <t>⑨子育てや家族等の介護等と仕事の両立を目指す者のための休業制度等の充実、事業所内託児施設の整備</t>
  </si>
  <si>
    <t>前橋市</t>
  </si>
  <si>
    <t>栃木県</t>
  </si>
  <si>
    <t>小清水町</t>
  </si>
  <si>
    <t>香南市</t>
  </si>
  <si>
    <t>⑩職員の事情等の状況に応じた勤務シフトや短時間正規職員制度の導入、職員の希望に即した非正規職員から正規職員への転換の制度等の整備</t>
  </si>
  <si>
    <t>介護予防_訪問リハビリテーション①</t>
  </si>
  <si>
    <t>生産性
向上のため
の取組</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</si>
  <si>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</si>
  <si>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</si>
  <si>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介護予防小規模多機能型居宅介護（短期利用型）</t>
    <rPh sb="16" eb="21">
      <t>タンキリヨウガタ</t>
    </rPh>
    <phoneticPr fontId="21"/>
  </si>
  <si>
    <t>小樽市</t>
  </si>
  <si>
    <t>介護医療院</t>
  </si>
  <si>
    <t>⑫有給休暇の取得促進のため、情報共有や複数担当制等により、業務の属人化の解消、業務配分の偏りの解消を行っている</t>
  </si>
  <si>
    <t>角田市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</si>
  <si>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</si>
  <si>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⑬業務や福利厚生制度、メンタルヘルス等の職員相談窓口の設置等相談体制の充実</t>
  </si>
  <si>
    <t>養父市</t>
  </si>
  <si>
    <t>倉敷市</t>
  </si>
  <si>
    <t>京田辺市</t>
  </si>
  <si>
    <t>福崎町</t>
  </si>
  <si>
    <t>練馬区</t>
    <rPh sb="0" eb="3">
      <t>ネリマク</t>
    </rPh>
    <phoneticPr fontId="81"/>
  </si>
  <si>
    <t>三田市</t>
  </si>
  <si>
    <t>港区</t>
    <rPh sb="0" eb="2">
      <t>ミナトク</t>
    </rPh>
    <phoneticPr fontId="81"/>
  </si>
  <si>
    <t>府中町</t>
  </si>
  <si>
    <t>紫波町</t>
  </si>
  <si>
    <t>山梨市</t>
  </si>
  <si>
    <t>⑭短時間勤務労働者等も受診可能な健康診断・ストレスチェックや、従業員のための休憩室の設置等健康管理対策の実施</t>
  </si>
  <si>
    <t>東秩父村</t>
  </si>
  <si>
    <t>⑯事故・トラブルへの対応マニュアル等の作成等の体制の整備</t>
  </si>
  <si>
    <t>みやこ町</t>
  </si>
  <si>
    <t>幌加内町</t>
  </si>
  <si>
    <t>東村山市</t>
  </si>
  <si>
    <t>明石市</t>
  </si>
  <si>
    <t>浜頓別町</t>
  </si>
  <si>
    <t>介護予防_認知症対応型共同生活介護③</t>
  </si>
  <si>
    <t>⑰厚生労働省が示している「生産性向上ガイドライン」に基づき、業務改善活動の体制構築（委員会やプロジェクトチームの立ち上げ、外部の研修会の活用等）を行っている</t>
  </si>
  <si>
    <t>満たしていない補助金の要件数</t>
    <rPh sb="0" eb="1">
      <t>ミ</t>
    </rPh>
    <rPh sb="7" eb="10">
      <t>ホジョキン</t>
    </rPh>
    <rPh sb="11" eb="13">
      <t>ヨウケン</t>
    </rPh>
    <rPh sb="13" eb="14">
      <t>スウ</t>
    </rPh>
    <phoneticPr fontId="21"/>
  </si>
  <si>
    <t>中富良野町</t>
  </si>
  <si>
    <t>⑱現場の課題の見える化（課題の抽出、課題の構造化、業務時間調査の実施等）を実施している</t>
  </si>
  <si>
    <t>興部町</t>
  </si>
  <si>
    <t>⑳業務手順書の作成や、記録・報告様式の工夫等による情報共有や作業負担の軽減を行っている</t>
  </si>
  <si>
    <t>立川市</t>
  </si>
  <si>
    <t>美深町</t>
  </si>
  <si>
    <t>豊山町</t>
    <rPh sb="0" eb="2">
      <t>トヨヤマ</t>
    </rPh>
    <rPh sb="2" eb="3">
      <t>マチ</t>
    </rPh>
    <phoneticPr fontId="81"/>
  </si>
  <si>
    <t>甘楽町</t>
  </si>
  <si>
    <t>㉑介護ソフト（記録、情報共有、請求業務転記が不要なもの。）、情報端末（タブレット端末、スマートフォン端末等）の導入</t>
  </si>
  <si>
    <t>上乗せ割合</t>
    <rPh sb="0" eb="2">
      <t>ウワノ</t>
    </rPh>
    <rPh sb="3" eb="5">
      <t>ワリアイ</t>
    </rPh>
    <phoneticPr fontId="21"/>
  </si>
  <si>
    <t>赤平市</t>
  </si>
  <si>
    <t>㉗利用者本位のケア方針など介護保険や法人の理念等を定期的に学ぶ機会の提供</t>
  </si>
  <si>
    <t>赤井川村</t>
  </si>
  <si>
    <t>㉘ケアの好事例や、利用者やその家族からの謝意等の情報を共有する機会の提供</t>
  </si>
  <si>
    <t>以下の点を確認し、満たしている項目に全てチェック（✔）すること。</t>
  </si>
  <si>
    <t>熊本市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</si>
  <si>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</si>
  <si>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上越市</t>
  </si>
  <si>
    <t>羽村市</t>
  </si>
  <si>
    <t>―</t>
  </si>
  <si>
    <t>労働保険料の納付が適正に行われています。</t>
    <rPh sb="0" eb="2">
      <t>ロウドウ</t>
    </rPh>
    <rPh sb="2" eb="5">
      <t>ホケンリョウ</t>
    </rPh>
    <rPh sb="6" eb="8">
      <t>ノウフ</t>
    </rPh>
    <rPh sb="9" eb="11">
      <t>テキセイ</t>
    </rPh>
    <rPh sb="12" eb="13">
      <t>オコナ</t>
    </rPh>
    <phoneticPr fontId="21"/>
  </si>
  <si>
    <t>かつらぎ町</t>
  </si>
  <si>
    <t>碧南市</t>
  </si>
  <si>
    <t>渡嘉敷村</t>
  </si>
  <si>
    <t>蘭越町</t>
  </si>
  <si>
    <t>柏崎市</t>
  </si>
  <si>
    <t>幸手市</t>
  </si>
  <si>
    <t>羅臼町</t>
  </si>
  <si>
    <t>令和</t>
    <rPh sb="0" eb="2">
      <t>レイワ</t>
    </rPh>
    <phoneticPr fontId="21"/>
  </si>
  <si>
    <t>組合せ</t>
    <rPh sb="0" eb="1">
      <t>ク</t>
    </rPh>
    <rPh sb="1" eb="2">
      <t>ア</t>
    </rPh>
    <phoneticPr fontId="21"/>
  </si>
  <si>
    <t>ひたちなか市</t>
  </si>
  <si>
    <t>長門市</t>
  </si>
  <si>
    <t>年</t>
    <rPh sb="0" eb="1">
      <t>ネン</t>
    </rPh>
    <phoneticPr fontId="21"/>
  </si>
  <si>
    <t>置戸町</t>
  </si>
  <si>
    <t>39</t>
  </si>
  <si>
    <t>白糠町</t>
  </si>
  <si>
    <t>清瀬市</t>
  </si>
  <si>
    <t>介護予防_認知症対応型共同生活介護②</t>
  </si>
  <si>
    <t>双葉町</t>
  </si>
  <si>
    <t>魚津市</t>
  </si>
  <si>
    <t>尾張旭市</t>
  </si>
  <si>
    <t>月</t>
    <rPh sb="0" eb="1">
      <t>ゲツ</t>
    </rPh>
    <phoneticPr fontId="21"/>
  </si>
  <si>
    <t>御浜町</t>
  </si>
  <si>
    <t>新地町</t>
  </si>
  <si>
    <t>1級地</t>
    <rPh sb="1" eb="3">
      <t>キュウチ</t>
    </rPh>
    <phoneticPr fontId="21"/>
  </si>
  <si>
    <t>大津市</t>
  </si>
  <si>
    <t>球磨村</t>
  </si>
  <si>
    <t>猪名川町</t>
  </si>
  <si>
    <t>箕輪町</t>
  </si>
  <si>
    <t>大川村</t>
  </si>
  <si>
    <t>日</t>
    <rPh sb="0" eb="1">
      <t>ニチ</t>
    </rPh>
    <phoneticPr fontId="21"/>
  </si>
  <si>
    <t>新潟県</t>
  </si>
  <si>
    <t>代表者</t>
    <rPh sb="0" eb="3">
      <t>ダイヒョウシャ</t>
    </rPh>
    <phoneticPr fontId="21"/>
  </si>
  <si>
    <t>事業所名</t>
    <rPh sb="0" eb="3">
      <t>ジギョウショ</t>
    </rPh>
    <rPh sb="3" eb="4">
      <t>メイ</t>
    </rPh>
    <phoneticPr fontId="21"/>
  </si>
  <si>
    <t>安八町</t>
  </si>
  <si>
    <t>東京都</t>
  </si>
  <si>
    <t>五條市</t>
  </si>
  <si>
    <t>鶴田町</t>
  </si>
  <si>
    <t>２　補助金の支給要件及び使途</t>
  </si>
  <si>
    <t>鷹栖町</t>
  </si>
  <si>
    <t>下條村</t>
  </si>
  <si>
    <t>喜界町</t>
  </si>
  <si>
    <t>徳島市</t>
  </si>
  <si>
    <t>３　その他要件を満たすことの確認・誓約等</t>
    <rPh sb="4" eb="5">
      <t>タ</t>
    </rPh>
    <rPh sb="5" eb="7">
      <t>ヨウケン</t>
    </rPh>
    <rPh sb="8" eb="9">
      <t>ミ</t>
    </rPh>
    <rPh sb="14" eb="16">
      <t>カクニン</t>
    </rPh>
    <rPh sb="17" eb="19">
      <t>セイヤク</t>
    </rPh>
    <rPh sb="19" eb="20">
      <t>トウ</t>
    </rPh>
    <phoneticPr fontId="21"/>
  </si>
  <si>
    <t>足寄町</t>
  </si>
  <si>
    <t>小布施町</t>
  </si>
  <si>
    <t>！この欄が×の場合、チェック（✓）がついていない項目があります。</t>
  </si>
  <si>
    <t>藤里町</t>
  </si>
  <si>
    <t>確認項目</t>
    <rPh sb="0" eb="2">
      <t>カクニン</t>
    </rPh>
    <rPh sb="2" eb="4">
      <t>コウモク</t>
    </rPh>
    <phoneticPr fontId="21"/>
  </si>
  <si>
    <t>阿蘇市</t>
  </si>
  <si>
    <t>加古川市</t>
  </si>
  <si>
    <t>中之条町</t>
  </si>
  <si>
    <t>証明する資料の例</t>
    <rPh sb="0" eb="2">
      <t>ショウメイ</t>
    </rPh>
    <rPh sb="4" eb="6">
      <t>シリョウ</t>
    </rPh>
    <rPh sb="7" eb="8">
      <t>レイ</t>
    </rPh>
    <phoneticPr fontId="2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</si>
  <si>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</si>
  <si>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新ひだか町</t>
  </si>
  <si>
    <t>三戸町</t>
  </si>
  <si>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</si>
  <si>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島根県</t>
  </si>
  <si>
    <t>南相馬市</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</si>
  <si>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</si>
  <si>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東北町</t>
  </si>
  <si>
    <t>鹿児島県</t>
  </si>
  <si>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</si>
  <si>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斑鳩町</t>
  </si>
  <si>
    <t>音更町</t>
  </si>
  <si>
    <t>横手市</t>
  </si>
  <si>
    <t>小野町</t>
  </si>
  <si>
    <t>小牧市</t>
  </si>
  <si>
    <t>和泉市</t>
  </si>
  <si>
    <t>大野町</t>
  </si>
  <si>
    <t>以下の項目に「×」がないか、提出前に確認すること。「×」がある場合、当該項目の記載を修正すること。</t>
  </si>
  <si>
    <t>橿原市</t>
  </si>
  <si>
    <t>伊達市</t>
  </si>
  <si>
    <t>短期入所療養介護_老健_組合せ</t>
  </si>
  <si>
    <t>２　補助金の見込額、支給要件及び使途</t>
  </si>
  <si>
    <t>飯田市</t>
  </si>
  <si>
    <t>石岡市</t>
  </si>
  <si>
    <t>３　要件を満たすことの確認等</t>
  </si>
  <si>
    <t>龍ケ崎市</t>
  </si>
  <si>
    <t>要件を満たすことの確認について、チェック（✔）が入っていない項目がない</t>
    <rPh sb="0" eb="1">
      <t>ヨウケン</t>
    </rPh>
    <rPh sb="2" eb="3">
      <t>ミ</t>
    </rPh>
    <rPh sb="8" eb="10">
      <t>カクニン</t>
    </rPh>
    <phoneticPr fontId="21"/>
  </si>
  <si>
    <t>石狩市</t>
  </si>
  <si>
    <t>粕屋町</t>
  </si>
  <si>
    <t>介護予防_訪問看護③</t>
  </si>
  <si>
    <t>三芳町</t>
  </si>
  <si>
    <t>介護予防認知症対応型共同生活介護_組合せ</t>
  </si>
  <si>
    <t>平塚市</t>
  </si>
  <si>
    <t>木城町</t>
  </si>
  <si>
    <t>川南町</t>
  </si>
  <si>
    <t>海田町</t>
  </si>
  <si>
    <t>函館市</t>
  </si>
  <si>
    <t>様式第４号「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4" eb="5">
      <t>ゴウ</t>
    </rPh>
    <rPh sb="8" eb="10">
      <t>ヨウケン</t>
    </rPh>
    <rPh sb="11" eb="12">
      <t>ミ</t>
    </rPh>
    <rPh sb="16" eb="17">
      <t>ラン</t>
    </rPh>
    <rPh sb="69" eb="71">
      <t>カイトウ</t>
    </rPh>
    <rPh sb="73" eb="75">
      <t>バアイ</t>
    </rPh>
    <phoneticPr fontId="21"/>
  </si>
  <si>
    <t>陸別町</t>
  </si>
  <si>
    <t>太良町</t>
  </si>
  <si>
    <t>焼津市</t>
  </si>
  <si>
    <t>振込に関する情報</t>
    <rPh sb="0" eb="2">
      <t>フリコミ</t>
    </rPh>
    <rPh sb="3" eb="4">
      <t>カン</t>
    </rPh>
    <rPh sb="6" eb="8">
      <t>ジョウホウ</t>
    </rPh>
    <phoneticPr fontId="21"/>
  </si>
  <si>
    <t>世田谷区</t>
    <rPh sb="0" eb="4">
      <t>セタガヤク</t>
    </rPh>
    <phoneticPr fontId="81"/>
  </si>
  <si>
    <t>介護予防小規模多機能型居宅介護_組合せ</t>
  </si>
  <si>
    <t>茨木市</t>
  </si>
  <si>
    <t>川崎市</t>
  </si>
  <si>
    <t>田舎館村</t>
  </si>
  <si>
    <t>安平町</t>
  </si>
  <si>
    <t>宮崎市</t>
  </si>
  <si>
    <t>通し番号</t>
    <rPh sb="0" eb="1">
      <t>トオ</t>
    </rPh>
    <rPh sb="2" eb="4">
      <t>バンゴウ</t>
    </rPh>
    <phoneticPr fontId="21"/>
  </si>
  <si>
    <t>古河市</t>
  </si>
  <si>
    <t>太子町</t>
  </si>
  <si>
    <t>通所介護③</t>
  </si>
  <si>
    <t>酒々井町</t>
  </si>
  <si>
    <t>鹿部町</t>
  </si>
  <si>
    <t>１単位あたりの単価[円](b)</t>
    <rPh sb="1" eb="3">
      <t>タンイ</t>
    </rPh>
    <rPh sb="7" eb="9">
      <t>タンカ</t>
    </rPh>
    <rPh sb="10" eb="11">
      <t>エン</t>
    </rPh>
    <phoneticPr fontId="21"/>
  </si>
  <si>
    <t>枚方市</t>
  </si>
  <si>
    <t>白川町</t>
  </si>
  <si>
    <t>三重県</t>
  </si>
  <si>
    <t>加美町</t>
  </si>
  <si>
    <t>提出先事業所名</t>
    <rPh sb="0" eb="2">
      <t>テイシュツ</t>
    </rPh>
    <rPh sb="2" eb="3">
      <t>サキ</t>
    </rPh>
    <rPh sb="3" eb="6">
      <t>ジギョウショ</t>
    </rPh>
    <rPh sb="6" eb="7">
      <t>メイ</t>
    </rPh>
    <phoneticPr fontId="21"/>
  </si>
  <si>
    <t>真岡市</t>
  </si>
  <si>
    <t>京極町</t>
  </si>
  <si>
    <t>飯能市</t>
    <rPh sb="0" eb="3">
      <t>ハンノウシ</t>
    </rPh>
    <phoneticPr fontId="81"/>
  </si>
  <si>
    <t>東川町</t>
  </si>
  <si>
    <t>資格取得のための支援の実施</t>
    <rPh sb="0" eb="2">
      <t>シカク</t>
    </rPh>
    <rPh sb="2" eb="4">
      <t>シュトク</t>
    </rPh>
    <rPh sb="8" eb="10">
      <t>シエン</t>
    </rPh>
    <rPh sb="11" eb="13">
      <t>ジッシ</t>
    </rPh>
    <phoneticPr fontId="21"/>
  </si>
  <si>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</si>
  <si>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</si>
  <si>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介護予防短期入所療養介護 （医療院)</t>
    <rPh sb="14" eb="16">
      <t>イリョウ</t>
    </rPh>
    <rPh sb="16" eb="17">
      <t>イン</t>
    </rPh>
    <phoneticPr fontId="21"/>
  </si>
  <si>
    <t>愛媛県</t>
  </si>
  <si>
    <t>西興部村</t>
  </si>
  <si>
    <t>高度な業務の遂行
他の従業員への指導</t>
    <rPh sb="0" eb="2">
      <t>コウド</t>
    </rPh>
    <rPh sb="6" eb="8">
      <t>スイコウ</t>
    </rPh>
    <phoneticPr fontId="21"/>
  </si>
  <si>
    <t>通常の介護業務
他の従業員への助言</t>
    <rPh sb="3" eb="5">
      <t>カイゴ</t>
    </rPh>
    <phoneticPr fontId="21"/>
  </si>
  <si>
    <t>平取町</t>
  </si>
  <si>
    <t>その他</t>
    <rPh sb="2" eb="3">
      <t>ホカ</t>
    </rPh>
    <phoneticPr fontId="21"/>
  </si>
  <si>
    <t>介護予防短期入所療養介護_病院等_組合せ</t>
  </si>
  <si>
    <t>通常の介護業務</t>
    <rPh sb="3" eb="5">
      <t>カイゴ</t>
    </rPh>
    <phoneticPr fontId="21"/>
  </si>
  <si>
    <t>加須市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</si>
  <si>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</si>
  <si>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箕面市</t>
  </si>
  <si>
    <t>（研修計画）</t>
    <rPh sb="1" eb="3">
      <t>ケンシュウ</t>
    </rPh>
    <rPh sb="3" eb="5">
      <t>ケイカク</t>
    </rPh>
    <phoneticPr fontId="2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</si>
  <si>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21"/>
  </si>
  <si>
    <t>鎌倉市</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</si>
  <si>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</si>
  <si>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羽生市</t>
  </si>
  <si>
    <t>笠松町</t>
  </si>
  <si>
    <t>職位・役職</t>
    <rPh sb="0" eb="2">
      <t>ショクイ</t>
    </rPh>
    <rPh sb="3" eb="5">
      <t>ヤクショク</t>
    </rPh>
    <phoneticPr fontId="21"/>
  </si>
  <si>
    <t>小松市</t>
  </si>
  <si>
    <t>交付率</t>
    <rPh sb="0" eb="3">
      <t>コウフリツ</t>
    </rPh>
    <phoneticPr fontId="21"/>
  </si>
  <si>
    <t>山口県</t>
  </si>
  <si>
    <t>伊根町</t>
  </si>
  <si>
    <t>館林市</t>
  </si>
  <si>
    <t>韮崎市</t>
  </si>
  <si>
    <t>地域密着型介護老人福祉施設②</t>
  </si>
  <si>
    <t>川西町</t>
  </si>
  <si>
    <t>任用要件</t>
    <rPh sb="0" eb="2">
      <t>ニンヨウ</t>
    </rPh>
    <rPh sb="2" eb="4">
      <t>ヨウケン</t>
    </rPh>
    <phoneticPr fontId="21"/>
  </si>
  <si>
    <t>給与
（常勤・月給）</t>
    <rPh sb="7" eb="9">
      <t>ゲッキュウ</t>
    </rPh>
    <phoneticPr fontId="21"/>
  </si>
  <si>
    <t>河内長野市</t>
  </si>
  <si>
    <t>弟子屈町</t>
  </si>
  <si>
    <t>袖ケ浦市</t>
  </si>
  <si>
    <t>むつ市</t>
  </si>
  <si>
    <t>寿都町</t>
  </si>
  <si>
    <t>刈羽村</t>
  </si>
  <si>
    <t>大山町</t>
  </si>
  <si>
    <t>給与
（非常勤・時給）</t>
    <rPh sb="0" eb="2">
      <t>キュウヨ</t>
    </rPh>
    <rPh sb="4" eb="7">
      <t>ヒジョウキン</t>
    </rPh>
    <rPh sb="8" eb="10">
      <t>ジキュウ</t>
    </rPh>
    <phoneticPr fontId="21"/>
  </si>
  <si>
    <t>松前町</t>
  </si>
  <si>
    <t>訪問型サービス_独自①</t>
  </si>
  <si>
    <t>岩内町</t>
  </si>
  <si>
    <t>小川町</t>
  </si>
  <si>
    <t>人件費割合</t>
    <rPh sb="0" eb="3">
      <t>ジンケンヒ</t>
    </rPh>
    <rPh sb="3" eb="5">
      <t>ワリアイ</t>
    </rPh>
    <phoneticPr fontId="21"/>
  </si>
  <si>
    <t>夕張市</t>
  </si>
  <si>
    <t>鹿角市</t>
  </si>
  <si>
    <t>常勤（月給）
・基本給 ●●●円～
・経験手当 ＋●●円
・役職手当 ＋●●円</t>
    <rPh sb="0" eb="2">
      <t>ジョウキン</t>
    </rPh>
    <rPh sb="19" eb="21">
      <t>ケイケン</t>
    </rPh>
    <rPh sb="38" eb="39">
      <t>エン</t>
    </rPh>
    <phoneticPr fontId="21"/>
  </si>
  <si>
    <t>大樹町</t>
  </si>
  <si>
    <t>深谷市</t>
  </si>
  <si>
    <t>非常勤（時給）
・●●　円
・経験手当 ＋●●円</t>
  </si>
  <si>
    <t>上関町</t>
  </si>
  <si>
    <t>御所市</t>
  </si>
  <si>
    <t>常勤（月給）
・基本給 ●●●円～
・資格手当 ＋●●円</t>
    <rPh sb="0" eb="2">
      <t>ジョウキン</t>
    </rPh>
    <rPh sb="19" eb="21">
      <t>シカク</t>
    </rPh>
    <phoneticPr fontId="21"/>
  </si>
  <si>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</si>
  <si>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</si>
  <si>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常勤（月給）
・基本給 ●●●円～
・資格手当 ＋●●円</t>
    <rPh sb="0" eb="2">
      <t>ジョウキン</t>
    </rPh>
    <rPh sb="19" eb="21">
      <t>シカク</t>
    </rPh>
    <rPh sb="21" eb="23">
      <t>テアテ</t>
    </rPh>
    <rPh sb="27" eb="28">
      <t>エン</t>
    </rPh>
    <phoneticPr fontId="21"/>
  </si>
  <si>
    <t>軽井沢町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</si>
  <si>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</si>
  <si>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</si>
  <si>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短期入所療養介護（老健）</t>
  </si>
  <si>
    <t>旭川市</t>
  </si>
  <si>
    <t>矢吹町</t>
  </si>
  <si>
    <t>一宮市</t>
  </si>
  <si>
    <t>市区町村</t>
    <rPh sb="0" eb="4">
      <t>シクチョウソン</t>
    </rPh>
    <phoneticPr fontId="21"/>
  </si>
  <si>
    <t>八尾市</t>
  </si>
  <si>
    <t>田原本町</t>
  </si>
  <si>
    <t>浅川町</t>
  </si>
  <si>
    <t>成田市</t>
  </si>
  <si>
    <t>級地</t>
    <rPh sb="0" eb="2">
      <t>キュウチ</t>
    </rPh>
    <phoneticPr fontId="21"/>
  </si>
  <si>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</si>
  <si>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82"/>
  </si>
  <si>
    <t>寄居町</t>
  </si>
  <si>
    <t>組み合わせ</t>
    <rPh sb="0" eb="1">
      <t>ク</t>
    </rPh>
    <rPh sb="2" eb="3">
      <t>ア</t>
    </rPh>
    <phoneticPr fontId="21"/>
  </si>
  <si>
    <t>石井町</t>
  </si>
  <si>
    <t>介護サービス</t>
    <rPh sb="0" eb="2">
      <t>カイゴ</t>
    </rPh>
    <phoneticPr fontId="21"/>
  </si>
  <si>
    <t>地域密着型通所介護②</t>
  </si>
  <si>
    <t>分類</t>
    <rPh sb="0" eb="2">
      <t>ブンルイ</t>
    </rPh>
    <phoneticPr fontId="21"/>
  </si>
  <si>
    <t>倶知安町</t>
  </si>
  <si>
    <t>チェックボックス</t>
  </si>
  <si>
    <t>伊仙町</t>
  </si>
  <si>
    <t>大田原市</t>
  </si>
  <si>
    <t>交野市</t>
  </si>
  <si>
    <t>湯浅町</t>
  </si>
  <si>
    <t>誓約</t>
    <rPh sb="0" eb="2">
      <t>セイヤク</t>
    </rPh>
    <phoneticPr fontId="21"/>
  </si>
  <si>
    <t>介護予防_短期入所療養介護_病院等①</t>
    <rPh sb="14" eb="16">
      <t>ビョウイン</t>
    </rPh>
    <rPh sb="16" eb="17">
      <t>トウ</t>
    </rPh>
    <phoneticPr fontId="21"/>
  </si>
  <si>
    <t>補助金使途</t>
    <rPh sb="0" eb="3">
      <t>ホジョキン</t>
    </rPh>
    <rPh sb="3" eb="5">
      <t>シト</t>
    </rPh>
    <phoneticPr fontId="21"/>
  </si>
  <si>
    <t>会津若松市</t>
  </si>
  <si>
    <t>杉並区</t>
    <rPh sb="0" eb="3">
      <t>スギナミク</t>
    </rPh>
    <phoneticPr fontId="81"/>
  </si>
  <si>
    <t>北海道</t>
  </si>
  <si>
    <t>東みよし町</t>
  </si>
  <si>
    <t>（ウ）その他の金額　（② 介護職員等の業務の洗い出しや棚卸しなど、現場の課題の見える化）</t>
  </si>
  <si>
    <t>短期利用型</t>
    <rPh sb="0" eb="2">
      <t>タンキ</t>
    </rPh>
    <rPh sb="2" eb="4">
      <t>リヨウ</t>
    </rPh>
    <rPh sb="4" eb="5">
      <t>ガタ</t>
    </rPh>
    <phoneticPr fontId="21"/>
  </si>
  <si>
    <t>札幌市</t>
  </si>
  <si>
    <t>初山別村</t>
  </si>
  <si>
    <t>認知症対応型通所介護②</t>
  </si>
  <si>
    <t>高槻市</t>
  </si>
  <si>
    <t>古座川町</t>
  </si>
  <si>
    <t>東京都</t>
    <rPh sb="0" eb="2">
      <t>トウキョウ</t>
    </rPh>
    <rPh sb="2" eb="3">
      <t>ト</t>
    </rPh>
    <phoneticPr fontId="21"/>
  </si>
  <si>
    <t>久喜市</t>
  </si>
  <si>
    <t>加西市</t>
  </si>
  <si>
    <t>本宮市</t>
  </si>
  <si>
    <t>新居浜市</t>
  </si>
  <si>
    <t>訪問介護</t>
  </si>
  <si>
    <t>佐野市</t>
  </si>
  <si>
    <t>✓</t>
  </si>
  <si>
    <t>氷見市</t>
  </si>
  <si>
    <t>広島県</t>
  </si>
  <si>
    <t>岩手町</t>
  </si>
  <si>
    <t>能登町</t>
  </si>
  <si>
    <t>（ア）研修費</t>
    <rPh sb="3" eb="5">
      <t>ケンシュウ</t>
    </rPh>
    <rPh sb="5" eb="6">
      <t>ヒ</t>
    </rPh>
    <phoneticPr fontId="81"/>
  </si>
  <si>
    <t>沖縄県</t>
  </si>
  <si>
    <t>青森県</t>
  </si>
  <si>
    <t>栗原市</t>
  </si>
  <si>
    <t>夜間対応型訪問介護</t>
  </si>
  <si>
    <t>（イ）介護助手等の募集経費</t>
    <rPh sb="3" eb="5">
      <t>カイゴ</t>
    </rPh>
    <rPh sb="5" eb="7">
      <t>ジョシュ</t>
    </rPh>
    <rPh sb="7" eb="8">
      <t>トウ</t>
    </rPh>
    <rPh sb="9" eb="11">
      <t>ボシュウ</t>
    </rPh>
    <rPh sb="11" eb="13">
      <t>ケイヒ</t>
    </rPh>
    <phoneticPr fontId="81"/>
  </si>
  <si>
    <t>岩手県</t>
  </si>
  <si>
    <t>立山町</t>
  </si>
  <si>
    <t>堺市</t>
  </si>
  <si>
    <t>島原市</t>
  </si>
  <si>
    <t>宮城県</t>
  </si>
  <si>
    <t>大町市</t>
  </si>
  <si>
    <t>秋田県</t>
  </si>
  <si>
    <t>洋野町</t>
  </si>
  <si>
    <t>会津美里町</t>
  </si>
  <si>
    <t>今別町</t>
  </si>
  <si>
    <t>阿賀町</t>
  </si>
  <si>
    <t>鳴門市</t>
  </si>
  <si>
    <t>長万部町</t>
  </si>
  <si>
    <t>室蘭市</t>
  </si>
  <si>
    <t>南大東村</t>
  </si>
  <si>
    <t>西目屋村</t>
  </si>
  <si>
    <t>河津町</t>
  </si>
  <si>
    <t>我孫子市</t>
  </si>
  <si>
    <t>（ウ）その他の金額　（③ 業務改善活動の体制構築）</t>
  </si>
  <si>
    <t>北島町</t>
  </si>
  <si>
    <t>定期巡回･随時対応型訪問介護看護</t>
  </si>
  <si>
    <t>釧路市</t>
  </si>
  <si>
    <t>八雲町</t>
  </si>
  <si>
    <t>福島県</t>
  </si>
  <si>
    <t>芳賀町</t>
  </si>
  <si>
    <t>上砂川町</t>
  </si>
  <si>
    <t>A6</t>
  </si>
  <si>
    <t>野田村</t>
  </si>
  <si>
    <t>阿南市</t>
  </si>
  <si>
    <t>帯広市</t>
  </si>
  <si>
    <t>利尻町</t>
  </si>
  <si>
    <t>長岡市</t>
  </si>
  <si>
    <t>1111111111</t>
  </si>
  <si>
    <t>【使途】（１つ以上の項目にチェック（✓））　職場環境改善経費への充当又は賃金改善を行う方法</t>
    <rPh sb="1" eb="3">
      <t>シト</t>
    </rPh>
    <rPh sb="36" eb="38">
      <t>チンギン</t>
    </rPh>
    <rPh sb="38" eb="40">
      <t>カイゼン</t>
    </rPh>
    <phoneticPr fontId="21"/>
  </si>
  <si>
    <t>三島市</t>
  </si>
  <si>
    <t>大和町</t>
  </si>
  <si>
    <t>高原町</t>
  </si>
  <si>
    <t>地域密着型通所介護</t>
  </si>
  <si>
    <t>訪問介護③</t>
  </si>
  <si>
    <t>サービス区分</t>
  </si>
  <si>
    <t>群馬県</t>
  </si>
  <si>
    <t>ケアプランデータ連携システムへの加入を誓約</t>
    <rPh sb="19" eb="21">
      <t>セイヤク</t>
    </rPh>
    <phoneticPr fontId="21"/>
  </si>
  <si>
    <t>亘理町</t>
  </si>
  <si>
    <t>茨城県</t>
  </si>
  <si>
    <t>西ノ島町</t>
  </si>
  <si>
    <t>別海町</t>
  </si>
  <si>
    <t>介護予防支援①</t>
  </si>
  <si>
    <t>天草市</t>
  </si>
  <si>
    <t>山武市</t>
  </si>
  <si>
    <t>北見市</t>
  </si>
  <si>
    <t>岩見沢市</t>
  </si>
  <si>
    <t>山鹿市</t>
  </si>
  <si>
    <t>上尾市</t>
  </si>
  <si>
    <t>宇土市</t>
  </si>
  <si>
    <t>埼玉県</t>
  </si>
  <si>
    <t>網走市</t>
  </si>
  <si>
    <t>大崎上島町</t>
  </si>
  <si>
    <t>高崎市</t>
  </si>
  <si>
    <t>矢祭町</t>
  </si>
  <si>
    <t>千葉県</t>
  </si>
  <si>
    <t>下妻市</t>
  </si>
  <si>
    <t>特定施設入居者生活介護①</t>
  </si>
  <si>
    <t>鹿児島市</t>
  </si>
  <si>
    <t>留萌市</t>
  </si>
  <si>
    <t>柏市</t>
  </si>
  <si>
    <t>阪南市</t>
  </si>
  <si>
    <t>府中市</t>
  </si>
  <si>
    <t>苫小牧市</t>
  </si>
  <si>
    <t>宮代町</t>
  </si>
  <si>
    <t>神奈川県</t>
  </si>
  <si>
    <t>仁淀川町</t>
  </si>
  <si>
    <t>大館市</t>
  </si>
  <si>
    <t>大空町</t>
  </si>
  <si>
    <t>豊田市</t>
  </si>
  <si>
    <t>岸和田市</t>
  </si>
  <si>
    <t>介護予防_訪問入浴介護③</t>
  </si>
  <si>
    <t>稚内市</t>
  </si>
  <si>
    <t>大分県</t>
  </si>
  <si>
    <t>蓬田村</t>
  </si>
  <si>
    <t>まんのう町</t>
  </si>
  <si>
    <t>美唄市</t>
  </si>
  <si>
    <t>箱根町</t>
  </si>
  <si>
    <t>富山県</t>
  </si>
  <si>
    <t>石川県</t>
  </si>
  <si>
    <t>みやき町</t>
  </si>
  <si>
    <t>弥富市</t>
  </si>
  <si>
    <t>毛呂山町</t>
  </si>
  <si>
    <t>江別市</t>
  </si>
  <si>
    <t>御殿場市</t>
  </si>
  <si>
    <t>梼原町</t>
  </si>
  <si>
    <t>すさみ町</t>
  </si>
  <si>
    <t>湯梨浜町</t>
  </si>
  <si>
    <t>福井県</t>
  </si>
  <si>
    <t>色麻町</t>
  </si>
  <si>
    <t>印西市</t>
  </si>
  <si>
    <t>山梨県</t>
  </si>
  <si>
    <t>佐久市</t>
  </si>
  <si>
    <t>山北町</t>
    <rPh sb="0" eb="3">
      <t>ヤマキタマチ</t>
    </rPh>
    <phoneticPr fontId="81"/>
  </si>
  <si>
    <t>名寄市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</si>
  <si>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</si>
  <si>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紋別市</t>
  </si>
  <si>
    <t>新潟市</t>
  </si>
  <si>
    <t>苅田町</t>
  </si>
  <si>
    <t>長野県</t>
  </si>
  <si>
    <t>相馬市</t>
  </si>
  <si>
    <t>売木村</t>
  </si>
  <si>
    <t>岐阜県</t>
  </si>
  <si>
    <t>志免町</t>
  </si>
  <si>
    <t>泉佐野市</t>
  </si>
  <si>
    <t>三笠市</t>
  </si>
  <si>
    <t>愛知県</t>
  </si>
  <si>
    <t>静岡 花子</t>
  </si>
  <si>
    <t>松戸市</t>
  </si>
  <si>
    <t>半田市</t>
  </si>
  <si>
    <t>泊村</t>
    <rPh sb="0" eb="2">
      <t>トマリムラ</t>
    </rPh>
    <phoneticPr fontId="81"/>
  </si>
  <si>
    <t>歌志内市</t>
  </si>
  <si>
    <t>大町町</t>
  </si>
  <si>
    <t>下北山村</t>
  </si>
  <si>
    <t>泰阜村</t>
  </si>
  <si>
    <t>上田市</t>
  </si>
  <si>
    <t>鮫川村</t>
  </si>
  <si>
    <t>奈良県</t>
  </si>
  <si>
    <t>根室市</t>
  </si>
  <si>
    <t>中島村</t>
  </si>
  <si>
    <t>守口市</t>
  </si>
  <si>
    <t>比布町</t>
  </si>
  <si>
    <t>千歳市</t>
  </si>
  <si>
    <t>白浜町</t>
  </si>
  <si>
    <t>2級地</t>
    <rPh sb="1" eb="3">
      <t>キュウチ</t>
    </rPh>
    <phoneticPr fontId="21"/>
  </si>
  <si>
    <t>滋賀県</t>
  </si>
  <si>
    <t>朝来市</t>
  </si>
  <si>
    <t>滑川市</t>
  </si>
  <si>
    <t>滝川市</t>
  </si>
  <si>
    <t>神河町</t>
  </si>
  <si>
    <t>猿払村</t>
  </si>
  <si>
    <t>天栄村</t>
  </si>
  <si>
    <t>介護予防_訪問入浴介護①</t>
  </si>
  <si>
    <t>愛知県</t>
    <rPh sb="0" eb="3">
      <t>アイチケン</t>
    </rPh>
    <phoneticPr fontId="21"/>
  </si>
  <si>
    <t>京都府</t>
  </si>
  <si>
    <t>鯖江市</t>
  </si>
  <si>
    <t>砂川市</t>
  </si>
  <si>
    <t>介護老人保健施設</t>
  </si>
  <si>
    <t>幌延町</t>
  </si>
  <si>
    <t>要件を満たさない</t>
    <rPh sb="0" eb="2">
      <t>ヨウケン</t>
    </rPh>
    <rPh sb="3" eb="4">
      <t>ミ</t>
    </rPh>
    <phoneticPr fontId="21"/>
  </si>
  <si>
    <t>熊谷市</t>
  </si>
  <si>
    <t>大阪府</t>
  </si>
  <si>
    <t>近江八幡市</t>
  </si>
  <si>
    <t>小平市</t>
  </si>
  <si>
    <t>兵庫県</t>
  </si>
  <si>
    <t>羽後町</t>
  </si>
  <si>
    <t>北大東村</t>
  </si>
  <si>
    <t>上野原市</t>
  </si>
  <si>
    <t>常陸大宮市</t>
  </si>
  <si>
    <t>阿智村</t>
  </si>
  <si>
    <t>雄武町</t>
  </si>
  <si>
    <t>加算算定を誓約</t>
  </si>
  <si>
    <t>深川市</t>
  </si>
  <si>
    <t>芦屋町</t>
  </si>
  <si>
    <t>神奈川県</t>
    <rPh sb="0" eb="4">
      <t>カナガワケン</t>
    </rPh>
    <phoneticPr fontId="21"/>
  </si>
  <si>
    <t>周防大島町</t>
  </si>
  <si>
    <t>平群町</t>
  </si>
  <si>
    <t>稲城市</t>
  </si>
  <si>
    <t>地域密着型介護老人福祉施設</t>
  </si>
  <si>
    <t>西川町</t>
  </si>
  <si>
    <t>広陵町</t>
  </si>
  <si>
    <t>古賀市</t>
  </si>
  <si>
    <t>山江村</t>
  </si>
  <si>
    <t>三浦市</t>
  </si>
  <si>
    <t>富良野市</t>
  </si>
  <si>
    <t>和歌山県</t>
  </si>
  <si>
    <t>日高市</t>
  </si>
  <si>
    <t>登別市</t>
  </si>
  <si>
    <t>剣淵町</t>
  </si>
  <si>
    <t>泊村</t>
  </si>
  <si>
    <t>函南町</t>
  </si>
  <si>
    <t>大阪府</t>
    <rPh sb="0" eb="3">
      <t>オオサカフ</t>
    </rPh>
    <phoneticPr fontId="21"/>
  </si>
  <si>
    <t>新城市</t>
  </si>
  <si>
    <t>屋久島町</t>
  </si>
  <si>
    <t>鳥取県</t>
  </si>
  <si>
    <t>吉川市</t>
  </si>
  <si>
    <t>摂津市</t>
  </si>
  <si>
    <t>木祖村</t>
  </si>
  <si>
    <t>一</t>
  </si>
  <si>
    <t>会津坂下町</t>
  </si>
  <si>
    <t>越前町</t>
  </si>
  <si>
    <t>恵庭市</t>
  </si>
  <si>
    <t>豊浦町</t>
  </si>
  <si>
    <t>夜間対応型訪問介護②</t>
  </si>
  <si>
    <t>介護予防_認知症対応型共同生活介護_短期利用型①</t>
  </si>
  <si>
    <t>福岡県</t>
  </si>
  <si>
    <t>訓子府町</t>
  </si>
  <si>
    <t>埼玉県</t>
    <rPh sb="0" eb="3">
      <t>サイタマケン</t>
    </rPh>
    <phoneticPr fontId="21"/>
  </si>
  <si>
    <t>尾花沢市</t>
  </si>
  <si>
    <t>萩市</t>
  </si>
  <si>
    <t>高砂市</t>
  </si>
  <si>
    <t>さいたま市</t>
  </si>
  <si>
    <t>更別村</t>
  </si>
  <si>
    <t>座間市</t>
  </si>
  <si>
    <t>千葉市</t>
  </si>
  <si>
    <t>市原市</t>
  </si>
  <si>
    <t>安城市</t>
  </si>
  <si>
    <t>香川県</t>
  </si>
  <si>
    <t>岡山県</t>
  </si>
  <si>
    <t>小国町</t>
  </si>
  <si>
    <t>おおい町</t>
  </si>
  <si>
    <t>北広島市</t>
  </si>
  <si>
    <t>東松島市</t>
  </si>
  <si>
    <t>浦安市</t>
  </si>
  <si>
    <t>竹田市</t>
  </si>
  <si>
    <t>新郷村</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</si>
  <si>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</si>
  <si>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</si>
  <si>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</si>
  <si>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北斗市</t>
  </si>
  <si>
    <t>奈井江町</t>
  </si>
  <si>
    <t>東通村</t>
  </si>
  <si>
    <t>藤枝市</t>
  </si>
  <si>
    <t>武蔵野市</t>
  </si>
  <si>
    <t>関川村</t>
  </si>
  <si>
    <t>徳島県</t>
  </si>
  <si>
    <t>田野畑村</t>
  </si>
  <si>
    <t>上島町</t>
  </si>
  <si>
    <t>豊橋市</t>
  </si>
  <si>
    <t>三鷹市</t>
  </si>
  <si>
    <t>厚真町</t>
  </si>
  <si>
    <t>新篠津村</t>
  </si>
  <si>
    <t>青ヶ島村</t>
  </si>
  <si>
    <t>綾瀬市</t>
  </si>
  <si>
    <t>西米良村</t>
  </si>
  <si>
    <t>甲佐町</t>
  </si>
  <si>
    <t>高知県</t>
  </si>
  <si>
    <t>肝付町</t>
  </si>
  <si>
    <t>高松市</t>
  </si>
  <si>
    <t>小金井市</t>
  </si>
  <si>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21"/>
  </si>
  <si>
    <t>大桑村</t>
  </si>
  <si>
    <t>知内町</t>
  </si>
  <si>
    <t>佐賀県</t>
  </si>
  <si>
    <t>木古内町</t>
  </si>
  <si>
    <t>東海村</t>
  </si>
  <si>
    <t>赤磐市</t>
  </si>
  <si>
    <t>芦屋市</t>
  </si>
  <si>
    <t>平谷村</t>
  </si>
  <si>
    <t>勝央町</t>
  </si>
  <si>
    <t>高島市</t>
  </si>
  <si>
    <t>日野市</t>
  </si>
  <si>
    <t>喜茂別町</t>
  </si>
  <si>
    <t>大垣市</t>
  </si>
  <si>
    <t>世羅町</t>
  </si>
  <si>
    <t>長崎県</t>
  </si>
  <si>
    <t>七飯町</t>
  </si>
  <si>
    <t>忠岡町</t>
  </si>
  <si>
    <t>三豊市</t>
  </si>
  <si>
    <t>小海町</t>
  </si>
  <si>
    <t>国分寺市</t>
  </si>
  <si>
    <t>春日部市</t>
  </si>
  <si>
    <t>森町</t>
  </si>
  <si>
    <t>新座市</t>
  </si>
  <si>
    <t>米沢市</t>
  </si>
  <si>
    <t>国立市</t>
  </si>
  <si>
    <t>東久留米市</t>
  </si>
  <si>
    <t>江差町</t>
  </si>
  <si>
    <t>上ノ国町</t>
  </si>
  <si>
    <t>西東京市</t>
  </si>
  <si>
    <t>留別村</t>
  </si>
  <si>
    <t>伊勢崎市</t>
  </si>
  <si>
    <t>乙部町</t>
  </si>
  <si>
    <t>恩納村</t>
  </si>
  <si>
    <t>男鹿市</t>
  </si>
  <si>
    <t>吉野川市</t>
  </si>
  <si>
    <t>船橋市</t>
  </si>
  <si>
    <t>厚木市</t>
  </si>
  <si>
    <t>奥尻町</t>
  </si>
  <si>
    <t>初級</t>
    <rPh sb="0" eb="2">
      <t>ショキュウ</t>
    </rPh>
    <phoneticPr fontId="21"/>
  </si>
  <si>
    <t>沼田市</t>
  </si>
  <si>
    <t>習志野市</t>
  </si>
  <si>
    <t>浜松市</t>
  </si>
  <si>
    <t>東温市</t>
  </si>
  <si>
    <t>西和賀町</t>
  </si>
  <si>
    <t>上小阿仁村</t>
  </si>
  <si>
    <t>三春町</t>
  </si>
  <si>
    <t>78</t>
  </si>
  <si>
    <t>阿武町</t>
  </si>
  <si>
    <t>名古屋市</t>
  </si>
  <si>
    <t>今金町</t>
  </si>
  <si>
    <t>特定施設入居者生活介護（短期利用型）</t>
    <rPh sb="12" eb="14">
      <t>タンキ</t>
    </rPh>
    <rPh sb="14" eb="16">
      <t>リヨウ</t>
    </rPh>
    <rPh sb="16" eb="17">
      <t>ガタ</t>
    </rPh>
    <phoneticPr fontId="21"/>
  </si>
  <si>
    <t>岩沼市</t>
  </si>
  <si>
    <t>壱岐市</t>
  </si>
  <si>
    <t>白老町</t>
  </si>
  <si>
    <t>水戸市</t>
  </si>
  <si>
    <t>柏原市</t>
  </si>
  <si>
    <t>刈谷市</t>
  </si>
  <si>
    <t>筑西市</t>
  </si>
  <si>
    <t>せたな町</t>
  </si>
  <si>
    <t>三郷町</t>
  </si>
  <si>
    <t>小美玉市</t>
  </si>
  <si>
    <t>士幌町</t>
  </si>
  <si>
    <t>大津町</t>
  </si>
  <si>
    <t>島牧村</t>
  </si>
  <si>
    <t>長岡京市</t>
  </si>
  <si>
    <t>大東市</t>
  </si>
  <si>
    <t>青森市</t>
  </si>
  <si>
    <t>○××</t>
  </si>
  <si>
    <t>門真市</t>
  </si>
  <si>
    <t>新発田市</t>
  </si>
  <si>
    <t>洞爺湖町</t>
  </si>
  <si>
    <t>館山市</t>
  </si>
  <si>
    <t>村山市</t>
  </si>
  <si>
    <t>西宮市</t>
  </si>
  <si>
    <t>ニセコ町</t>
  </si>
  <si>
    <t>野々市市</t>
  </si>
  <si>
    <t>真狩村</t>
  </si>
  <si>
    <t>佐川町</t>
  </si>
  <si>
    <t>留寿都村</t>
  </si>
  <si>
    <t>横須賀市</t>
  </si>
  <si>
    <t>富田林市</t>
  </si>
  <si>
    <t>4級地</t>
    <rPh sb="1" eb="3">
      <t>キュウチ</t>
    </rPh>
    <phoneticPr fontId="21"/>
  </si>
  <si>
    <t>仁木町</t>
  </si>
  <si>
    <t>石川町</t>
  </si>
  <si>
    <t>神流町</t>
  </si>
  <si>
    <t>牛久市</t>
  </si>
  <si>
    <t>東大阪市</t>
  </si>
  <si>
    <t>朝霞市</t>
  </si>
  <si>
    <t>えびの市</t>
  </si>
  <si>
    <t>伊奈町</t>
  </si>
  <si>
    <t>共和町</t>
  </si>
  <si>
    <t>11</t>
  </si>
  <si>
    <t>神恵内村</t>
  </si>
  <si>
    <t>A2</t>
  </si>
  <si>
    <t>積丹町</t>
  </si>
  <si>
    <t>昭島市</t>
  </si>
  <si>
    <t>亀岡市</t>
  </si>
  <si>
    <t>坂東市</t>
  </si>
  <si>
    <t>短期入所療養介護_医療院②</t>
  </si>
  <si>
    <t>東栄町</t>
  </si>
  <si>
    <t>大阪市</t>
  </si>
  <si>
    <t>中川町</t>
  </si>
  <si>
    <t>古平町</t>
  </si>
  <si>
    <t>台東区</t>
  </si>
  <si>
    <t>東大和市</t>
  </si>
  <si>
    <t>池田市</t>
  </si>
  <si>
    <t>相模原市</t>
  </si>
  <si>
    <t>余市町</t>
  </si>
  <si>
    <t>藤沢市</t>
  </si>
  <si>
    <t>丸森町</t>
  </si>
  <si>
    <t>南幌町</t>
  </si>
  <si>
    <t>田原市</t>
  </si>
  <si>
    <t>豊後大野市</t>
  </si>
  <si>
    <t>浦河町</t>
  </si>
  <si>
    <t>久米南町</t>
  </si>
  <si>
    <t>逗子市</t>
  </si>
  <si>
    <t>豊中市</t>
  </si>
  <si>
    <t>二戸市</t>
  </si>
  <si>
    <t>長沼町</t>
  </si>
  <si>
    <t>川島町</t>
  </si>
  <si>
    <t>栃木市</t>
  </si>
  <si>
    <t>栗山町</t>
  </si>
  <si>
    <t>筑紫野市</t>
  </si>
  <si>
    <t>東神楽町</t>
  </si>
  <si>
    <t>矢掛町</t>
  </si>
  <si>
    <t>西尾市</t>
  </si>
  <si>
    <t>鉾田市</t>
  </si>
  <si>
    <t>吹田市</t>
  </si>
  <si>
    <t>遠別町</t>
  </si>
  <si>
    <t>八百津町</t>
  </si>
  <si>
    <t>南箕輪村</t>
  </si>
  <si>
    <t>月形町</t>
  </si>
  <si>
    <t>遠軽町</t>
  </si>
  <si>
    <t>一について、全ての職員に周知している。</t>
    <rPh sb="6" eb="7">
      <t>スベ</t>
    </rPh>
    <phoneticPr fontId="21"/>
  </si>
  <si>
    <t>定期巡回･随時対応型訪問介護看護②</t>
  </si>
  <si>
    <t>寝屋川市</t>
  </si>
  <si>
    <t>身延町</t>
  </si>
  <si>
    <t>新十津川町</t>
  </si>
  <si>
    <t>東串良町</t>
  </si>
  <si>
    <t>伊予市</t>
  </si>
  <si>
    <t>小田原市</t>
  </si>
  <si>
    <t>妹背牛町</t>
  </si>
  <si>
    <t>大鰐町</t>
  </si>
  <si>
    <t>那珂川市</t>
    <rPh sb="0" eb="3">
      <t>ナカガワ</t>
    </rPh>
    <rPh sb="3" eb="4">
      <t>シ</t>
    </rPh>
    <phoneticPr fontId="81"/>
  </si>
  <si>
    <t>加算算定済</t>
    <rPh sb="0" eb="2">
      <t>カサン</t>
    </rPh>
    <rPh sb="2" eb="4">
      <t>サンテイ</t>
    </rPh>
    <rPh sb="4" eb="5">
      <t>ス</t>
    </rPh>
    <phoneticPr fontId="21"/>
  </si>
  <si>
    <t>平泉町</t>
  </si>
  <si>
    <t>東成瀬村</t>
  </si>
  <si>
    <t>四條畷市</t>
  </si>
  <si>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</si>
  <si>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</si>
  <si>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南城市</t>
  </si>
  <si>
    <t>神戸市</t>
  </si>
  <si>
    <t>雨竜町</t>
  </si>
  <si>
    <t>高山市</t>
  </si>
  <si>
    <t>5級地</t>
    <rPh sb="1" eb="3">
      <t>キュウチ</t>
    </rPh>
    <phoneticPr fontId="21"/>
  </si>
  <si>
    <t>春日井市</t>
  </si>
  <si>
    <t>北竜町</t>
  </si>
  <si>
    <t>東海市</t>
  </si>
  <si>
    <t>砥部町</t>
  </si>
  <si>
    <t>明和町</t>
  </si>
  <si>
    <t>日立市</t>
  </si>
  <si>
    <t>多賀城市</t>
  </si>
  <si>
    <t>大田市</t>
  </si>
  <si>
    <t>沼田町</t>
  </si>
  <si>
    <t>軽米町</t>
  </si>
  <si>
    <t>鶴居村</t>
  </si>
  <si>
    <t>大仙市</t>
  </si>
  <si>
    <t>取手市</t>
  </si>
  <si>
    <t>糸島市</t>
  </si>
  <si>
    <t>広尾町</t>
  </si>
  <si>
    <t>吉岡町</t>
  </si>
  <si>
    <t>京都市</t>
  </si>
  <si>
    <t>つくば市</t>
  </si>
  <si>
    <t>飯南町</t>
  </si>
  <si>
    <t>様似町</t>
  </si>
  <si>
    <t>当麻町</t>
  </si>
  <si>
    <t>守谷市</t>
  </si>
  <si>
    <t>池田町</t>
  </si>
  <si>
    <t>愛別町</t>
  </si>
  <si>
    <t>いの町</t>
  </si>
  <si>
    <t>みよし市</t>
    <rPh sb="3" eb="4">
      <t>シ</t>
    </rPh>
    <phoneticPr fontId="81"/>
  </si>
  <si>
    <t>津南町</t>
  </si>
  <si>
    <t>草加市</t>
  </si>
  <si>
    <t>南三陸町</t>
  </si>
  <si>
    <t>真室川町</t>
  </si>
  <si>
    <t>横浜市</t>
  </si>
  <si>
    <t>介護予防短期入所療養介護 （病院等)</t>
  </si>
  <si>
    <t>戸田市</t>
  </si>
  <si>
    <t>介護予防_特定施設入居者生活介護②</t>
  </si>
  <si>
    <t>天塩町</t>
  </si>
  <si>
    <t>美瑛町</t>
  </si>
  <si>
    <t>みよし市</t>
  </si>
  <si>
    <t>弥彦村</t>
  </si>
  <si>
    <t>八潮市</t>
  </si>
  <si>
    <t>大阪市</t>
    <rPh sb="0" eb="3">
      <t>オオサカシ</t>
    </rPh>
    <phoneticPr fontId="81"/>
  </si>
  <si>
    <t>香美市</t>
  </si>
  <si>
    <t>上富良野町</t>
  </si>
  <si>
    <t>ふじみ野市</t>
  </si>
  <si>
    <t>浜中町</t>
  </si>
  <si>
    <t>市川市</t>
  </si>
  <si>
    <t>白鷹町</t>
  </si>
  <si>
    <t>南富良野町</t>
  </si>
  <si>
    <t>占冠村</t>
  </si>
  <si>
    <t>羽曳野市</t>
  </si>
  <si>
    <t>中標津町</t>
  </si>
  <si>
    <t>中頓別町</t>
  </si>
  <si>
    <t>山元町</t>
  </si>
  <si>
    <t>佐倉市</t>
  </si>
  <si>
    <t>根羽村</t>
  </si>
  <si>
    <t>日光市</t>
  </si>
  <si>
    <t>みなかみ町</t>
  </si>
  <si>
    <t>由良町</t>
  </si>
  <si>
    <t>和寒町</t>
  </si>
  <si>
    <t>さつま町</t>
  </si>
  <si>
    <t>鴨川市</t>
  </si>
  <si>
    <t>美濃加茂市</t>
    <rPh sb="0" eb="5">
      <t>ミノカモシ</t>
    </rPh>
    <phoneticPr fontId="81"/>
  </si>
  <si>
    <t>八千代市</t>
  </si>
  <si>
    <t>東庄町</t>
  </si>
  <si>
    <t>下川町</t>
  </si>
  <si>
    <t>長崎市</t>
  </si>
  <si>
    <t>音威子府村</t>
  </si>
  <si>
    <t>八峰町</t>
  </si>
  <si>
    <t>新宮市</t>
  </si>
  <si>
    <t>栄町</t>
  </si>
  <si>
    <t>佐々町</t>
  </si>
  <si>
    <t>増毛町</t>
  </si>
  <si>
    <t>長島町</t>
  </si>
  <si>
    <t>郡上市</t>
  </si>
  <si>
    <t>大川市</t>
  </si>
  <si>
    <t>大和郡山市</t>
  </si>
  <si>
    <t>有田町</t>
  </si>
  <si>
    <t>あきる野市</t>
  </si>
  <si>
    <t>小平町</t>
  </si>
  <si>
    <t>嘉麻市</t>
  </si>
  <si>
    <t>日の出町</t>
  </si>
  <si>
    <t>利根町</t>
  </si>
  <si>
    <t>佐伯市</t>
  </si>
  <si>
    <t>苫前町</t>
  </si>
  <si>
    <t>看護小規模多機能型居宅介護②</t>
  </si>
  <si>
    <t>羽幌町</t>
  </si>
  <si>
    <t>通所型サービス_独自_定率③</t>
  </si>
  <si>
    <t>大和市</t>
  </si>
  <si>
    <t>野迫川村</t>
  </si>
  <si>
    <t>三宅村</t>
  </si>
  <si>
    <t>伊勢原市</t>
  </si>
  <si>
    <t>勝浦町</t>
  </si>
  <si>
    <t>葉山町</t>
  </si>
  <si>
    <t>王滝村</t>
  </si>
  <si>
    <t>高浜町</t>
  </si>
  <si>
    <t>美幌町</t>
  </si>
  <si>
    <t>枝幸町</t>
  </si>
  <si>
    <t>77</t>
  </si>
  <si>
    <t>寒川町</t>
  </si>
  <si>
    <t>小山市</t>
  </si>
  <si>
    <t>川西市</t>
  </si>
  <si>
    <t>豊富町</t>
  </si>
  <si>
    <t>愛川町</t>
  </si>
  <si>
    <t>富加町</t>
  </si>
  <si>
    <t>礼文町</t>
  </si>
  <si>
    <t>美郷町</t>
  </si>
  <si>
    <t>知立市</t>
  </si>
  <si>
    <t>木島平村</t>
  </si>
  <si>
    <t>豊明市</t>
  </si>
  <si>
    <t>利尻富士町</t>
  </si>
  <si>
    <t>足立区</t>
    <rPh sb="0" eb="3">
      <t>アダチク</t>
    </rPh>
    <phoneticPr fontId="81"/>
  </si>
  <si>
    <t>その他</t>
    <rPh sb="2" eb="3">
      <t>タ</t>
    </rPh>
    <phoneticPr fontId="21"/>
  </si>
  <si>
    <t>甲府市</t>
  </si>
  <si>
    <t>粟島浦村</t>
  </si>
  <si>
    <t>大島町</t>
  </si>
  <si>
    <t>草津市</t>
  </si>
  <si>
    <t>富士見市</t>
  </si>
  <si>
    <t>和光市</t>
    <rPh sb="0" eb="3">
      <t>ワコウシ</t>
    </rPh>
    <phoneticPr fontId="81"/>
  </si>
  <si>
    <t>津別町</t>
  </si>
  <si>
    <t>斜里町</t>
  </si>
  <si>
    <t>蓮田市</t>
  </si>
  <si>
    <t>越谷市</t>
  </si>
  <si>
    <t>清里町</t>
  </si>
  <si>
    <t>生産性向上推進体制加算Ⅰ又はⅡの算定を誓約</t>
    <rPh sb="16" eb="18">
      <t>サンテイ</t>
    </rPh>
    <rPh sb="19" eb="21">
      <t>セイヤク</t>
    </rPh>
    <phoneticPr fontId="21"/>
  </si>
  <si>
    <t>粟国村</t>
  </si>
  <si>
    <t>松原市</t>
  </si>
  <si>
    <t>湧別町</t>
  </si>
  <si>
    <t>大多喜町</t>
  </si>
  <si>
    <t>滝上町</t>
  </si>
  <si>
    <t>おいらせ町</t>
  </si>
  <si>
    <t>王寺町</t>
  </si>
  <si>
    <t>かすみがうら市</t>
  </si>
  <si>
    <t>高石市</t>
  </si>
  <si>
    <t>吉富町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</si>
  <si>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</si>
  <si>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</si>
  <si>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尼崎市</t>
  </si>
  <si>
    <t>所沢市</t>
  </si>
  <si>
    <t>伊丹市</t>
  </si>
  <si>
    <t>土佐町</t>
  </si>
  <si>
    <t>室戸市</t>
  </si>
  <si>
    <t>湖南市</t>
  </si>
  <si>
    <t>むかわ町</t>
  </si>
  <si>
    <t>6級地</t>
    <rPh sb="1" eb="3">
      <t>キュウチ</t>
    </rPh>
    <phoneticPr fontId="21"/>
  </si>
  <si>
    <t>玉城町</t>
  </si>
  <si>
    <t>御宿町</t>
  </si>
  <si>
    <t>仙台市</t>
  </si>
  <si>
    <t>文京区</t>
    <rPh sb="0" eb="3">
      <t>ブンキョウク</t>
    </rPh>
    <phoneticPr fontId="81"/>
  </si>
  <si>
    <t>日高町</t>
  </si>
  <si>
    <t>燕市</t>
  </si>
  <si>
    <t>新冠町</t>
  </si>
  <si>
    <t>袋井市</t>
  </si>
  <si>
    <t>鹿追町</t>
  </si>
  <si>
    <t>五木村</t>
  </si>
  <si>
    <t>中土佐町</t>
  </si>
  <si>
    <t>多摩市</t>
    <rPh sb="0" eb="3">
      <t>タマシ</t>
    </rPh>
    <phoneticPr fontId="81"/>
  </si>
  <si>
    <t>えりも町</t>
  </si>
  <si>
    <t>訪問看護①</t>
  </si>
  <si>
    <t>六戸町</t>
  </si>
  <si>
    <t>新上五島町</t>
  </si>
  <si>
    <t>野木町</t>
  </si>
  <si>
    <t>川越市</t>
  </si>
  <si>
    <t>上士幌町</t>
  </si>
  <si>
    <t>新得町</t>
  </si>
  <si>
    <t>東松山市</t>
  </si>
  <si>
    <t>富谷市</t>
    <rPh sb="2" eb="3">
      <t>シ</t>
    </rPh>
    <phoneticPr fontId="81"/>
  </si>
  <si>
    <t>涌谷町</t>
  </si>
  <si>
    <t>芽室町</t>
  </si>
  <si>
    <t>中札内村</t>
  </si>
  <si>
    <t>蟹江町</t>
  </si>
  <si>
    <t>狭山市</t>
  </si>
  <si>
    <t>鴻巣市</t>
  </si>
  <si>
    <t>安堵町</t>
  </si>
  <si>
    <t>生坂村</t>
  </si>
  <si>
    <t>幕別町</t>
  </si>
  <si>
    <t>蕨市</t>
  </si>
  <si>
    <t>菊川市</t>
  </si>
  <si>
    <t>豊頃町</t>
  </si>
  <si>
    <t>入間市</t>
  </si>
  <si>
    <t>村上市</t>
  </si>
  <si>
    <t>城里町</t>
  </si>
  <si>
    <t>桶川市</t>
  </si>
  <si>
    <t>榛東村</t>
  </si>
  <si>
    <t>福智町</t>
  </si>
  <si>
    <t>一</t>
    <rPh sb="0" eb="1">
      <t>イチ</t>
    </rPh>
    <phoneticPr fontId="21"/>
  </si>
  <si>
    <t>北本市</t>
  </si>
  <si>
    <t>通所型サービス_独自_定額②</t>
  </si>
  <si>
    <t>認知症対応型共同生活介護③</t>
  </si>
  <si>
    <t>伊那市</t>
  </si>
  <si>
    <t>茂木町</t>
  </si>
  <si>
    <t>浦幌町</t>
  </si>
  <si>
    <t>大治町</t>
  </si>
  <si>
    <t>稲沢市</t>
  </si>
  <si>
    <t>釧路町</t>
  </si>
  <si>
    <t>湯沢市</t>
  </si>
  <si>
    <t>厚岸町</t>
  </si>
  <si>
    <t>坂戸市</t>
  </si>
  <si>
    <t>茨城町</t>
  </si>
  <si>
    <t>標茶町</t>
  </si>
  <si>
    <t>大河原町</t>
  </si>
  <si>
    <t>鶴ヶ島市</t>
  </si>
  <si>
    <t>吉野町</t>
  </si>
  <si>
    <t>標津町</t>
  </si>
  <si>
    <t>台東区</t>
    <rPh sb="0" eb="3">
      <t>タイトウク</t>
    </rPh>
    <phoneticPr fontId="81"/>
  </si>
  <si>
    <t>高根沢町</t>
  </si>
  <si>
    <t>一の実現のための具体的な取組内容</t>
    <rPh sb="0" eb="1">
      <t>イチ</t>
    </rPh>
    <rPh sb="14" eb="16">
      <t>ナイヨウ</t>
    </rPh>
    <phoneticPr fontId="21"/>
  </si>
  <si>
    <t>中野市</t>
  </si>
  <si>
    <t>杉戸町</t>
  </si>
  <si>
    <t>三木市</t>
  </si>
  <si>
    <t>太田市</t>
  </si>
  <si>
    <t>松伏町</t>
  </si>
  <si>
    <t>木更津市</t>
  </si>
  <si>
    <t>奈良市</t>
  </si>
  <si>
    <t>遠野市</t>
  </si>
  <si>
    <t>留夜別村</t>
  </si>
  <si>
    <t>野田市</t>
  </si>
  <si>
    <t>茂原市</t>
  </si>
  <si>
    <t>徳之島町</t>
  </si>
  <si>
    <t>風間浦村</t>
  </si>
  <si>
    <t>二宮町</t>
  </si>
  <si>
    <t>紗那村</t>
  </si>
  <si>
    <t>能勢町</t>
  </si>
  <si>
    <t>美濃市</t>
  </si>
  <si>
    <t>蘂取村</t>
  </si>
  <si>
    <t>七宗町</t>
  </si>
  <si>
    <t>流山市</t>
  </si>
  <si>
    <t>平川市</t>
  </si>
  <si>
    <t>弘前市</t>
  </si>
  <si>
    <t>鎌ケ谷市</t>
  </si>
  <si>
    <t>介護予防_訪問リハビリテーション②</t>
  </si>
  <si>
    <t>八戸市</t>
  </si>
  <si>
    <t>香取市</t>
  </si>
  <si>
    <t>知多市</t>
  </si>
  <si>
    <t>白井市</t>
  </si>
  <si>
    <t>三川町</t>
  </si>
  <si>
    <t>登米市</t>
  </si>
  <si>
    <t>黒石市</t>
  </si>
  <si>
    <t>普代村</t>
  </si>
  <si>
    <t>五所川原市</t>
  </si>
  <si>
    <t>武蔵村山市</t>
  </si>
  <si>
    <t>千早赤阪村</t>
  </si>
  <si>
    <t>十和田市</t>
  </si>
  <si>
    <t>新温泉町</t>
  </si>
  <si>
    <t>三沢市</t>
  </si>
  <si>
    <t>奥多摩町</t>
  </si>
  <si>
    <t>橋本市</t>
  </si>
  <si>
    <t>島本町</t>
  </si>
  <si>
    <t>つがる市</t>
  </si>
  <si>
    <t>檜原村</t>
  </si>
  <si>
    <t>秦野市</t>
  </si>
  <si>
    <t>平内町</t>
  </si>
  <si>
    <t>大磯町</t>
  </si>
  <si>
    <t>外ヶ浜町</t>
  </si>
  <si>
    <t>千代田町</t>
  </si>
  <si>
    <t>南小国町</t>
  </si>
  <si>
    <t>八千代町</t>
  </si>
  <si>
    <t>清川村</t>
  </si>
  <si>
    <t>鰺ヶ沢町</t>
  </si>
  <si>
    <t>71</t>
  </si>
  <si>
    <t>平戸市</t>
  </si>
  <si>
    <t>岐阜市</t>
  </si>
  <si>
    <t>宮古市</t>
  </si>
  <si>
    <t>田子町</t>
  </si>
  <si>
    <t>深浦町</t>
  </si>
  <si>
    <t>静岡市</t>
  </si>
  <si>
    <t>岡崎市</t>
  </si>
  <si>
    <t>山ノ内町</t>
  </si>
  <si>
    <t>富士市</t>
  </si>
  <si>
    <t>藤崎町</t>
  </si>
  <si>
    <t>介護予防サービスの事業所数</t>
    <rPh sb="0" eb="2">
      <t>カイゴ</t>
    </rPh>
    <rPh sb="2" eb="4">
      <t>ヨボウ</t>
    </rPh>
    <rPh sb="9" eb="12">
      <t>ジギョウショ</t>
    </rPh>
    <rPh sb="12" eb="13">
      <t>スウ</t>
    </rPh>
    <phoneticPr fontId="21"/>
  </si>
  <si>
    <t>板柳町</t>
  </si>
  <si>
    <t>津島市</t>
  </si>
  <si>
    <t>中泊町</t>
  </si>
  <si>
    <t>野辺地町</t>
  </si>
  <si>
    <t>上峰町</t>
  </si>
  <si>
    <t>七戸町</t>
  </si>
  <si>
    <t>飛島村</t>
  </si>
  <si>
    <t>犬山市</t>
  </si>
  <si>
    <t>江南市</t>
  </si>
  <si>
    <t>田布施町</t>
  </si>
  <si>
    <t>宿毛市</t>
  </si>
  <si>
    <t>見附市</t>
  </si>
  <si>
    <t>横浜町</t>
  </si>
  <si>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21"/>
  </si>
  <si>
    <t>六ヶ所村</t>
  </si>
  <si>
    <t>介護予防_短期入所生活介護②</t>
  </si>
  <si>
    <t>岩倉市</t>
  </si>
  <si>
    <t>長野市</t>
  </si>
  <si>
    <t>須賀川市</t>
  </si>
  <si>
    <t>日進市</t>
  </si>
  <si>
    <t>大間町</t>
  </si>
  <si>
    <t>愛西市</t>
  </si>
  <si>
    <t>鶴岡市</t>
  </si>
  <si>
    <t>北名古屋市</t>
  </si>
  <si>
    <t>貝塚市</t>
  </si>
  <si>
    <t>旭市</t>
  </si>
  <si>
    <t>佐井村</t>
  </si>
  <si>
    <t>十日町市</t>
  </si>
  <si>
    <t>常陸太田市</t>
  </si>
  <si>
    <t>あま市</t>
  </si>
  <si>
    <t>長井市</t>
  </si>
  <si>
    <t>五戸町</t>
  </si>
  <si>
    <t>土庄町</t>
  </si>
  <si>
    <t>東郷町</t>
  </si>
  <si>
    <t>笛吹市</t>
  </si>
  <si>
    <t>南部町</t>
  </si>
  <si>
    <t>桑折町</t>
  </si>
  <si>
    <t>河北町</t>
  </si>
  <si>
    <t>階上町</t>
  </si>
  <si>
    <t>津市</t>
  </si>
  <si>
    <t>神津島村</t>
  </si>
  <si>
    <t>四日市市</t>
  </si>
  <si>
    <t>川場村</t>
  </si>
  <si>
    <t>総合事業サービスの事業所数</t>
    <rPh sb="0" eb="2">
      <t>ソウゴウ</t>
    </rPh>
    <rPh sb="2" eb="4">
      <t>ジギョウ</t>
    </rPh>
    <rPh sb="9" eb="12">
      <t>ジギョウショ</t>
    </rPh>
    <rPh sb="12" eb="13">
      <t>スウ</t>
    </rPh>
    <phoneticPr fontId="21"/>
  </si>
  <si>
    <t>②の要件を満たしている</t>
  </si>
  <si>
    <t>（イ）研修の実施等</t>
    <rPh sb="3" eb="5">
      <t>ケンシュウ</t>
    </rPh>
    <rPh sb="6" eb="8">
      <t>ジッシ</t>
    </rPh>
    <phoneticPr fontId="21"/>
  </si>
  <si>
    <t>花巻市</t>
  </si>
  <si>
    <t>地域密着型特定施設入居者生活介護①</t>
  </si>
  <si>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21"/>
  </si>
  <si>
    <t>桑名市</t>
  </si>
  <si>
    <t>塩竈市</t>
  </si>
  <si>
    <t>北上市</t>
  </si>
  <si>
    <t>事業計画書（処遇改善加算対象サービス　総括表）</t>
    <rPh sb="0" eb="2">
      <t>ジギョウ</t>
    </rPh>
    <rPh sb="2" eb="5">
      <t>ケイカクショ</t>
    </rPh>
    <rPh sb="6" eb="8">
      <t>ショグウ</t>
    </rPh>
    <rPh sb="8" eb="10">
      <t>カイゼン</t>
    </rPh>
    <rPh sb="10" eb="12">
      <t>カサン</t>
    </rPh>
    <rPh sb="12" eb="14">
      <t>タイショウ</t>
    </rPh>
    <rPh sb="19" eb="22">
      <t>ソウカツヒョウ</t>
    </rPh>
    <phoneticPr fontId="21"/>
  </si>
  <si>
    <t>鈴鹿市</t>
  </si>
  <si>
    <t>久慈市</t>
  </si>
  <si>
    <t>鳥羽市</t>
  </si>
  <si>
    <t>亀山市</t>
  </si>
  <si>
    <t>彦根市</t>
  </si>
  <si>
    <t>上三川町</t>
  </si>
  <si>
    <t>一関市</t>
  </si>
  <si>
    <t>陸前高田市</t>
  </si>
  <si>
    <t>西予市</t>
  </si>
  <si>
    <t>喜多方市</t>
  </si>
  <si>
    <t>勝山市</t>
  </si>
  <si>
    <t>糸満市</t>
  </si>
  <si>
    <t>大江町</t>
  </si>
  <si>
    <t>甲賀市</t>
  </si>
  <si>
    <t>兵庫県</t>
    <rPh sb="0" eb="3">
      <t>ヒョウゴケン</t>
    </rPh>
    <phoneticPr fontId="21"/>
  </si>
  <si>
    <t>（イ）介護職員等の業務の洗い出しや棚卸しなど、現場の課題の見える化</t>
  </si>
  <si>
    <t>北塩原村</t>
  </si>
  <si>
    <t>釜石市</t>
  </si>
  <si>
    <t>宇治市</t>
  </si>
  <si>
    <t>八幡平市</t>
  </si>
  <si>
    <t>伊勢市</t>
  </si>
  <si>
    <t>豊能町</t>
  </si>
  <si>
    <t>竹富町</t>
  </si>
  <si>
    <t>介護医療院_組合せ</t>
  </si>
  <si>
    <t>城陽市</t>
  </si>
  <si>
    <t>奥州市</t>
  </si>
  <si>
    <t>32</t>
  </si>
  <si>
    <t>向日市</t>
  </si>
  <si>
    <t>吉見町</t>
  </si>
  <si>
    <t>八幡市</t>
  </si>
  <si>
    <t>可児市</t>
  </si>
  <si>
    <t>大阪狭山市</t>
  </si>
  <si>
    <t>雫石町</t>
  </si>
  <si>
    <t>木津川市</t>
  </si>
  <si>
    <t>大山崎町</t>
  </si>
  <si>
    <t>精華町</t>
  </si>
  <si>
    <t>矢巾町</t>
  </si>
  <si>
    <t>足利市</t>
  </si>
  <si>
    <t>泉大津市</t>
  </si>
  <si>
    <t>金ケ崎町</t>
  </si>
  <si>
    <t>岡谷市</t>
  </si>
  <si>
    <t>瑞穂市</t>
  </si>
  <si>
    <t>住田町</t>
  </si>
  <si>
    <t>富岡町</t>
  </si>
  <si>
    <t>大槌町</t>
  </si>
  <si>
    <t>看護小規模多機能型居宅介護_短期利用型_組合せ</t>
  </si>
  <si>
    <t>大潟村</t>
  </si>
  <si>
    <t>朝日村</t>
  </si>
  <si>
    <t>山田町</t>
  </si>
  <si>
    <t>上勝町</t>
  </si>
  <si>
    <t>岩泉町</t>
  </si>
  <si>
    <t>伊江村</t>
  </si>
  <si>
    <t>裾野市</t>
  </si>
  <si>
    <t>藤井寺市</t>
  </si>
  <si>
    <t>境町</t>
  </si>
  <si>
    <t>介護予防ケアマネジメント②</t>
  </si>
  <si>
    <t>泉南市</t>
  </si>
  <si>
    <t>枕崎市</t>
  </si>
  <si>
    <t>菰野町</t>
  </si>
  <si>
    <t>一戸町</t>
  </si>
  <si>
    <t>石巻市</t>
  </si>
  <si>
    <t>合計</t>
    <rPh sb="0" eb="2">
      <t>ゴウケイ</t>
    </rPh>
    <phoneticPr fontId="21"/>
  </si>
  <si>
    <t>熊取町</t>
  </si>
  <si>
    <t>琴浦町</t>
  </si>
  <si>
    <t>浜田市</t>
  </si>
  <si>
    <t>事業所</t>
    <rPh sb="0" eb="3">
      <t>じぎょうしょ</t>
    </rPh>
    <phoneticPr fontId="80" type="Hiragana"/>
  </si>
  <si>
    <t>岬町</t>
  </si>
  <si>
    <t>気仙沼市</t>
  </si>
  <si>
    <t>飯豊町</t>
  </si>
  <si>
    <t>田尻町</t>
  </si>
  <si>
    <t>昭和村</t>
  </si>
  <si>
    <t>白石市</t>
  </si>
  <si>
    <t>つるぎ町</t>
  </si>
  <si>
    <t>名取市</t>
  </si>
  <si>
    <t>由利本荘市</t>
  </si>
  <si>
    <t>河南町</t>
  </si>
  <si>
    <t>西脇市</t>
  </si>
  <si>
    <t>介護予防_認知症対応型共同生活介護_短期利用型③</t>
  </si>
  <si>
    <t>廿日市市</t>
  </si>
  <si>
    <t>大崎市</t>
  </si>
  <si>
    <t>東洋町</t>
  </si>
  <si>
    <t>八街市</t>
  </si>
  <si>
    <t>特定施設入居者生活介護_短期利用型_組合せ</t>
  </si>
  <si>
    <t>福津市</t>
  </si>
  <si>
    <t>生駒市</t>
  </si>
  <si>
    <t>和歌山市</t>
  </si>
  <si>
    <t>蔵王町</t>
  </si>
  <si>
    <t>七ヶ宿町</t>
  </si>
  <si>
    <t>鞍手町</t>
  </si>
  <si>
    <t>大野城市</t>
  </si>
  <si>
    <t>内灘町</t>
  </si>
  <si>
    <t>太宰府市</t>
  </si>
  <si>
    <t>大野市</t>
  </si>
  <si>
    <t>市川三郷町</t>
  </si>
  <si>
    <t>村田町</t>
  </si>
  <si>
    <t>柴田町</t>
  </si>
  <si>
    <t>東村</t>
  </si>
  <si>
    <t>桐生市</t>
  </si>
  <si>
    <t>飯舘村</t>
  </si>
  <si>
    <t>長浜市</t>
  </si>
  <si>
    <t>川崎町</t>
  </si>
  <si>
    <t>7級地</t>
    <rPh sb="1" eb="3">
      <t>キュウチ</t>
    </rPh>
    <phoneticPr fontId="21"/>
  </si>
  <si>
    <t>栗東市</t>
    <rPh sb="0" eb="3">
      <t>リットウシ</t>
    </rPh>
    <phoneticPr fontId="81"/>
  </si>
  <si>
    <t>松島町</t>
  </si>
  <si>
    <t>七ヶ浜町</t>
  </si>
  <si>
    <t>常総市</t>
  </si>
  <si>
    <t>利府町</t>
  </si>
  <si>
    <t>昭和町</t>
  </si>
  <si>
    <t>笠間市</t>
  </si>
  <si>
    <t>37</t>
  </si>
  <si>
    <t>大郷町</t>
  </si>
  <si>
    <t>嬬恋村</t>
  </si>
  <si>
    <t>行方市</t>
  </si>
  <si>
    <t>敦賀市</t>
  </si>
  <si>
    <t>那珂市</t>
  </si>
  <si>
    <t>板野町</t>
  </si>
  <si>
    <t>大衡村</t>
  </si>
  <si>
    <t>つくばみらい市</t>
  </si>
  <si>
    <t>伊豆の国市</t>
  </si>
  <si>
    <t>美里町</t>
  </si>
  <si>
    <t>杵築市</t>
  </si>
  <si>
    <t>阿久比町</t>
  </si>
  <si>
    <t>静岡 太郎</t>
  </si>
  <si>
    <t>大月市</t>
  </si>
  <si>
    <t>表９　補助金使途</t>
    <rPh sb="0" eb="1">
      <t>ヒョウ</t>
    </rPh>
    <rPh sb="3" eb="6">
      <t>ホジョキン</t>
    </rPh>
    <rPh sb="6" eb="8">
      <t>シト</t>
    </rPh>
    <phoneticPr fontId="21"/>
  </si>
  <si>
    <t>大洗町</t>
  </si>
  <si>
    <t>小松島市</t>
  </si>
  <si>
    <t>武豊町</t>
    <rPh sb="0" eb="3">
      <t>タケトヨチョウ</t>
    </rPh>
    <phoneticPr fontId="81"/>
  </si>
  <si>
    <t>女川町</t>
  </si>
  <si>
    <t>阿見町</t>
  </si>
  <si>
    <t>宜野湾市</t>
  </si>
  <si>
    <t>秋田市</t>
  </si>
  <si>
    <t>四万十市</t>
  </si>
  <si>
    <t>能代市</t>
  </si>
  <si>
    <t>介護予防通所リハビリテーション_組合せ</t>
  </si>
  <si>
    <t>五霞町</t>
  </si>
  <si>
    <t>介護予防_訪問入浴介護②</t>
  </si>
  <si>
    <t>壬生町</t>
  </si>
  <si>
    <t>鹿沼市</t>
  </si>
  <si>
    <t>潟上市</t>
  </si>
  <si>
    <t>瀬戸市</t>
  </si>
  <si>
    <t>楢葉町</t>
  </si>
  <si>
    <t>長南町</t>
  </si>
  <si>
    <t>さくら市</t>
  </si>
  <si>
    <t>大分市</t>
  </si>
  <si>
    <t>介護老人福祉施設③</t>
  </si>
  <si>
    <t>北秋田市</t>
  </si>
  <si>
    <t>高鍋町</t>
  </si>
  <si>
    <t>神栖市</t>
  </si>
  <si>
    <t>下野市</t>
  </si>
  <si>
    <t>広野町</t>
  </si>
  <si>
    <t>にかほ市</t>
  </si>
  <si>
    <t>仙北市</t>
  </si>
  <si>
    <t>小坂町</t>
  </si>
  <si>
    <t>渋川市</t>
  </si>
  <si>
    <t>大和高田市</t>
  </si>
  <si>
    <t>三種町</t>
  </si>
  <si>
    <t>介護予防支援③</t>
  </si>
  <si>
    <t>五城目町</t>
  </si>
  <si>
    <t>大玉村</t>
  </si>
  <si>
    <t>玉村町</t>
  </si>
  <si>
    <t>井川町</t>
  </si>
  <si>
    <t>熱海市</t>
  </si>
  <si>
    <t>越生町</t>
  </si>
  <si>
    <t>筑北村</t>
  </si>
  <si>
    <t>東根市</t>
  </si>
  <si>
    <t>滑川町</t>
  </si>
  <si>
    <t>天理市</t>
  </si>
  <si>
    <t>補助金による賃金改善以外の部分で賃金水準を引き下げません。</t>
    <rPh sb="6" eb="8">
      <t>チンギン</t>
    </rPh>
    <rPh sb="9" eb="10">
      <t>チンカイ</t>
    </rPh>
    <rPh sb="10" eb="12">
      <t>イガイ</t>
    </rPh>
    <rPh sb="13" eb="15">
      <t>ブブン</t>
    </rPh>
    <rPh sb="16" eb="18">
      <t>チンギン</t>
    </rPh>
    <rPh sb="18" eb="20">
      <t>スイジュン</t>
    </rPh>
    <rPh sb="21" eb="22">
      <t>ヒ</t>
    </rPh>
    <rPh sb="23" eb="24">
      <t>サ</t>
    </rPh>
    <phoneticPr fontId="21"/>
  </si>
  <si>
    <t>山形市</t>
  </si>
  <si>
    <t>鳩山町</t>
  </si>
  <si>
    <t>小矢部市</t>
  </si>
  <si>
    <t>宝達志水町</t>
  </si>
  <si>
    <t>酒田市</t>
  </si>
  <si>
    <t>東金市</t>
  </si>
  <si>
    <t>座間味村</t>
  </si>
  <si>
    <t>松本市</t>
  </si>
  <si>
    <t>君津市</t>
  </si>
  <si>
    <t>美祢市</t>
  </si>
  <si>
    <t>上山市</t>
  </si>
  <si>
    <t>天童市</t>
  </si>
  <si>
    <t>長柄町</t>
  </si>
  <si>
    <t>中山町</t>
  </si>
  <si>
    <t>椎葉村</t>
  </si>
  <si>
    <t>朝日町</t>
  </si>
  <si>
    <t>氷川町</t>
  </si>
  <si>
    <t>訪問型サービス_独自_定額②</t>
  </si>
  <si>
    <t>富山市</t>
  </si>
  <si>
    <t>金沢市</t>
  </si>
  <si>
    <t>越前市</t>
  </si>
  <si>
    <t>塙町</t>
  </si>
  <si>
    <t>大石田町</t>
  </si>
  <si>
    <t>金山町</t>
  </si>
  <si>
    <t>福井市</t>
  </si>
  <si>
    <t>多摩市</t>
  </si>
  <si>
    <t>最上町</t>
  </si>
  <si>
    <t>舟形町</t>
  </si>
  <si>
    <t>井原市</t>
  </si>
  <si>
    <t>大蔵村</t>
  </si>
  <si>
    <t>江戸川区</t>
  </si>
  <si>
    <t>鮭川村</t>
  </si>
  <si>
    <t>海老名市</t>
  </si>
  <si>
    <t>戸沢村</t>
  </si>
  <si>
    <t>（ア）任用要件・賃金体系の整備等</t>
    <rPh sb="3" eb="5">
      <t>ニンヨウ</t>
    </rPh>
    <rPh sb="5" eb="7">
      <t>ヨウケン</t>
    </rPh>
    <phoneticPr fontId="21"/>
  </si>
  <si>
    <t>東員町</t>
  </si>
  <si>
    <t>国見町</t>
  </si>
  <si>
    <t>川北町</t>
  </si>
  <si>
    <t>高畠町</t>
  </si>
  <si>
    <t>各務原市</t>
  </si>
  <si>
    <t>久山町</t>
  </si>
  <si>
    <t>多治見市</t>
  </si>
  <si>
    <t>庄内町</t>
  </si>
  <si>
    <t>沼津市</t>
  </si>
  <si>
    <t>下諏訪町</t>
  </si>
  <si>
    <t>遊佐町</t>
  </si>
  <si>
    <t>福島市</t>
  </si>
  <si>
    <t>中種子町</t>
  </si>
  <si>
    <t>介護予防_通所リハビリテーション②</t>
  </si>
  <si>
    <t>富士宮市</t>
  </si>
  <si>
    <t>訪問入浴介護</t>
  </si>
  <si>
    <t>島田市</t>
  </si>
  <si>
    <t>竜王町</t>
  </si>
  <si>
    <t>美浦村</t>
  </si>
  <si>
    <t>郡山市</t>
  </si>
  <si>
    <t>磐田市</t>
  </si>
  <si>
    <t>掛川市</t>
  </si>
  <si>
    <t>二本松市</t>
  </si>
  <si>
    <t>井手町</t>
  </si>
  <si>
    <t>田村市</t>
  </si>
  <si>
    <t>小山町</t>
  </si>
  <si>
    <t>川根本町</t>
  </si>
  <si>
    <t>認知症対応型共同生活介護_短期利用型_組合せ</t>
  </si>
  <si>
    <t>川俣町</t>
  </si>
  <si>
    <t>小笠原村</t>
  </si>
  <si>
    <t>鏡石町</t>
  </si>
  <si>
    <t>岩出市</t>
  </si>
  <si>
    <t>豊川市</t>
  </si>
  <si>
    <t>下郷町</t>
  </si>
  <si>
    <t>蒲郡市</t>
  </si>
  <si>
    <t>檜枝岐村</t>
  </si>
  <si>
    <t>柳津町</t>
  </si>
  <si>
    <t>常滑市</t>
  </si>
  <si>
    <t>只見町</t>
  </si>
  <si>
    <t>南会津町</t>
  </si>
  <si>
    <t>今治市</t>
  </si>
  <si>
    <t>西会津町</t>
  </si>
  <si>
    <t>大府市</t>
  </si>
  <si>
    <t>磐梯町</t>
  </si>
  <si>
    <t>須坂市</t>
  </si>
  <si>
    <t>渋谷区</t>
    <rPh sb="0" eb="3">
      <t>シブヤク</t>
    </rPh>
    <phoneticPr fontId="81"/>
  </si>
  <si>
    <t>猪苗代町</t>
  </si>
  <si>
    <t>あさぎり町</t>
  </si>
  <si>
    <t>高浜市</t>
  </si>
  <si>
    <t>白山市</t>
  </si>
  <si>
    <t>湯川村</t>
  </si>
  <si>
    <t>扶桑町</t>
  </si>
  <si>
    <t>三島町</t>
  </si>
  <si>
    <t>北区</t>
  </si>
  <si>
    <t>西郷村</t>
  </si>
  <si>
    <t>職場環境改善の取組を行っている</t>
  </si>
  <si>
    <t>設楽町</t>
  </si>
  <si>
    <t>介護予防訪問リハビリテーション_組合せ</t>
  </si>
  <si>
    <t>豊根村</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</si>
  <si>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21"/>
  </si>
  <si>
    <t>名張市</t>
  </si>
  <si>
    <t>鹿嶋市</t>
  </si>
  <si>
    <t>和木町</t>
  </si>
  <si>
    <t>棚倉町</t>
  </si>
  <si>
    <t>訪問介護①</t>
  </si>
  <si>
    <t>いなべ市</t>
  </si>
  <si>
    <t>伊賀市</t>
  </si>
  <si>
    <t>玉川村</t>
  </si>
  <si>
    <t>例：訪問系（簡易版）</t>
    <rPh sb="0" eb="1">
      <t xml:space="preserve">レイ </t>
    </rPh>
    <rPh sb="2" eb="5">
      <t>カンイバン</t>
    </rPh>
    <phoneticPr fontId="21"/>
  </si>
  <si>
    <t>平田村</t>
  </si>
  <si>
    <t>輪島市</t>
  </si>
  <si>
    <t>浪江町</t>
  </si>
  <si>
    <t>川越町</t>
  </si>
  <si>
    <t>神川町</t>
  </si>
  <si>
    <t>古殿町</t>
  </si>
  <si>
    <t>加算対象外</t>
    <rPh sb="0" eb="5">
      <t>カサンタイショウガイ</t>
    </rPh>
    <phoneticPr fontId="21"/>
  </si>
  <si>
    <t>稲美町</t>
  </si>
  <si>
    <t>湖西市</t>
  </si>
  <si>
    <t>野洲市</t>
  </si>
  <si>
    <t>東近江市</t>
  </si>
  <si>
    <t>大熊町</t>
  </si>
  <si>
    <t>久御山町</t>
  </si>
  <si>
    <t>香芝市</t>
  </si>
  <si>
    <t>小野市</t>
  </si>
  <si>
    <t>葛城市</t>
  </si>
  <si>
    <t>安中市</t>
  </si>
  <si>
    <t>高萩市</t>
  </si>
  <si>
    <t>与那国町</t>
  </si>
  <si>
    <t>北茨城市</t>
  </si>
  <si>
    <t>高岡市</t>
  </si>
  <si>
    <t>白石町</t>
  </si>
  <si>
    <t>水上村</t>
  </si>
  <si>
    <t>薩摩川内市</t>
  </si>
  <si>
    <t>25</t>
  </si>
  <si>
    <t>曽爾村</t>
  </si>
  <si>
    <t>潮来市</t>
  </si>
  <si>
    <t>信濃町</t>
  </si>
  <si>
    <t>明日香村</t>
  </si>
  <si>
    <t>長洲町</t>
  </si>
  <si>
    <t>上牧町</t>
  </si>
  <si>
    <t>河合町</t>
  </si>
  <si>
    <t>76</t>
  </si>
  <si>
    <t>岡山市</t>
  </si>
  <si>
    <t>居宅介護支援②</t>
  </si>
  <si>
    <t>東広島市</t>
  </si>
  <si>
    <t>桜川市</t>
  </si>
  <si>
    <t>坂町</t>
  </si>
  <si>
    <t>長与町</t>
  </si>
  <si>
    <t>周南市</t>
  </si>
  <si>
    <t>柳川市</t>
  </si>
  <si>
    <t>北九州市</t>
  </si>
  <si>
    <t>特定施設入居者生活介護_組合せ</t>
  </si>
  <si>
    <t>飯塚市</t>
  </si>
  <si>
    <t>大子町</t>
  </si>
  <si>
    <t>介護老人福祉施設①</t>
  </si>
  <si>
    <t>矢板市</t>
  </si>
  <si>
    <t>佐渡市</t>
  </si>
  <si>
    <t>地域密着型特定施設入居者生活介護_短期利用型③</t>
  </si>
  <si>
    <t>那須塩原市</t>
  </si>
  <si>
    <t>益子町</t>
  </si>
  <si>
    <t>市貝町</t>
  </si>
  <si>
    <t>塩谷町</t>
  </si>
  <si>
    <t>那須町</t>
  </si>
  <si>
    <t>津和野町</t>
  </si>
  <si>
    <t>那珂川町</t>
  </si>
  <si>
    <t>藤岡市</t>
  </si>
  <si>
    <t>南部町</t>
    <rPh sb="0" eb="3">
      <t>ナンブチョウ</t>
    </rPh>
    <phoneticPr fontId="81"/>
  </si>
  <si>
    <t>介護予防_通所リハビリテーション①</t>
  </si>
  <si>
    <t>富岡市</t>
  </si>
  <si>
    <t>志木市</t>
  </si>
  <si>
    <t>上野村</t>
  </si>
  <si>
    <t>吉備中央町</t>
  </si>
  <si>
    <t>下仁田町</t>
  </si>
  <si>
    <t>熊野市</t>
  </si>
  <si>
    <t>宇治田原町</t>
  </si>
  <si>
    <t>四国中央市</t>
  </si>
  <si>
    <t>南牧村</t>
  </si>
  <si>
    <t>長野原町</t>
  </si>
  <si>
    <t>五島市</t>
  </si>
  <si>
    <t>北谷町</t>
  </si>
  <si>
    <t>草津町</t>
  </si>
  <si>
    <t>京丹後市</t>
  </si>
  <si>
    <t>認知症対応型共同生活介護②</t>
  </si>
  <si>
    <t>高山村</t>
  </si>
  <si>
    <t>夜間対応型訪問介護③</t>
  </si>
  <si>
    <t>AF</t>
  </si>
  <si>
    <t>東吾妻町</t>
  </si>
  <si>
    <t>片品村</t>
  </si>
  <si>
    <t>上郡町</t>
  </si>
  <si>
    <t>大泉町</t>
  </si>
  <si>
    <t>安芸太田町</t>
  </si>
  <si>
    <t>邑楽町</t>
  </si>
  <si>
    <t>宇美町</t>
  </si>
  <si>
    <t>秩父市</t>
  </si>
  <si>
    <t>介護予防ケアマネジメント</t>
    <rPh sb="0" eb="2">
      <t>カイゴ</t>
    </rPh>
    <rPh sb="2" eb="4">
      <t>ヨボウ</t>
    </rPh>
    <phoneticPr fontId="21"/>
  </si>
  <si>
    <t>飯能市</t>
  </si>
  <si>
    <t>本庄市</t>
  </si>
  <si>
    <t>和光市</t>
  </si>
  <si>
    <t>嵐山町</t>
  </si>
  <si>
    <t>ときがわ町</t>
  </si>
  <si>
    <t>山都町</t>
  </si>
  <si>
    <t>横瀬町</t>
  </si>
  <si>
    <t>飛島村</t>
    <rPh sb="0" eb="3">
      <t>トビシマムラ</t>
    </rPh>
    <phoneticPr fontId="81"/>
  </si>
  <si>
    <t>長瀞町</t>
  </si>
  <si>
    <t>小鹿野町</t>
  </si>
  <si>
    <t>上里町</t>
  </si>
  <si>
    <t>川崎市</t>
    <rPh sb="0" eb="3">
      <t>カワサキシ</t>
    </rPh>
    <phoneticPr fontId="81"/>
  </si>
  <si>
    <t>新島村</t>
  </si>
  <si>
    <t>銚子市</t>
  </si>
  <si>
    <t>狛江市</t>
  </si>
  <si>
    <t>飛騨市</t>
  </si>
  <si>
    <t>勝浦市</t>
  </si>
  <si>
    <t>社会福祉連携推進法人に所属</t>
  </si>
  <si>
    <t>富里市</t>
  </si>
  <si>
    <t>豊丘村</t>
  </si>
  <si>
    <t>短期入所療養介護 （病院等)</t>
  </si>
  <si>
    <t>南房総市</t>
  </si>
  <si>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21"/>
  </si>
  <si>
    <t>匝瑳市</t>
  </si>
  <si>
    <t>いすみ市</t>
  </si>
  <si>
    <t>神崎町</t>
  </si>
  <si>
    <t>基山町</t>
  </si>
  <si>
    <t>多古町</t>
  </si>
  <si>
    <t>雲南市</t>
  </si>
  <si>
    <t>九十九里町</t>
  </si>
  <si>
    <t>芝山町</t>
  </si>
  <si>
    <t>横芝光町</t>
  </si>
  <si>
    <t>一宮町</t>
  </si>
  <si>
    <t>長生村</t>
  </si>
  <si>
    <t>白子町</t>
  </si>
  <si>
    <t>鋸南町</t>
  </si>
  <si>
    <t>千代田区</t>
  </si>
  <si>
    <t>介護予防</t>
    <rPh sb="0" eb="2">
      <t>カイゴ</t>
    </rPh>
    <rPh sb="2" eb="4">
      <t>ヨボウ</t>
    </rPh>
    <phoneticPr fontId="21"/>
  </si>
  <si>
    <t>中央区</t>
  </si>
  <si>
    <t>海津市</t>
  </si>
  <si>
    <t>港区</t>
  </si>
  <si>
    <t>那智勝浦町</t>
  </si>
  <si>
    <t>新宿区</t>
  </si>
  <si>
    <t>墨田区</t>
  </si>
  <si>
    <t>江東区</t>
  </si>
  <si>
    <t>品川区</t>
  </si>
  <si>
    <t>目黒区</t>
  </si>
  <si>
    <t>阿南町</t>
  </si>
  <si>
    <t>宜野座村</t>
  </si>
  <si>
    <t>介護老人保健施設②</t>
  </si>
  <si>
    <t>大田区</t>
  </si>
  <si>
    <t>地域密着型通所介護③</t>
  </si>
  <si>
    <t>世田谷区</t>
  </si>
  <si>
    <t>渋谷区</t>
  </si>
  <si>
    <t>中野区</t>
  </si>
  <si>
    <t>杉並区</t>
  </si>
  <si>
    <t>豊島区</t>
  </si>
  <si>
    <t>荒川区</t>
  </si>
  <si>
    <t>板橋区</t>
  </si>
  <si>
    <t>与那原町</t>
  </si>
  <si>
    <t>練馬区</t>
  </si>
  <si>
    <t>足立区</t>
  </si>
  <si>
    <t>葛飾区</t>
  </si>
  <si>
    <t>福山市</t>
  </si>
  <si>
    <t>嘉島町</t>
  </si>
  <si>
    <t>町田市</t>
  </si>
  <si>
    <t>福生市</t>
  </si>
  <si>
    <t>瑞穂町</t>
  </si>
  <si>
    <t>福知山市</t>
  </si>
  <si>
    <t>利島村</t>
  </si>
  <si>
    <t>南国市</t>
  </si>
  <si>
    <t>うち、③部分</t>
    <rPh sb="4" eb="6">
      <t>ブブン</t>
    </rPh>
    <phoneticPr fontId="21"/>
  </si>
  <si>
    <t>御蔵島村</t>
  </si>
  <si>
    <t>八丈町</t>
  </si>
  <si>
    <t>認知症対応型共同生活介護_短期利用型③</t>
  </si>
  <si>
    <t>南足柄市</t>
  </si>
  <si>
    <t>大鹿村</t>
  </si>
  <si>
    <t>中井町</t>
  </si>
  <si>
    <t>大井町</t>
  </si>
  <si>
    <t>松田町</t>
  </si>
  <si>
    <t>飯綱町</t>
  </si>
  <si>
    <t>山北町</t>
  </si>
  <si>
    <t>開成町</t>
  </si>
  <si>
    <t>介護予防認知症対応型共同生活介護_短期利用型_組合せ</t>
  </si>
  <si>
    <t>真鶴町</t>
  </si>
  <si>
    <t>日野町</t>
    <rPh sb="0" eb="3">
      <t>ヒノマチ</t>
    </rPh>
    <phoneticPr fontId="81"/>
  </si>
  <si>
    <t>妙高市</t>
  </si>
  <si>
    <t>出水市</t>
  </si>
  <si>
    <t>静岡県</t>
    <rPh sb="0" eb="3">
      <t>シズオカケン</t>
    </rPh>
    <phoneticPr fontId="21"/>
  </si>
  <si>
    <t>湯河原町</t>
  </si>
  <si>
    <t>本部町</t>
  </si>
  <si>
    <t>三条市</t>
  </si>
  <si>
    <t>申請する
組み合わせ</t>
    <rPh sb="0" eb="2">
      <t>シンセイ</t>
    </rPh>
    <rPh sb="5" eb="6">
      <t>ク</t>
    </rPh>
    <rPh sb="7" eb="8">
      <t>ア</t>
    </rPh>
    <phoneticPr fontId="21"/>
  </si>
  <si>
    <t>小千谷市</t>
  </si>
  <si>
    <t>大田区</t>
    <rPh sb="0" eb="3">
      <t>オオタク</t>
    </rPh>
    <phoneticPr fontId="81"/>
  </si>
  <si>
    <t>加茂市</t>
  </si>
  <si>
    <t>道志村</t>
  </si>
  <si>
    <t>糸魚川市</t>
  </si>
  <si>
    <t>松茂町</t>
  </si>
  <si>
    <t>五泉市</t>
  </si>
  <si>
    <t>加賀市</t>
  </si>
  <si>
    <t>阿賀野市</t>
  </si>
  <si>
    <t>A 見込額（円）</t>
    <rPh sb="2" eb="3">
      <t>ミ</t>
    </rPh>
    <rPh sb="6" eb="7">
      <t>エン</t>
    </rPh>
    <phoneticPr fontId="21"/>
  </si>
  <si>
    <t>魚沼市</t>
  </si>
  <si>
    <t>南魚沼市</t>
  </si>
  <si>
    <t>奥出雲町</t>
  </si>
  <si>
    <t>胎内市</t>
  </si>
  <si>
    <t>aaa@aaa.aa.jp</t>
  </si>
  <si>
    <t>三次市</t>
  </si>
  <si>
    <t>田上町</t>
  </si>
  <si>
    <t>神埼市</t>
  </si>
  <si>
    <t>湯沢町</t>
  </si>
  <si>
    <t>黒部市</t>
  </si>
  <si>
    <t>三好市</t>
  </si>
  <si>
    <t>砺波市</t>
  </si>
  <si>
    <t>南砺市</t>
  </si>
  <si>
    <t>射水市</t>
  </si>
  <si>
    <t>光市</t>
  </si>
  <si>
    <t>ケアプランデータ連携システムに加入済</t>
    <rPh sb="17" eb="18">
      <t>ス</t>
    </rPh>
    <phoneticPr fontId="21"/>
  </si>
  <si>
    <t>住所２（建物名等）</t>
    <rPh sb="0" eb="2">
      <t>ジュウショ</t>
    </rPh>
    <rPh sb="4" eb="6">
      <t>タテモノ</t>
    </rPh>
    <rPh sb="6" eb="7">
      <t>メイ</t>
    </rPh>
    <rPh sb="7" eb="8">
      <t>トウ</t>
    </rPh>
    <phoneticPr fontId="21"/>
  </si>
  <si>
    <t>22</t>
  </si>
  <si>
    <t>舟橋村</t>
  </si>
  <si>
    <t>小豆島町</t>
  </si>
  <si>
    <t>上市町</t>
  </si>
  <si>
    <t>土佐市</t>
  </si>
  <si>
    <t>入善町</t>
  </si>
  <si>
    <t>防府市</t>
  </si>
  <si>
    <t>七尾市</t>
  </si>
  <si>
    <t>珠洲市</t>
  </si>
  <si>
    <t>早島町</t>
  </si>
  <si>
    <t>羽咋市</t>
  </si>
  <si>
    <t>垂井町</t>
  </si>
  <si>
    <t>認知症対応型通所介護_組合せ</t>
  </si>
  <si>
    <t>かほく市</t>
  </si>
  <si>
    <t>能美市</t>
  </si>
  <si>
    <t>津幡町</t>
  </si>
  <si>
    <t>中能登町</t>
  </si>
  <si>
    <t>通所リハビリテーション_組合せ</t>
  </si>
  <si>
    <t>穴水町</t>
  </si>
  <si>
    <t>山中湖村</t>
  </si>
  <si>
    <t>小浜市</t>
  </si>
  <si>
    <t>あわら市</t>
  </si>
  <si>
    <t>坂井市</t>
  </si>
  <si>
    <t>永平寺町</t>
  </si>
  <si>
    <t>南九州市</t>
  </si>
  <si>
    <t>介護予防_小規模多機能型居宅介護②</t>
  </si>
  <si>
    <t>南越前町</t>
  </si>
  <si>
    <t>美浜町</t>
  </si>
  <si>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21"/>
  </si>
  <si>
    <t>若狭町</t>
  </si>
  <si>
    <t>訪問型サービス（独自／定額）</t>
    <rPh sb="0" eb="2">
      <t>ホウモン</t>
    </rPh>
    <rPh sb="2" eb="3">
      <t>ガタ</t>
    </rPh>
    <rPh sb="8" eb="10">
      <t>ドクジ</t>
    </rPh>
    <rPh sb="11" eb="13">
      <t>テイガク</t>
    </rPh>
    <phoneticPr fontId="21"/>
  </si>
  <si>
    <t>富士吉田市</t>
  </si>
  <si>
    <t>都留市</t>
  </si>
  <si>
    <t>南アルプス市</t>
  </si>
  <si>
    <t>北杜市</t>
  </si>
  <si>
    <t>三原市</t>
  </si>
  <si>
    <t>甲斐市</t>
  </si>
  <si>
    <t>甲州市</t>
  </si>
  <si>
    <t>夜間対応型訪問介護_組合せ</t>
  </si>
  <si>
    <t>早川町</t>
  </si>
  <si>
    <t>富士川町</t>
  </si>
  <si>
    <t>南丹市</t>
  </si>
  <si>
    <t>福岡県</t>
    <rPh sb="0" eb="3">
      <t>フクオカケン</t>
    </rPh>
    <phoneticPr fontId="81"/>
  </si>
  <si>
    <t>西桂町</t>
  </si>
  <si>
    <t>参考１ （ア）・（イ）（任用要件・賃金体系の整備等、研修の実施等）の概要</t>
    <rPh sb="0" eb="2">
      <t>サンコウ</t>
    </rPh>
    <rPh sb="34" eb="36">
      <t>ガイヨウ</t>
    </rPh>
    <phoneticPr fontId="21"/>
  </si>
  <si>
    <t>忍野村</t>
  </si>
  <si>
    <t>加算Ⅳに準ずる要件を満たすことを誓約</t>
    <rPh sb="0" eb="2">
      <t>カサン</t>
    </rPh>
    <rPh sb="4" eb="5">
      <t>ジュン</t>
    </rPh>
    <rPh sb="7" eb="9">
      <t>ヨウケン</t>
    </rPh>
    <rPh sb="10" eb="11">
      <t>ミ</t>
    </rPh>
    <rPh sb="16" eb="18">
      <t>セイヤク</t>
    </rPh>
    <phoneticPr fontId="21"/>
  </si>
  <si>
    <t>鳴沢村</t>
  </si>
  <si>
    <t>木曽町</t>
  </si>
  <si>
    <t>遠賀町</t>
  </si>
  <si>
    <t>富士河口湖町</t>
  </si>
  <si>
    <t>入社時～</t>
    <rPh sb="2" eb="3">
      <t>ジ</t>
    </rPh>
    <phoneticPr fontId="21"/>
  </si>
  <si>
    <t>小菅村</t>
  </si>
  <si>
    <t>介護予防小規模多機能型居宅介護（短期利用型）</t>
  </si>
  <si>
    <t>丹波山村</t>
  </si>
  <si>
    <t>諏訪市</t>
  </si>
  <si>
    <t>小諸市</t>
  </si>
  <si>
    <t>添田町</t>
  </si>
  <si>
    <t>駒ヶ根市</t>
  </si>
  <si>
    <t>佐久穂町</t>
  </si>
  <si>
    <t>小竹町</t>
  </si>
  <si>
    <t>日向市</t>
  </si>
  <si>
    <t>飯山市</t>
  </si>
  <si>
    <t>柳井市</t>
  </si>
  <si>
    <t>茅野市</t>
  </si>
  <si>
    <t>千曲市</t>
  </si>
  <si>
    <t>川上村</t>
  </si>
  <si>
    <t>篠栗町</t>
  </si>
  <si>
    <t>南相木村</t>
  </si>
  <si>
    <t>洲本市</t>
  </si>
  <si>
    <t>北相木村</t>
  </si>
  <si>
    <t>御代田町</t>
  </si>
  <si>
    <t>安芸市</t>
  </si>
  <si>
    <t>様式第４号「①の要件を満たす」の欄の記載のうち、処遇改善加算対象サービス分について集計
「○」は記載漏れがない場合、「×」は記載漏れがある場合を指します。</t>
    <rPh sb="0" eb="2">
      <t>ヨウシキ</t>
    </rPh>
    <rPh sb="2" eb="3">
      <t>ダイ</t>
    </rPh>
    <rPh sb="4" eb="5">
      <t>ゴウ</t>
    </rPh>
    <rPh sb="16" eb="17">
      <t>ラン</t>
    </rPh>
    <rPh sb="18" eb="20">
      <t>キサイ</t>
    </rPh>
    <rPh sb="24" eb="26">
      <t>ショグウ</t>
    </rPh>
    <rPh sb="26" eb="28">
      <t>カイゼン</t>
    </rPh>
    <rPh sb="28" eb="30">
      <t>カサン</t>
    </rPh>
    <rPh sb="30" eb="32">
      <t>タイショウ</t>
    </rPh>
    <rPh sb="36" eb="37">
      <t>ブン</t>
    </rPh>
    <rPh sb="41" eb="43">
      <t>シュウケイ</t>
    </rPh>
    <rPh sb="50" eb="51">
      <t>モ</t>
    </rPh>
    <rPh sb="55" eb="57">
      <t>バアイ</t>
    </rPh>
    <phoneticPr fontId="21"/>
  </si>
  <si>
    <t>立科町</t>
  </si>
  <si>
    <t>長和町</t>
  </si>
  <si>
    <t>○○ビル 18F</t>
  </si>
  <si>
    <t>富士見町</t>
  </si>
  <si>
    <t>原村</t>
  </si>
  <si>
    <t>栗東市</t>
  </si>
  <si>
    <t>辰野町</t>
  </si>
  <si>
    <t>南知多町</t>
  </si>
  <si>
    <t>印南町</t>
  </si>
  <si>
    <t>中川村</t>
  </si>
  <si>
    <t>吉田町</t>
  </si>
  <si>
    <t>宮田村</t>
  </si>
  <si>
    <t>松川町</t>
  </si>
  <si>
    <t>看護小規模多機能型居宅介護</t>
  </si>
  <si>
    <t>高森町</t>
  </si>
  <si>
    <t>天龍村</t>
  </si>
  <si>
    <t>喬木村</t>
  </si>
  <si>
    <t>上松町</t>
  </si>
  <si>
    <t>麻績村</t>
  </si>
  <si>
    <t>与論町</t>
  </si>
  <si>
    <t>山形村</t>
  </si>
  <si>
    <t>松川村</t>
  </si>
  <si>
    <t>白馬村</t>
  </si>
  <si>
    <t>小谷村</t>
  </si>
  <si>
    <t>坂城町</t>
  </si>
  <si>
    <t>南足柄市</t>
    <rPh sb="0" eb="3">
      <t>ミナミアシガラ</t>
    </rPh>
    <rPh sb="3" eb="4">
      <t>シ</t>
    </rPh>
    <phoneticPr fontId="81"/>
  </si>
  <si>
    <t>野沢温泉村</t>
  </si>
  <si>
    <t>串間市</t>
  </si>
  <si>
    <t>小川村</t>
  </si>
  <si>
    <t>栄村</t>
  </si>
  <si>
    <t>関市</t>
  </si>
  <si>
    <t>中津川市</t>
  </si>
  <si>
    <t>羽島市</t>
  </si>
  <si>
    <t>恵那市</t>
  </si>
  <si>
    <t>吉野ヶ里町</t>
  </si>
  <si>
    <t>美濃加茂市</t>
  </si>
  <si>
    <t>度会町</t>
  </si>
  <si>
    <t>土岐市</t>
  </si>
  <si>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21"/>
  </si>
  <si>
    <t>山県市</t>
  </si>
  <si>
    <t>本巣市</t>
  </si>
  <si>
    <t>岐南町</t>
  </si>
  <si>
    <t>下呂市</t>
  </si>
  <si>
    <t>福岡市</t>
  </si>
  <si>
    <t>養老町</t>
  </si>
  <si>
    <t>関ケ原町</t>
  </si>
  <si>
    <t>神戸町</t>
  </si>
  <si>
    <t>輪之内町</t>
  </si>
  <si>
    <t>揖斐川町</t>
  </si>
  <si>
    <t>北方町</t>
  </si>
  <si>
    <t>坂祝町</t>
  </si>
  <si>
    <t>川辺町</t>
  </si>
  <si>
    <t>東白川村</t>
  </si>
  <si>
    <t>御嵩町</t>
  </si>
  <si>
    <t>白川村</t>
  </si>
  <si>
    <t>伊東市</t>
  </si>
  <si>
    <t>海南市</t>
  </si>
  <si>
    <t>御前崎市</t>
  </si>
  <si>
    <t>名護市</t>
  </si>
  <si>
    <t>東伊豆町</t>
  </si>
  <si>
    <t>松崎町</t>
  </si>
  <si>
    <t>西伊豆町</t>
  </si>
  <si>
    <t>清須市</t>
  </si>
  <si>
    <t>佐用町</t>
  </si>
  <si>
    <t>豊山町</t>
  </si>
  <si>
    <t>武豊町</t>
  </si>
  <si>
    <t>松阪市</t>
  </si>
  <si>
    <t>志摩市</t>
  </si>
  <si>
    <t>久留米市</t>
  </si>
  <si>
    <t>西海市</t>
  </si>
  <si>
    <t>多気町</t>
  </si>
  <si>
    <t>大台町</t>
  </si>
  <si>
    <t>大竹市</t>
  </si>
  <si>
    <t>大紀町</t>
  </si>
  <si>
    <t>南伊勢町</t>
  </si>
  <si>
    <t>地域密着型特定施設入居者生活介護（短期利用型）</t>
  </si>
  <si>
    <t>紀北町</t>
  </si>
  <si>
    <t>紀宝町</t>
  </si>
  <si>
    <t>令和６年度介護人材確保・職場環境改善等事業による補助金の交付を受けている</t>
  </si>
  <si>
    <t>米原市</t>
  </si>
  <si>
    <t>南関町</t>
  </si>
  <si>
    <t>日野町</t>
  </si>
  <si>
    <t>愛荘町</t>
  </si>
  <si>
    <t>豊郷町</t>
  </si>
  <si>
    <t>甲良町</t>
  </si>
  <si>
    <t>表８　選択様式（誓約簡略化）</t>
    <rPh sb="0" eb="1">
      <t>ヒョウ</t>
    </rPh>
    <rPh sb="3" eb="5">
      <t>センタク</t>
    </rPh>
    <rPh sb="5" eb="7">
      <t>ヨウシキ</t>
    </rPh>
    <rPh sb="8" eb="10">
      <t>セイヤク</t>
    </rPh>
    <rPh sb="10" eb="12">
      <t>カンリャク</t>
    </rPh>
    <rPh sb="12" eb="13">
      <t>カ</t>
    </rPh>
    <phoneticPr fontId="21"/>
  </si>
  <si>
    <t>多賀町</t>
  </si>
  <si>
    <t>舞鶴市</t>
  </si>
  <si>
    <t>墨田区</t>
    <rPh sb="0" eb="3">
      <t>スミダク</t>
    </rPh>
    <phoneticPr fontId="81"/>
  </si>
  <si>
    <t>綾部市</t>
  </si>
  <si>
    <t>宮津市</t>
  </si>
  <si>
    <t>笠置町</t>
  </si>
  <si>
    <t>和束町</t>
  </si>
  <si>
    <t>南山城村</t>
  </si>
  <si>
    <t>与謝野町</t>
  </si>
  <si>
    <t>相生市</t>
  </si>
  <si>
    <t>夜間対応型訪問介護①</t>
  </si>
  <si>
    <t>豊岡市</t>
  </si>
  <si>
    <t>地域密着型介護老人福祉施設_組合せ</t>
  </si>
  <si>
    <t>赤穂市</t>
  </si>
  <si>
    <t>江津市</t>
  </si>
  <si>
    <t>丹波篠山市</t>
  </si>
  <si>
    <t>丹波市</t>
  </si>
  <si>
    <t>南あわじ市</t>
  </si>
  <si>
    <t>淡路市</t>
  </si>
  <si>
    <t>宍粟市</t>
  </si>
  <si>
    <t>加東市</t>
  </si>
  <si>
    <t>新富町</t>
  </si>
  <si>
    <t>たつの市</t>
  </si>
  <si>
    <t>多良間村</t>
  </si>
  <si>
    <t>多可町</t>
  </si>
  <si>
    <t>市川町</t>
  </si>
  <si>
    <t>御杖村</t>
  </si>
  <si>
    <t>生産性向上推進体制加算Ⅰ又はⅡの算定を誓約</t>
  </si>
  <si>
    <t>高取町</t>
  </si>
  <si>
    <t>大淀町</t>
  </si>
  <si>
    <t>中城村</t>
  </si>
  <si>
    <t>下市町</t>
  </si>
  <si>
    <t>佐賀市</t>
  </si>
  <si>
    <t>黒滝村</t>
  </si>
  <si>
    <t>天川村</t>
  </si>
  <si>
    <t>訪問看護②</t>
  </si>
  <si>
    <t>十津川村</t>
  </si>
  <si>
    <t>下関市</t>
  </si>
  <si>
    <t>上北山村</t>
  </si>
  <si>
    <t>東吉野村</t>
  </si>
  <si>
    <t>有田市</t>
  </si>
  <si>
    <t>御坊市</t>
  </si>
  <si>
    <t>田辺市</t>
  </si>
  <si>
    <t>紀の川市</t>
  </si>
  <si>
    <t>紀美野町</t>
  </si>
  <si>
    <t>九度山町</t>
  </si>
  <si>
    <t>高野町</t>
  </si>
  <si>
    <t>広川町</t>
  </si>
  <si>
    <t>介護予防ケアマネジメント①</t>
  </si>
  <si>
    <t>通所型サービス_独自_定率_組合せ</t>
  </si>
  <si>
    <t>有田川町</t>
  </si>
  <si>
    <t>みなべ町</t>
  </si>
  <si>
    <t>日高川町</t>
  </si>
  <si>
    <t>上富田町</t>
  </si>
  <si>
    <t>太地町</t>
  </si>
  <si>
    <t>北山村</t>
  </si>
  <si>
    <t>串本町</t>
  </si>
  <si>
    <t>訪問入浴介護①</t>
  </si>
  <si>
    <t>奄美市</t>
  </si>
  <si>
    <t>鳥取市</t>
  </si>
  <si>
    <t>八女市</t>
  </si>
  <si>
    <t>天城町</t>
  </si>
  <si>
    <t>米子市</t>
  </si>
  <si>
    <t>倉吉市</t>
  </si>
  <si>
    <t>諫早市</t>
  </si>
  <si>
    <t>訪問介護②</t>
  </si>
  <si>
    <t>境港市</t>
  </si>
  <si>
    <t>南阿蘇村</t>
  </si>
  <si>
    <t>岩美町</t>
  </si>
  <si>
    <t>若桜町</t>
  </si>
  <si>
    <t>小規模多機能型居宅介護①</t>
  </si>
  <si>
    <t>智頭町</t>
  </si>
  <si>
    <t>八頭町</t>
  </si>
  <si>
    <t>23</t>
  </si>
  <si>
    <t>三朝町</t>
  </si>
  <si>
    <t>②の要件を満たしている</t>
    <rPh sb="2" eb="4">
      <t>ヨウケン</t>
    </rPh>
    <rPh sb="5" eb="6">
      <t>ミ</t>
    </rPh>
    <phoneticPr fontId="21"/>
  </si>
  <si>
    <t>北栄町</t>
  </si>
  <si>
    <t>日吉津村</t>
  </si>
  <si>
    <t>伯耆町</t>
  </si>
  <si>
    <t>日南町</t>
  </si>
  <si>
    <t>笠岡市</t>
  </si>
  <si>
    <t>介護予防_小規模多機能型居宅介護①</t>
  </si>
  <si>
    <t>江府町</t>
  </si>
  <si>
    <t>松江市</t>
  </si>
  <si>
    <t>出雲市</t>
  </si>
  <si>
    <t>綾町</t>
  </si>
  <si>
    <t>益田市</t>
  </si>
  <si>
    <t>安来市</t>
  </si>
  <si>
    <t>川本町</t>
  </si>
  <si>
    <t>邑南町</t>
  </si>
  <si>
    <t>吉賀町</t>
  </si>
  <si>
    <t>益城町</t>
  </si>
  <si>
    <t>短期入所生活介護_組合せ</t>
  </si>
  <si>
    <t>海士町</t>
  </si>
  <si>
    <t>本山町</t>
  </si>
  <si>
    <t>知夫村</t>
  </si>
  <si>
    <t>隠岐の島町</t>
  </si>
  <si>
    <t>津山市</t>
  </si>
  <si>
    <t>錦町</t>
  </si>
  <si>
    <t>玉野市</t>
  </si>
  <si>
    <t>総社市</t>
  </si>
  <si>
    <t>高梁市</t>
  </si>
  <si>
    <t>北川村</t>
  </si>
  <si>
    <t>水巻町</t>
  </si>
  <si>
    <t>新見市</t>
  </si>
  <si>
    <t>東かがわ市</t>
  </si>
  <si>
    <t>②の要件を満たす</t>
    <rPh sb="2" eb="4">
      <t>ヨウケン</t>
    </rPh>
    <rPh sb="5" eb="6">
      <t>ミ</t>
    </rPh>
    <phoneticPr fontId="21"/>
  </si>
  <si>
    <t>備前市</t>
  </si>
  <si>
    <t>瀬戸内市</t>
  </si>
  <si>
    <t>真庭市</t>
  </si>
  <si>
    <t>美作市</t>
  </si>
  <si>
    <t>介護予防小規模多機能型居宅介護_短期利用型_組合せ</t>
  </si>
  <si>
    <t>浅口市</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</si>
  <si>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・職場環境改善経費について、消費税を補助対象経費に含むことはできません。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9" eb="351">
      <t>ホジョ</t>
    </rPh>
    <rPh sb="351" eb="353">
      <t>タイショウ</t>
    </rPh>
    <rPh sb="353" eb="355">
      <t>ケイヒ</t>
    </rPh>
    <rPh sb="356" eb="357">
      <t>フク</t>
    </rPh>
    <phoneticPr fontId="21"/>
  </si>
  <si>
    <t>和気町</t>
  </si>
  <si>
    <t>里庄町</t>
  </si>
  <si>
    <t>新庄村</t>
  </si>
  <si>
    <t>鏡野町</t>
  </si>
  <si>
    <t>奈義町</t>
  </si>
  <si>
    <t>西粟倉村</t>
  </si>
  <si>
    <t>美咲町</t>
  </si>
  <si>
    <t>多度津町</t>
  </si>
  <si>
    <t>呉市</t>
  </si>
  <si>
    <t>山陽小野田市</t>
  </si>
  <si>
    <t>桂川町</t>
  </si>
  <si>
    <t>竹原市</t>
  </si>
  <si>
    <t>庄原市</t>
  </si>
  <si>
    <t>江田島市</t>
  </si>
  <si>
    <t>熊野町</t>
  </si>
  <si>
    <t>北広島町</t>
  </si>
  <si>
    <t>神石高原町</t>
  </si>
  <si>
    <t>山口市</t>
  </si>
  <si>
    <t>下松市</t>
  </si>
  <si>
    <t>大宜味村</t>
  </si>
  <si>
    <t>岩国市</t>
  </si>
  <si>
    <t>平生町</t>
  </si>
  <si>
    <t>阿波市</t>
  </si>
  <si>
    <t>美馬市</t>
  </si>
  <si>
    <t>佐那河内村</t>
  </si>
  <si>
    <t>神山町</t>
  </si>
  <si>
    <t>那賀町</t>
  </si>
  <si>
    <t>牟岐町</t>
  </si>
  <si>
    <t>介護予防_認知症対応型通所介護③</t>
  </si>
  <si>
    <t>美波町</t>
  </si>
  <si>
    <t>海陽町</t>
  </si>
  <si>
    <t>藍住町</t>
  </si>
  <si>
    <t>上板町</t>
  </si>
  <si>
    <t>丸亀市</t>
  </si>
  <si>
    <t>坂出市</t>
  </si>
  <si>
    <t>善通寺市</t>
  </si>
  <si>
    <t>国富町</t>
  </si>
  <si>
    <t>居宅介護支援</t>
  </si>
  <si>
    <t>観音寺市</t>
  </si>
  <si>
    <t>さぬき市</t>
  </si>
  <si>
    <t>三木町</t>
  </si>
  <si>
    <t>直島町</t>
  </si>
  <si>
    <t>南島原市</t>
  </si>
  <si>
    <t>宇多津町</t>
  </si>
  <si>
    <t>綾川町</t>
  </si>
  <si>
    <t>琴平町</t>
  </si>
  <si>
    <t>松山市</t>
  </si>
  <si>
    <t>宇和島市</t>
  </si>
  <si>
    <t>短期利用型</t>
    <rPh sb="0" eb="5">
      <t>タンキリヨウガタ</t>
    </rPh>
    <phoneticPr fontId="21"/>
  </si>
  <si>
    <t>八幡浜市</t>
  </si>
  <si>
    <t>西条市</t>
  </si>
  <si>
    <t>延岡市</t>
  </si>
  <si>
    <t>大洲市</t>
  </si>
  <si>
    <t>久万高原町</t>
  </si>
  <si>
    <t>内子町</t>
  </si>
  <si>
    <t>伊方町</t>
  </si>
  <si>
    <t>上天草市</t>
  </si>
  <si>
    <t>松野町</t>
  </si>
  <si>
    <t>様式第４号（国実施要綱　別紙様式２－３）</t>
    <rPh sb="0" eb="2">
      <t>ヨウシキ</t>
    </rPh>
    <rPh sb="2" eb="3">
      <t>ダイ</t>
    </rPh>
    <rPh sb="4" eb="5">
      <t>ゴウ</t>
    </rPh>
    <rPh sb="6" eb="7">
      <t>クニ</t>
    </rPh>
    <rPh sb="7" eb="9">
      <t>ジッシ</t>
    </rPh>
    <rPh sb="9" eb="11">
      <t>ヨウコウ</t>
    </rPh>
    <rPh sb="12" eb="14">
      <t>ベッシ</t>
    </rPh>
    <rPh sb="14" eb="16">
      <t>ヨウシキ</t>
    </rPh>
    <phoneticPr fontId="21"/>
  </si>
  <si>
    <t>鬼北町</t>
  </si>
  <si>
    <t>津久見市</t>
  </si>
  <si>
    <t>愛南町</t>
  </si>
  <si>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21"/>
  </si>
  <si>
    <t>須崎市</t>
  </si>
  <si>
    <t>奈半利町</t>
  </si>
  <si>
    <t>田野町</t>
  </si>
  <si>
    <t>安田町</t>
  </si>
  <si>
    <t>馬路村</t>
  </si>
  <si>
    <t>芸西村</t>
  </si>
  <si>
    <t>大豊町</t>
  </si>
  <si>
    <t>越知町</t>
  </si>
  <si>
    <t>日高村</t>
  </si>
  <si>
    <t>津野町</t>
  </si>
  <si>
    <t>四万十町</t>
  </si>
  <si>
    <t>大月町</t>
  </si>
  <si>
    <t>三原村</t>
  </si>
  <si>
    <t>黒潮町</t>
  </si>
  <si>
    <t>大牟田市</t>
  </si>
  <si>
    <t>看護小規模多機能型居宅介護①</t>
  </si>
  <si>
    <t>田川市</t>
  </si>
  <si>
    <t>筑後市</t>
  </si>
  <si>
    <t>行橋市</t>
  </si>
  <si>
    <t>中間市</t>
  </si>
  <si>
    <t>小郡市</t>
  </si>
  <si>
    <t>春日市</t>
  </si>
  <si>
    <t>宗像市</t>
  </si>
  <si>
    <t>うきは市</t>
  </si>
  <si>
    <t>朝倉市</t>
  </si>
  <si>
    <t>みやま市</t>
  </si>
  <si>
    <t>須恵町</t>
  </si>
  <si>
    <t>新宮町</t>
  </si>
  <si>
    <t>岡垣町</t>
  </si>
  <si>
    <t>筑前町</t>
  </si>
  <si>
    <t>東峰村</t>
  </si>
  <si>
    <t>大刀洗町</t>
  </si>
  <si>
    <t>大木町</t>
  </si>
  <si>
    <t>香春町</t>
  </si>
  <si>
    <t>糸田町</t>
  </si>
  <si>
    <t>大任町</t>
  </si>
  <si>
    <t>赤村</t>
  </si>
  <si>
    <t>那覇市</t>
  </si>
  <si>
    <t>上毛町</t>
  </si>
  <si>
    <t>門川町</t>
  </si>
  <si>
    <t>築上町</t>
  </si>
  <si>
    <t>人吉市</t>
  </si>
  <si>
    <t>唐津市</t>
  </si>
  <si>
    <t>鳥栖市</t>
  </si>
  <si>
    <t>多久市</t>
  </si>
  <si>
    <t>伊万里市</t>
  </si>
  <si>
    <t>上級
（主任）</t>
    <rPh sb="0" eb="2">
      <t>ジョウキュウ</t>
    </rPh>
    <rPh sb="4" eb="6">
      <t>シュニン</t>
    </rPh>
    <phoneticPr fontId="21"/>
  </si>
  <si>
    <t>鹿島市</t>
  </si>
  <si>
    <t>小城市</t>
  </si>
  <si>
    <t>嬉野市</t>
  </si>
  <si>
    <t>介護老人保健施設①</t>
  </si>
  <si>
    <t>玄海町</t>
  </si>
  <si>
    <t>和水町</t>
  </si>
  <si>
    <t>江北町</t>
  </si>
  <si>
    <t>大村市</t>
  </si>
  <si>
    <t>松浦市</t>
  </si>
  <si>
    <t>対馬市</t>
  </si>
  <si>
    <t>時津町</t>
  </si>
  <si>
    <t>東彼杵町</t>
  </si>
  <si>
    <t>川棚町</t>
  </si>
  <si>
    <t>波佐見町</t>
  </si>
  <si>
    <t>小値賀町</t>
  </si>
  <si>
    <t>豊見城市</t>
  </si>
  <si>
    <t>短期入所療養介護_医療院③</t>
  </si>
  <si>
    <t>八代市</t>
  </si>
  <si>
    <t>荒尾市</t>
  </si>
  <si>
    <t>江東区</t>
    <rPh sb="0" eb="3">
      <t>コウトウク</t>
    </rPh>
    <phoneticPr fontId="81"/>
  </si>
  <si>
    <t>③の要件を満たす</t>
    <rPh sb="2" eb="4">
      <t>ヨウケン</t>
    </rPh>
    <rPh sb="5" eb="6">
      <t>ミ</t>
    </rPh>
    <phoneticPr fontId="21"/>
  </si>
  <si>
    <t>水俣市</t>
  </si>
  <si>
    <t>玉名市</t>
  </si>
  <si>
    <t>菊池市</t>
  </si>
  <si>
    <t>宇城市</t>
  </si>
  <si>
    <t>介護老人福祉施設②</t>
  </si>
  <si>
    <t>合志市</t>
  </si>
  <si>
    <t>玉東町</t>
  </si>
  <si>
    <t>菊陽町</t>
  </si>
  <si>
    <t>産山村</t>
  </si>
  <si>
    <t>西原村</t>
  </si>
  <si>
    <t>御船町</t>
  </si>
  <si>
    <t>芦北町</t>
  </si>
  <si>
    <t>介護予防_特定施設入居者生活介護③</t>
  </si>
  <si>
    <t>津奈木町</t>
  </si>
  <si>
    <t>多良木町</t>
  </si>
  <si>
    <t>湯前町</t>
  </si>
  <si>
    <t>嘉手納町</t>
  </si>
  <si>
    <t>相良村</t>
  </si>
  <si>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21"/>
  </si>
  <si>
    <t>苓北町</t>
  </si>
  <si>
    <t>別府市</t>
  </si>
  <si>
    <t>中津市</t>
  </si>
  <si>
    <t>日田市</t>
  </si>
  <si>
    <t>国頭村</t>
  </si>
  <si>
    <t>補助金による賃金改善以外の部分で賃金水準を引き下げません。</t>
    <rPh sb="0" eb="3">
      <t>ホジョキン</t>
    </rPh>
    <rPh sb="6" eb="8">
      <t>チンギン</t>
    </rPh>
    <rPh sb="9" eb="10">
      <t>チンカイ</t>
    </rPh>
    <rPh sb="10" eb="12">
      <t>イガイ</t>
    </rPh>
    <rPh sb="13" eb="15">
      <t>ブブン</t>
    </rPh>
    <rPh sb="16" eb="18">
      <t>チンギン</t>
    </rPh>
    <rPh sb="18" eb="20">
      <t>スイジュン</t>
    </rPh>
    <rPh sb="21" eb="22">
      <t>ヒ</t>
    </rPh>
    <rPh sb="23" eb="24">
      <t>サ</t>
    </rPh>
    <phoneticPr fontId="21"/>
  </si>
  <si>
    <t>臼杵市</t>
  </si>
  <si>
    <t>豊後高田市</t>
  </si>
  <si>
    <t>宇佐市</t>
  </si>
  <si>
    <t>由布市</t>
  </si>
  <si>
    <t>国東市</t>
  </si>
  <si>
    <t>姫島村</t>
  </si>
  <si>
    <t>日出町</t>
  </si>
  <si>
    <t>訪問入浴介護②</t>
  </si>
  <si>
    <t>九重町</t>
  </si>
  <si>
    <t>都城市</t>
  </si>
  <si>
    <t>日南市</t>
  </si>
  <si>
    <t>小林市</t>
  </si>
  <si>
    <t>うち、①部分</t>
    <rPh sb="4" eb="6">
      <t>ブブン</t>
    </rPh>
    <phoneticPr fontId="21"/>
  </si>
  <si>
    <t>三股町</t>
  </si>
  <si>
    <t>○×○</t>
  </si>
  <si>
    <t>都農町</t>
  </si>
  <si>
    <t>諸塚村</t>
  </si>
  <si>
    <t>介護予防_通所リハビリテーション③</t>
  </si>
  <si>
    <t>高千穂町</t>
  </si>
  <si>
    <t>日之影町</t>
  </si>
  <si>
    <t>五ヶ瀬町</t>
  </si>
  <si>
    <t>鹿屋市</t>
  </si>
  <si>
    <t>姶良市</t>
  </si>
  <si>
    <t>阿久根市</t>
  </si>
  <si>
    <t>指宿市</t>
  </si>
  <si>
    <t>西之表市</t>
  </si>
  <si>
    <t>①の要件を満たす</t>
    <rPh sb="2" eb="4">
      <t>ヨウケン</t>
    </rPh>
    <rPh sb="5" eb="6">
      <t>ミ</t>
    </rPh>
    <phoneticPr fontId="21"/>
  </si>
  <si>
    <t>垂水市</t>
  </si>
  <si>
    <t>日置市</t>
  </si>
  <si>
    <t>霧島市</t>
  </si>
  <si>
    <t>いちき串木野市</t>
  </si>
  <si>
    <t>南さつま市</t>
  </si>
  <si>
    <t>志布志市</t>
  </si>
  <si>
    <t>伊佐市</t>
  </si>
  <si>
    <t>三島村</t>
  </si>
  <si>
    <t>十島村</t>
  </si>
  <si>
    <t>湧水町</t>
  </si>
  <si>
    <t>大崎町</t>
  </si>
  <si>
    <t>１　提出先に関する情報</t>
    <rPh sb="2" eb="4">
      <t>テイシュツ</t>
    </rPh>
    <rPh sb="4" eb="5">
      <t>サキ</t>
    </rPh>
    <rPh sb="6" eb="7">
      <t>カン</t>
    </rPh>
    <rPh sb="9" eb="11">
      <t>ジョウホウ</t>
    </rPh>
    <phoneticPr fontId="81"/>
  </si>
  <si>
    <t>錦江町</t>
  </si>
  <si>
    <t>南大隅町</t>
  </si>
  <si>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21"/>
  </si>
  <si>
    <t>南種子町</t>
  </si>
  <si>
    <t>大和村</t>
  </si>
  <si>
    <t>宇検村</t>
  </si>
  <si>
    <t>瀬戸内町</t>
  </si>
  <si>
    <t>龍郷町</t>
  </si>
  <si>
    <t>和泊町</t>
  </si>
  <si>
    <t>知名町</t>
  </si>
  <si>
    <t>短期入所療養介護_病院等①</t>
    <rPh sb="9" eb="11">
      <t>ビョウイン</t>
    </rPh>
    <rPh sb="11" eb="12">
      <t>トウ</t>
    </rPh>
    <phoneticPr fontId="21"/>
  </si>
  <si>
    <t>石垣市</t>
  </si>
  <si>
    <t>浦添市</t>
  </si>
  <si>
    <t>沖縄市</t>
  </si>
  <si>
    <t>うるま市</t>
  </si>
  <si>
    <t>宮古島市</t>
  </si>
  <si>
    <t>今帰仁村</t>
  </si>
  <si>
    <t>金武町</t>
  </si>
  <si>
    <t>読谷村</t>
  </si>
  <si>
    <t>北中城村</t>
  </si>
  <si>
    <t>渡名喜村</t>
  </si>
  <si>
    <t>介護予防認知症対応型通所介護</t>
  </si>
  <si>
    <t>加算算定済</t>
  </si>
  <si>
    <t>伊平屋村</t>
  </si>
  <si>
    <t>伊是名村</t>
  </si>
  <si>
    <t>介護保険事業所名称０３</t>
  </si>
  <si>
    <t>久米島町</t>
  </si>
  <si>
    <t>八重瀬町</t>
  </si>
  <si>
    <t>介護従事者に対する幅広い賃上げ支援</t>
    <rPh sb="0" eb="2">
      <t>カイゴ</t>
    </rPh>
    <rPh sb="2" eb="5">
      <t>ジュウジシャ</t>
    </rPh>
    <rPh sb="6" eb="7">
      <t>タイ</t>
    </rPh>
    <rPh sb="9" eb="11">
      <t>ハバヒロ</t>
    </rPh>
    <rPh sb="12" eb="14">
      <t>チンア</t>
    </rPh>
    <rPh sb="15" eb="17">
      <t>シエン</t>
    </rPh>
    <phoneticPr fontId="21"/>
  </si>
  <si>
    <t>瑞穂町</t>
    <rPh sb="0" eb="3">
      <t>ミズホマチ</t>
    </rPh>
    <phoneticPr fontId="81"/>
  </si>
  <si>
    <t>介護老人福祉施設</t>
  </si>
  <si>
    <t>短期入所療養介護_病院等③</t>
    <rPh sb="9" eb="11">
      <t>ビョウイン</t>
    </rPh>
    <rPh sb="11" eb="12">
      <t>トウ</t>
    </rPh>
    <phoneticPr fontId="21"/>
  </si>
  <si>
    <t>3333333333</t>
  </si>
  <si>
    <t>表１　交付率一覧</t>
    <rPh sb="0" eb="1">
      <t>ヒョウ</t>
    </rPh>
    <rPh sb="3" eb="6">
      <t>コウフリツ</t>
    </rPh>
    <rPh sb="6" eb="8">
      <t>イチラン</t>
    </rPh>
    <phoneticPr fontId="21"/>
  </si>
  <si>
    <t>交付率（計）(c)</t>
    <rPh sb="0" eb="2">
      <t>コウフ</t>
    </rPh>
    <rPh sb="2" eb="3">
      <t>リツ</t>
    </rPh>
    <rPh sb="4" eb="5">
      <t>ケイ</t>
    </rPh>
    <phoneticPr fontId="21"/>
  </si>
  <si>
    <t>地域密着型特定施設入居者生活介護_短期利用型_組合せ</t>
  </si>
  <si>
    <t>加算算定を誓約</t>
    <rPh sb="0" eb="2">
      <t>カサン</t>
    </rPh>
    <rPh sb="2" eb="4">
      <t>サンテイ</t>
    </rPh>
    <rPh sb="5" eb="7">
      <t>セイヤク</t>
    </rPh>
    <phoneticPr fontId="21"/>
  </si>
  <si>
    <t>生産性向上推進体制加算Ⅰ又はⅡを算定済</t>
  </si>
  <si>
    <t>ケアプランデータ連携システムへの加入を誓約</t>
  </si>
  <si>
    <t>千葉県</t>
    <rPh sb="0" eb="3">
      <t>チバケン</t>
    </rPh>
    <phoneticPr fontId="21"/>
  </si>
  <si>
    <t>短期入所療養介護老健①</t>
  </si>
  <si>
    <t>白岡市</t>
    <rPh sb="0" eb="2">
      <t>シラオカ</t>
    </rPh>
    <rPh sb="2" eb="3">
      <t>シ</t>
    </rPh>
    <phoneticPr fontId="81"/>
  </si>
  <si>
    <t>色丹村</t>
    <rPh sb="0" eb="3">
      <t>シコタンムラ</t>
    </rPh>
    <phoneticPr fontId="81"/>
  </si>
  <si>
    <t>介護予防_訪問看護②</t>
  </si>
  <si>
    <t>滝沢市</t>
    <rPh sb="2" eb="3">
      <t>シ</t>
    </rPh>
    <phoneticPr fontId="81"/>
  </si>
  <si>
    <t>介護予防認知症対応型共同生活介護（短期利用型）</t>
    <rPh sb="0" eb="2">
      <t>カイゴ</t>
    </rPh>
    <rPh sb="2" eb="4">
      <t>ヨボウ</t>
    </rPh>
    <phoneticPr fontId="21"/>
  </si>
  <si>
    <t>大網白里市</t>
    <rPh sb="4" eb="5">
      <t>シ</t>
    </rPh>
    <phoneticPr fontId="81"/>
  </si>
  <si>
    <t>（ア）・（イ）（任用要件・賃金体系の整備等、研修の実施等）</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</si>
  <si>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</si>
  <si>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①＋②＋③</t>
  </si>
  <si>
    <t>A3</t>
  </si>
  <si>
    <t>①＋③</t>
  </si>
  <si>
    <t>職場環境改善の取組を行っている</t>
    <rPh sb="0" eb="2">
      <t>ショクバ</t>
    </rPh>
    <rPh sb="2" eb="4">
      <t>カンキョウ</t>
    </rPh>
    <rPh sb="4" eb="6">
      <t>カイゼン</t>
    </rPh>
    <rPh sb="7" eb="9">
      <t>トリクミ</t>
    </rPh>
    <rPh sb="10" eb="11">
      <t>オコナ</t>
    </rPh>
    <phoneticPr fontId="21"/>
  </si>
  <si>
    <t>要件</t>
    <rPh sb="0" eb="2">
      <t>ヨウケン</t>
    </rPh>
    <phoneticPr fontId="21"/>
  </si>
  <si>
    <t>定期巡回･随時対応型訪問介護看護①</t>
  </si>
  <si>
    <t>通所介護①</t>
  </si>
  <si>
    <t>33</t>
  </si>
  <si>
    <t>地域密着型通所介護①</t>
  </si>
  <si>
    <t>地域密着型介護老人福祉施設①</t>
  </si>
  <si>
    <t>介護医療院①</t>
  </si>
  <si>
    <t>介護予防_特定施設入居者生活介護①</t>
  </si>
  <si>
    <t>介護予防_認知症対応型通所介護①</t>
  </si>
  <si>
    <t>介護予防_認知症対応型共同生活介護①</t>
  </si>
  <si>
    <t>介護予防_短期入所生活介護①</t>
  </si>
  <si>
    <t>通所介護②</t>
  </si>
  <si>
    <t>介護予防_認知症対応型通所介護②</t>
  </si>
  <si>
    <t>介護予防_短期入所療養介護老健_②</t>
  </si>
  <si>
    <t>介護医療院②</t>
  </si>
  <si>
    <t>定期巡回･随時対応型訪問介護看護③</t>
  </si>
  <si>
    <t>介護予防_小規模多機能型居宅介護③</t>
  </si>
  <si>
    <t>看護小規模多機能型居宅介護③</t>
  </si>
  <si>
    <t>地域密着型介護老人福祉施設③</t>
  </si>
  <si>
    <t>介護予防_短期入所生活介護③</t>
  </si>
  <si>
    <t>介護予防_短期入所療養介護_医療院②</t>
  </si>
  <si>
    <t>介護老人保健施設③</t>
  </si>
  <si>
    <t>介護医療院③</t>
  </si>
  <si>
    <t>介護予防_訪問リハビリテーション③</t>
  </si>
  <si>
    <t>①部分</t>
    <rPh sb="1" eb="3">
      <t>ブブン</t>
    </rPh>
    <phoneticPr fontId="21"/>
  </si>
  <si>
    <t>②部分</t>
    <rPh sb="1" eb="3">
      <t>ブブン</t>
    </rPh>
    <phoneticPr fontId="21"/>
  </si>
  <si>
    <t>③部分</t>
    <rPh sb="1" eb="3">
      <t>ブブン</t>
    </rPh>
    <phoneticPr fontId="21"/>
  </si>
  <si>
    <t>本補助金計画書の記載内容に虚偽がないこと及び記載内容を証明する資料を適切に保管していることを誓約します。</t>
    <rPh sb="0" eb="1">
      <t>ホン</t>
    </rPh>
    <rPh sb="1" eb="4">
      <t>ホジョキン</t>
    </rPh>
    <phoneticPr fontId="21"/>
  </si>
  <si>
    <t>③について、補助金の使途が示されている</t>
    <rPh sb="5" eb="7">
      <t>ホジョキン</t>
    </rPh>
    <rPh sb="8" eb="10">
      <t>シト</t>
    </rPh>
    <rPh sb="11" eb="12">
      <t>シメ</t>
    </rPh>
    <phoneticPr fontId="21"/>
  </si>
  <si>
    <t>加算対象外</t>
    <rPh sb="0" eb="2">
      <t>カサン</t>
    </rPh>
    <rPh sb="2" eb="5">
      <t>タイショウガイ</t>
    </rPh>
    <phoneticPr fontId="21"/>
  </si>
  <si>
    <t>件</t>
    <rPh sb="0" eb="1">
      <t>ケン</t>
    </rPh>
    <phoneticPr fontId="21"/>
  </si>
  <si>
    <t>訪問入浴介護③</t>
  </si>
  <si>
    <t>介護予防訪問入浴介護</t>
  </si>
  <si>
    <t>15</t>
  </si>
  <si>
    <t>通所リハビリテーション③</t>
  </si>
  <si>
    <t>通所リハビリテーション②</t>
  </si>
  <si>
    <t>通所リハビリテーション①</t>
  </si>
  <si>
    <t>通所リハビリテーション</t>
  </si>
  <si>
    <t>介護予防通所リハビリテーション</t>
  </si>
  <si>
    <t>特定施設入居者生活介護②</t>
  </si>
  <si>
    <t>特定施設入居者生活介護③</t>
  </si>
  <si>
    <t>特定施設入居者生活介護</t>
  </si>
  <si>
    <t>介護予防特定施設入居者生活介護</t>
  </si>
  <si>
    <t>認知症対応型通所介護①</t>
  </si>
  <si>
    <t>認知症対応型通所介護③</t>
  </si>
  <si>
    <t>認知症対応型通所介護</t>
  </si>
  <si>
    <t>小規模多機能型居宅介護②</t>
  </si>
  <si>
    <t>小規模多機能型居宅介護③</t>
  </si>
  <si>
    <t>小規模多機能型居宅介護</t>
  </si>
  <si>
    <t>介護予防小規模多機能型居宅介護</t>
  </si>
  <si>
    <t>地域密着型特定施設入居者生活介護_短期利用型①</t>
    <rPh sb="17" eb="22">
      <t>タンキリヨウガタ</t>
    </rPh>
    <phoneticPr fontId="21"/>
  </si>
  <si>
    <t>認知症対応型共同生活介護①</t>
  </si>
  <si>
    <t>認知症対応型共同生活介護</t>
  </si>
  <si>
    <t>短期入所生活介護①</t>
  </si>
  <si>
    <t>○○ケアサービス</t>
  </si>
  <si>
    <t>短期入所生活介護②</t>
  </si>
  <si>
    <t>短期入所生活介護③</t>
  </si>
  <si>
    <t>短期入所生活介護</t>
  </si>
  <si>
    <t>介護予防短期入所生活介護</t>
  </si>
  <si>
    <t>短期入所療養介護老健②</t>
  </si>
  <si>
    <t>短期入所療養介護老健③</t>
  </si>
  <si>
    <t>介護予防短期入所療養介護（老健）</t>
  </si>
  <si>
    <t>訪問看護③</t>
  </si>
  <si>
    <t>訪問看護</t>
  </si>
  <si>
    <t>訪問型サービス（独自）</t>
    <rPh sb="0" eb="2">
      <t>ホウモン</t>
    </rPh>
    <rPh sb="2" eb="3">
      <t>ガタ</t>
    </rPh>
    <rPh sb="8" eb="10">
      <t>ドクジ</t>
    </rPh>
    <phoneticPr fontId="21"/>
  </si>
  <si>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</si>
  <si>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</si>
  <si>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</si>
  <si>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</si>
  <si>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</si>
  <si>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</si>
  <si>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居宅介護支援①</t>
  </si>
  <si>
    <t>介護予防支援</t>
  </si>
  <si>
    <t>介護予防支援②</t>
  </si>
  <si>
    <t>居宅介護支援③</t>
  </si>
  <si>
    <t>社会福祉連携推進法人に所属</t>
    <rPh sb="11" eb="13">
      <t>ショゾク</t>
    </rPh>
    <phoneticPr fontId="21"/>
  </si>
  <si>
    <t>二</t>
    <rPh sb="0" eb="1">
      <t>ニ</t>
    </rPh>
    <phoneticPr fontId="21"/>
  </si>
  <si>
    <t>組み合わせ</t>
  </si>
  <si>
    <t>交付率組み合わせ</t>
    <rPh sb="0" eb="3">
      <t>コウフリツ</t>
    </rPh>
    <rPh sb="3" eb="4">
      <t>ク</t>
    </rPh>
    <rPh sb="5" eb="6">
      <t>ア</t>
    </rPh>
    <phoneticPr fontId="21"/>
  </si>
  <si>
    <t>処遇改善加算</t>
    <rPh sb="0" eb="4">
      <t>ショグウカイゼン</t>
    </rPh>
    <rPh sb="4" eb="6">
      <t>カサン</t>
    </rPh>
    <phoneticPr fontId="2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</si>
  <si>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</si>
  <si>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地域密着型特定施設入居者生活介護</t>
  </si>
  <si>
    <t>小規模多機能型居宅介護（短期利用型）</t>
  </si>
  <si>
    <t>認知症対応型共同生活介護（短期利用型）</t>
  </si>
  <si>
    <t>介護予防認知症対応型共同生活介護</t>
    <rPh sb="0" eb="2">
      <t>カイゴ</t>
    </rPh>
    <rPh sb="2" eb="4">
      <t>ヨボウ</t>
    </rPh>
    <phoneticPr fontId="21"/>
  </si>
  <si>
    <t>A7</t>
  </si>
  <si>
    <t>2222222222</t>
  </si>
  <si>
    <t>訪問型サービス（独自／定率）</t>
    <rPh sb="0" eb="2">
      <t>ホウモン</t>
    </rPh>
    <rPh sb="2" eb="3">
      <t>ガタ</t>
    </rPh>
    <rPh sb="8" eb="10">
      <t>ドクジ</t>
    </rPh>
    <rPh sb="11" eb="13">
      <t>テイリツ</t>
    </rPh>
    <phoneticPr fontId="21"/>
  </si>
  <si>
    <t>通所型サービス（独自）</t>
    <rPh sb="0" eb="2">
      <t>ツウショ</t>
    </rPh>
    <rPh sb="2" eb="3">
      <t>ガタ</t>
    </rPh>
    <rPh sb="8" eb="10">
      <t>ドクジ</t>
    </rPh>
    <phoneticPr fontId="21"/>
  </si>
  <si>
    <t>通所型サービス（独自／定率）</t>
    <rPh sb="0" eb="2">
      <t>ツウショ</t>
    </rPh>
    <rPh sb="2" eb="3">
      <t>ガタ</t>
    </rPh>
    <rPh sb="8" eb="10">
      <t>ドクジ</t>
    </rPh>
    <rPh sb="11" eb="13">
      <t>テイリツ</t>
    </rPh>
    <phoneticPr fontId="21"/>
  </si>
  <si>
    <t>通所型サービス（独自／定額）</t>
    <rPh sb="0" eb="2">
      <t>ツウショ</t>
    </rPh>
    <rPh sb="2" eb="3">
      <t>ガタ</t>
    </rPh>
    <rPh sb="8" eb="10">
      <t>ドクジ</t>
    </rPh>
    <rPh sb="11" eb="13">
      <t>テイガク</t>
    </rPh>
    <phoneticPr fontId="21"/>
  </si>
  <si>
    <t>特定施設入居者生活介護_短期利用型①</t>
    <rPh sb="12" eb="14">
      <t>タンキ</t>
    </rPh>
    <rPh sb="14" eb="16">
      <t>リヨウ</t>
    </rPh>
    <rPh sb="16" eb="17">
      <t>ガタ</t>
    </rPh>
    <phoneticPr fontId="21"/>
  </si>
  <si>
    <t>特定施設入居者生活介護_短期利用型②</t>
    <rPh sb="12" eb="17">
      <t>タンキリヨウガタ</t>
    </rPh>
    <phoneticPr fontId="21"/>
  </si>
  <si>
    <t>特定施設入居者生活介護_短期利用型③</t>
    <rPh sb="12" eb="17">
      <t>タンキリヨウガタ</t>
    </rPh>
    <phoneticPr fontId="21"/>
  </si>
  <si>
    <t>地域密着型特定施設入居者生活介護（短期利用型）</t>
    <rPh sb="17" eb="22">
      <t>タンキリヨウガタ</t>
    </rPh>
    <phoneticPr fontId="21"/>
  </si>
  <si>
    <t>地域密着型特定施設入居者生活介護_短期利用型②</t>
  </si>
  <si>
    <t>小規模多機能型居宅介護_短期利用型①</t>
    <rPh sb="12" eb="17">
      <t>タンキリヨウガタ</t>
    </rPh>
    <phoneticPr fontId="21"/>
  </si>
  <si>
    <t>小規模多機能型居宅介護_短期利用型②</t>
  </si>
  <si>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21"/>
  </si>
  <si>
    <t>小規模多機能型居宅介護_短期利用型③</t>
  </si>
  <si>
    <t>看護小規模多機能型居宅介護（短期利用型）</t>
    <rPh sb="14" eb="19">
      <t>タンキリヨウガタ</t>
    </rPh>
    <phoneticPr fontId="21"/>
  </si>
  <si>
    <t>看護小規模多機能型居宅介護_短期利用型①</t>
    <rPh sb="14" eb="19">
      <t>タンキリヨウガタ</t>
    </rPh>
    <phoneticPr fontId="21"/>
  </si>
  <si>
    <t>介護予防_小規模多機能型居宅介護_短期利用型①</t>
  </si>
  <si>
    <t>介護予防_小規模多機能型居宅介護_短期利用型②</t>
  </si>
  <si>
    <t>介護予防_小規模多機能型居宅介護_短期利用型③</t>
  </si>
  <si>
    <t>認知症対応型共同生活介護_短期利用型①</t>
  </si>
  <si>
    <t>認知症対応型共同生活介護_短期利用型②</t>
  </si>
  <si>
    <t>介護予防認知症対応型共同生活介護（短期利用型）</t>
  </si>
  <si>
    <t>介護予防_認知症対応型共同生活介護_短期利用型②</t>
  </si>
  <si>
    <t>コード値</t>
    <rPh sb="3" eb="4">
      <t>チ</t>
    </rPh>
    <phoneticPr fontId="21"/>
  </si>
  <si>
    <t>12</t>
  </si>
  <si>
    <t>62</t>
  </si>
  <si>
    <t>16</t>
  </si>
  <si>
    <t>66</t>
  </si>
  <si>
    <t>27</t>
  </si>
  <si>
    <t>35</t>
  </si>
  <si>
    <t>事業計画書（処遇改善加算対象外サービス　総括表）</t>
    <rPh sb="0" eb="2">
      <t>ジギョウ</t>
    </rPh>
    <rPh sb="2" eb="5">
      <t>ケイカクショ</t>
    </rPh>
    <rPh sb="6" eb="10">
      <t>ショグウカイゼン</t>
    </rPh>
    <rPh sb="10" eb="12">
      <t>カサン</t>
    </rPh>
    <rPh sb="12" eb="15">
      <t>タイショウガイ</t>
    </rPh>
    <rPh sb="20" eb="22">
      <t>ソウカツ</t>
    </rPh>
    <rPh sb="22" eb="23">
      <t>ヒョウケイカクショ</t>
    </rPh>
    <phoneticPr fontId="21"/>
  </si>
  <si>
    <t>36</t>
  </si>
  <si>
    <t>28</t>
  </si>
  <si>
    <t>72</t>
  </si>
  <si>
    <t>74</t>
  </si>
  <si>
    <t>73</t>
  </si>
  <si>
    <t>地域密着型通所介護_組合せ</t>
  </si>
  <si>
    <t>68</t>
  </si>
  <si>
    <t>75</t>
  </si>
  <si>
    <t>69</t>
  </si>
  <si>
    <t>79</t>
  </si>
  <si>
    <t>38</t>
  </si>
  <si>
    <t>51</t>
  </si>
  <si>
    <t>54</t>
  </si>
  <si>
    <t>21</t>
  </si>
  <si>
    <t>24</t>
  </si>
  <si>
    <t>52</t>
  </si>
  <si>
    <t>26</t>
  </si>
  <si>
    <t>55</t>
  </si>
  <si>
    <t>2A</t>
  </si>
  <si>
    <t>2B</t>
  </si>
  <si>
    <t>A4</t>
  </si>
  <si>
    <t>A8</t>
  </si>
  <si>
    <t>短期入所療養介護 （医療院)</t>
    <rPh sb="10" eb="12">
      <t>イリョウ</t>
    </rPh>
    <rPh sb="12" eb="13">
      <t>イン</t>
    </rPh>
    <phoneticPr fontId="21"/>
  </si>
  <si>
    <t>訪問介護_組合せ</t>
  </si>
  <si>
    <t>定期巡回･随時対応型訪問介護看護_組合せ</t>
  </si>
  <si>
    <t>訪問入浴介護_組合せ</t>
  </si>
  <si>
    <t>介護予防訪問入浴介護_組合せ</t>
  </si>
  <si>
    <t xml:space="preserve">基準月の介護報酬総単位数
[単位](a)
</t>
    <rPh sb="0" eb="2">
      <t>キジュン</t>
    </rPh>
    <rPh sb="2" eb="3">
      <t>ガツ</t>
    </rPh>
    <rPh sb="4" eb="6">
      <t>カイゴ</t>
    </rPh>
    <rPh sb="6" eb="8">
      <t>ホウシュウ</t>
    </rPh>
    <rPh sb="8" eb="9">
      <t>ソウ</t>
    </rPh>
    <rPh sb="9" eb="12">
      <t>タンイスウ</t>
    </rPh>
    <rPh sb="14" eb="16">
      <t>タンイ</t>
    </rPh>
    <phoneticPr fontId="21"/>
  </si>
  <si>
    <t>通所介護_組合せ</t>
  </si>
  <si>
    <t>介護予防特定施設入居者生活介護_組合せ</t>
  </si>
  <si>
    <t>地域密着型特定施設入居者生活介護_組合せ</t>
  </si>
  <si>
    <t>介護予防認知症対応型通所介護_組合せ</t>
  </si>
  <si>
    <t>小規模多機能型居宅介護_組合せ</t>
  </si>
  <si>
    <t>看護小規模多機能型居宅介護_組合せ</t>
  </si>
  <si>
    <t>認知症対応型共同生活介護_組合せ</t>
  </si>
  <si>
    <t>介護予防短期入所生活介護_組合せ</t>
  </si>
  <si>
    <t>介護老人保健施設_組合せ</t>
  </si>
  <si>
    <t>訪問看護組合せ</t>
  </si>
  <si>
    <t>介護予防訪問看護_組合せ</t>
  </si>
  <si>
    <t>訪問リハビリテーション組合せ</t>
  </si>
  <si>
    <t>居宅介護支援_組合せ</t>
  </si>
  <si>
    <t>介護予防支援_組合せ</t>
  </si>
  <si>
    <t>処遇改善加算を取得の上、職場環境等要件の更なる充足等に向けて、職場環境改善を計画し実施する事業者（要件は、令和６年度補正予算の「介護人材確保・職場環境改善等事業」と同様）。</t>
  </si>
  <si>
    <t>小規模多機能型居宅介護_短期利用型_組合せ</t>
  </si>
  <si>
    <t>介護予防短期入所療養介護_老健_組合せ</t>
  </si>
  <si>
    <t>短期入所療養介護_病院等_組合せ</t>
  </si>
  <si>
    <t>短期入所療養介護 _医療院_組合せ</t>
  </si>
  <si>
    <t>介護予防短期入所療養介護_医療院_組合せ</t>
  </si>
  <si>
    <t>訪問型サービス_独自_組合せ</t>
  </si>
  <si>
    <t>訪問型サービス_独自_定率_組合せ</t>
  </si>
  <si>
    <t>訪問型サービス_独自_定額_組合せ</t>
  </si>
  <si>
    <t>通所型サービス_独自_組合せ</t>
  </si>
  <si>
    <t>通所型サービス_独自_定額_組合せ</t>
  </si>
  <si>
    <t>介護予防ケアマネジメント_組合せ</t>
  </si>
  <si>
    <t>介護予防_短期入所療養介護老健①</t>
  </si>
  <si>
    <t>短期入所療養介護_医療院①</t>
  </si>
  <si>
    <t>介護予防_短期入所療養介護_医療院①</t>
  </si>
  <si>
    <t>訪問型サービス_独自_定率①</t>
  </si>
  <si>
    <t>訪問型サービス_独自_定額①</t>
  </si>
  <si>
    <t>通所型サービス_独自①</t>
  </si>
  <si>
    <t>介護予防_短期入所療養介護_病院等②</t>
    <rPh sb="14" eb="16">
      <t>ビョウイン</t>
    </rPh>
    <rPh sb="16" eb="17">
      <t>トウ</t>
    </rPh>
    <phoneticPr fontId="21"/>
  </si>
  <si>
    <t>通所型サービス_独自_定率①</t>
  </si>
  <si>
    <t>通所型サービス_独自_定額①</t>
  </si>
  <si>
    <t>短期入所療養介護_病院等②</t>
    <rPh sb="9" eb="11">
      <t>ビョウイン</t>
    </rPh>
    <phoneticPr fontId="21"/>
  </si>
  <si>
    <t>訪問型サービス_独自②</t>
  </si>
  <si>
    <t>訪問型サービス_独自_定率②</t>
  </si>
  <si>
    <t>通所型サービス_独自②</t>
  </si>
  <si>
    <t>通所型サービス_独自_定率②</t>
  </si>
  <si>
    <t>訪問型サービス_独自③</t>
  </si>
  <si>
    <t>訪問型サービス_独自_定率③</t>
  </si>
  <si>
    <t>訪問型サービス_独自_定額③</t>
  </si>
  <si>
    <t>通所型サービス_独自③</t>
  </si>
  <si>
    <t>通所型サービス_独自_定額③</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</si>
  <si>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</si>
  <si>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介護予防ケアマネジメント③</t>
  </si>
  <si>
    <t>介護予防_短期入所療養介護老健③</t>
  </si>
  <si>
    <t>介護予防_短期入所療養介護_病院等③</t>
  </si>
  <si>
    <t>介護予防_短期入所療養介護_医療院③</t>
  </si>
  <si>
    <t>サービスコード</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</si>
  <si>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</si>
  <si>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</si>
  <si>
    <t>１単位あたりの単価
（地域単価）
[円]</t>
    <rPh sb="1" eb="3">
      <t>タンイ</t>
    </rPh>
    <rPh sb="7" eb="9">
      <t>タンカ</t>
    </rPh>
    <rPh sb="11" eb="13">
      <t>チイキ</t>
    </rPh>
    <rPh sb="13" eb="15">
      <t>タンカ</t>
    </rPh>
    <rPh sb="18" eb="19">
      <t>エン</t>
    </rPh>
    <phoneticPr fontId="21"/>
  </si>
  <si>
    <t>千代田区</t>
    <rPh sb="0" eb="4">
      <t>チヨダク</t>
    </rPh>
    <phoneticPr fontId="81"/>
  </si>
  <si>
    <t>中央区</t>
    <rPh sb="0" eb="3">
      <t>チュウオウク</t>
    </rPh>
    <phoneticPr fontId="81"/>
  </si>
  <si>
    <t>新宿区</t>
    <rPh sb="0" eb="3">
      <t>シンジュクク</t>
    </rPh>
    <phoneticPr fontId="81"/>
  </si>
  <si>
    <t>品川区</t>
    <rPh sb="0" eb="3">
      <t>シナガワク</t>
    </rPh>
    <phoneticPr fontId="81"/>
  </si>
  <si>
    <t>目黒区</t>
    <rPh sb="0" eb="3">
      <t>メグロク</t>
    </rPh>
    <phoneticPr fontId="81"/>
  </si>
  <si>
    <t>中野区</t>
    <rPh sb="0" eb="3">
      <t>ナカノク</t>
    </rPh>
    <phoneticPr fontId="81"/>
  </si>
  <si>
    <t>豊島区</t>
    <rPh sb="0" eb="3">
      <t>トシマク</t>
    </rPh>
    <phoneticPr fontId="81"/>
  </si>
  <si>
    <t>北区</t>
    <rPh sb="0" eb="2">
      <t>キタク</t>
    </rPh>
    <phoneticPr fontId="81"/>
  </si>
  <si>
    <t>荒川区</t>
    <rPh sb="0" eb="3">
      <t>アラカワク</t>
    </rPh>
    <phoneticPr fontId="81"/>
  </si>
  <si>
    <t>横浜市</t>
    <rPh sb="0" eb="3">
      <t>ヨコハマシ</t>
    </rPh>
    <phoneticPr fontId="81"/>
  </si>
  <si>
    <t>板橋区</t>
    <rPh sb="0" eb="3">
      <t>イタバシク</t>
    </rPh>
    <phoneticPr fontId="81"/>
  </si>
  <si>
    <t>葛飾区</t>
    <rPh sb="0" eb="3">
      <t>カツシカク</t>
    </rPh>
    <phoneticPr fontId="81"/>
  </si>
  <si>
    <t>江戸川区</t>
    <rPh sb="0" eb="4">
      <t>エドガワク</t>
    </rPh>
    <phoneticPr fontId="81"/>
  </si>
  <si>
    <t>町田市</t>
    <rPh sb="0" eb="3">
      <t>マチダシ</t>
    </rPh>
    <phoneticPr fontId="81"/>
  </si>
  <si>
    <t>狛江市</t>
    <rPh sb="0" eb="3">
      <t>コマエシ</t>
    </rPh>
    <phoneticPr fontId="81"/>
  </si>
  <si>
    <t>東村山市</t>
    <rPh sb="0" eb="4">
      <t>ヒガシムラヤマシ</t>
    </rPh>
    <phoneticPr fontId="81"/>
  </si>
  <si>
    <t>清瀬市</t>
    <rPh sb="0" eb="3">
      <t>キヨセシ</t>
    </rPh>
    <phoneticPr fontId="81"/>
  </si>
  <si>
    <t>志木市</t>
    <rPh sb="0" eb="3">
      <t>シキシ</t>
    </rPh>
    <phoneticPr fontId="81"/>
  </si>
  <si>
    <t>海老名市</t>
    <rPh sb="0" eb="4">
      <t>エビナシ</t>
    </rPh>
    <phoneticPr fontId="81"/>
  </si>
  <si>
    <t>福生市</t>
    <rPh sb="0" eb="3">
      <t>フッサシ</t>
    </rPh>
    <phoneticPr fontId="81"/>
  </si>
  <si>
    <t>福岡市</t>
    <rPh sb="0" eb="3">
      <t>フクオカシ</t>
    </rPh>
    <phoneticPr fontId="81"/>
  </si>
  <si>
    <t>春日市</t>
    <rPh sb="0" eb="3">
      <t>カスガシ</t>
    </rPh>
    <phoneticPr fontId="81"/>
  </si>
  <si>
    <t>中井町</t>
    <rPh sb="0" eb="2">
      <t>ナカイ</t>
    </rPh>
    <phoneticPr fontId="81"/>
  </si>
  <si>
    <t>瀬戸市</t>
    <rPh sb="0" eb="3">
      <t>セトシ</t>
    </rPh>
    <phoneticPr fontId="81"/>
  </si>
  <si>
    <t>清須市</t>
    <rPh sb="0" eb="3">
      <t>キヨスシ</t>
    </rPh>
    <phoneticPr fontId="81"/>
  </si>
  <si>
    <t>a.</t>
  </si>
  <si>
    <t>那珂川市</t>
    <rPh sb="3" eb="4">
      <t>シ</t>
    </rPh>
    <phoneticPr fontId="81"/>
  </si>
  <si>
    <t>榛東村</t>
    <rPh sb="0" eb="3">
      <t>シントウムラ</t>
    </rPh>
    <phoneticPr fontId="81"/>
  </si>
  <si>
    <t>（二）を選択した場合、その使途を
プルダウンから選択してください。</t>
    <rPh sb="1" eb="2">
      <t>ニ</t>
    </rPh>
    <rPh sb="4" eb="6">
      <t>センタク</t>
    </rPh>
    <rPh sb="8" eb="10">
      <t>バアイ</t>
    </rPh>
    <rPh sb="13" eb="15">
      <t>シト</t>
    </rPh>
    <rPh sb="24" eb="26">
      <t>センタク</t>
    </rPh>
    <phoneticPr fontId="21"/>
  </si>
  <si>
    <t>吉岡町</t>
    <rPh sb="0" eb="3">
      <t>ヨシオカチョウ</t>
    </rPh>
    <phoneticPr fontId="81"/>
  </si>
  <si>
    <t>富里市</t>
    <rPh sb="0" eb="3">
      <t>トミサトシ</t>
    </rPh>
    <phoneticPr fontId="81"/>
  </si>
  <si>
    <t>南アルプス市</t>
    <rPh sb="0" eb="1">
      <t>ミナミ</t>
    </rPh>
    <rPh sb="5" eb="6">
      <t>シ</t>
    </rPh>
    <phoneticPr fontId="81"/>
  </si>
  <si>
    <t>近江八幡市</t>
    <rPh sb="0" eb="5">
      <t>オウミハチマンシ</t>
    </rPh>
    <phoneticPr fontId="81"/>
  </si>
  <si>
    <t>高島市</t>
    <rPh sb="0" eb="3">
      <t>タカシマシ</t>
    </rPh>
    <phoneticPr fontId="81"/>
  </si>
  <si>
    <t>竜王町</t>
    <rPh sb="0" eb="3">
      <t>リュウオウチョウ</t>
    </rPh>
    <phoneticPr fontId="81"/>
  </si>
  <si>
    <t>熊野町</t>
    <rPh sb="0" eb="3">
      <t>クマノチョウ</t>
    </rPh>
    <phoneticPr fontId="81"/>
  </si>
  <si>
    <t>短期利用型サービスの事業所数</t>
    <rPh sb="0" eb="5">
      <t>タンキリヨウガタ</t>
    </rPh>
    <rPh sb="10" eb="13">
      <t>ジギョウショ</t>
    </rPh>
    <rPh sb="13" eb="14">
      <t>スウ</t>
    </rPh>
    <phoneticPr fontId="21"/>
  </si>
  <si>
    <t>その他サービスの事業所数</t>
    <rPh sb="2" eb="3">
      <t>タ</t>
    </rPh>
    <rPh sb="8" eb="11">
      <t>ジギョウショ</t>
    </rPh>
    <rPh sb="11" eb="12">
      <t>スウ</t>
    </rPh>
    <phoneticPr fontId="21"/>
  </si>
  <si>
    <t>要件①</t>
    <rPh sb="0" eb="2">
      <t>ヨウケン</t>
    </rPh>
    <phoneticPr fontId="21"/>
  </si>
  <si>
    <t>要件②</t>
    <rPh sb="0" eb="2">
      <t>ヨウケン</t>
    </rPh>
    <phoneticPr fontId="21"/>
  </si>
  <si>
    <t>要件③</t>
    <rPh sb="0" eb="2">
      <t>ヨウケン</t>
    </rPh>
    <phoneticPr fontId="21"/>
  </si>
  <si>
    <t>要件②を満たす</t>
    <rPh sb="0" eb="2">
      <t>ヨウケン</t>
    </rPh>
    <rPh sb="4" eb="5">
      <t>ミ</t>
    </rPh>
    <phoneticPr fontId="21"/>
  </si>
  <si>
    <t>要件③を満たす</t>
    <rPh sb="0" eb="2">
      <t>ヨウケン</t>
    </rPh>
    <rPh sb="4" eb="5">
      <t>ミ</t>
    </rPh>
    <phoneticPr fontId="21"/>
  </si>
  <si>
    <t>組合せ</t>
    <rPh sb="0" eb="2">
      <t>クミアワ</t>
    </rPh>
    <phoneticPr fontId="21"/>
  </si>
  <si>
    <t>加算対象サービス</t>
    <rPh sb="0" eb="2">
      <t>カサン</t>
    </rPh>
    <rPh sb="2" eb="4">
      <t>タイショウ</t>
    </rPh>
    <phoneticPr fontId="2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</si>
  <si>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21"/>
  </si>
  <si>
    <t>②について、各サービスに係る要件を満たす</t>
    <rPh sb="6" eb="7">
      <t>カク</t>
    </rPh>
    <rPh sb="12" eb="13">
      <t>カカ</t>
    </rPh>
    <rPh sb="14" eb="16">
      <t>ヨウケン</t>
    </rPh>
    <rPh sb="17" eb="18">
      <t>ミ</t>
    </rPh>
    <phoneticPr fontId="21"/>
  </si>
  <si>
    <t>③について、各サービスに係る要件を満たす</t>
    <rPh sb="6" eb="7">
      <t>カク</t>
    </rPh>
    <rPh sb="12" eb="13">
      <t>カカ</t>
    </rPh>
    <rPh sb="14" eb="16">
      <t>ヨウケン</t>
    </rPh>
    <rPh sb="17" eb="18">
      <t>ミ</t>
    </rPh>
    <phoneticPr fontId="21"/>
  </si>
  <si>
    <t>①について、要件を満たす</t>
    <rPh sb="6" eb="8">
      <t>ヨウケン</t>
    </rPh>
    <rPh sb="9" eb="10">
      <t>ミ</t>
    </rPh>
    <phoneticPr fontId="2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</si>
  <si>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21"/>
  </si>
  <si>
    <t>令和７年12月</t>
    <rPh sb="0" eb="2">
      <t>レイワ</t>
    </rPh>
    <rPh sb="3" eb="4">
      <t>ネン</t>
    </rPh>
    <rPh sb="6" eb="7">
      <t>ガツ</t>
    </rPh>
    <phoneticPr fontId="21"/>
  </si>
  <si>
    <t>令和８年１月</t>
    <rPh sb="0" eb="2">
      <t>レイワ</t>
    </rPh>
    <rPh sb="3" eb="4">
      <t>ネン</t>
    </rPh>
    <rPh sb="5" eb="6">
      <t>ガツ</t>
    </rPh>
    <phoneticPr fontId="21"/>
  </si>
  <si>
    <t>令和８年２月</t>
    <rPh sb="5" eb="6">
      <t>ガツ</t>
    </rPh>
    <phoneticPr fontId="21"/>
  </si>
  <si>
    <t>令和８年３月</t>
  </si>
  <si>
    <t>うち、②部分</t>
    <rPh sb="4" eb="6">
      <t>ブブン</t>
    </rPh>
    <phoneticPr fontId="21"/>
  </si>
  <si>
    <t>うち、処遇改善加算
対象サービス分</t>
    <rPh sb="3" eb="5">
      <t>ショグウ</t>
    </rPh>
    <rPh sb="5" eb="7">
      <t>カイゼン</t>
    </rPh>
    <rPh sb="7" eb="9">
      <t>カサン</t>
    </rPh>
    <rPh sb="10" eb="12">
      <t>タイショウ</t>
    </rPh>
    <rPh sb="16" eb="17">
      <t>ブン</t>
    </rPh>
    <phoneticPr fontId="21"/>
  </si>
  <si>
    <t>様式第４号「②の要件を満たす」の欄の記載のうち、処遇改善加算対象サービス分について集計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2">
      <t>ヨウシキ</t>
    </rPh>
    <rPh sb="2" eb="3">
      <t>ダイ</t>
    </rPh>
    <rPh sb="4" eb="5">
      <t>ゴウ</t>
    </rPh>
    <rPh sb="50" eb="51">
      <t>モ</t>
    </rPh>
    <rPh sb="82" eb="83">
      <t>モ</t>
    </rPh>
    <rPh sb="118" eb="120">
      <t>バアイ</t>
    </rPh>
    <rPh sb="121" eb="122">
      <t>サ</t>
    </rPh>
    <phoneticPr fontId="21"/>
  </si>
  <si>
    <t>補助金の見込額［円］</t>
    <rPh sb="0" eb="3">
      <t>ホジョキン</t>
    </rPh>
    <rPh sb="4" eb="6">
      <t>ミコ</t>
    </rPh>
    <rPh sb="6" eb="7">
      <t>ガク</t>
    </rPh>
    <rPh sb="8" eb="9">
      <t>エン</t>
    </rPh>
    <phoneticPr fontId="21"/>
  </si>
  <si>
    <t>①～③の合計</t>
    <rPh sb="4" eb="6">
      <t>ゴウケイ</t>
    </rPh>
    <phoneticPr fontId="21"/>
  </si>
  <si>
    <t>補助金の見込額（e）(a×b×c)
[円]</t>
    <rPh sb="0" eb="3">
      <t>ホジョキン</t>
    </rPh>
    <rPh sb="4" eb="6">
      <t>ミコ</t>
    </rPh>
    <rPh sb="6" eb="7">
      <t>ガク</t>
    </rPh>
    <rPh sb="19" eb="20">
      <t>エン</t>
    </rPh>
    <phoneticPr fontId="21"/>
  </si>
  <si>
    <t>事業計画書（個表）</t>
    <rPh sb="0" eb="2">
      <t>ジギョウ</t>
    </rPh>
    <rPh sb="2" eb="5">
      <t>ケイカクショ</t>
    </rPh>
    <rPh sb="6" eb="7">
      <t>コ</t>
    </rPh>
    <rPh sb="7" eb="8">
      <t>ヒョウ</t>
    </rPh>
    <phoneticPr fontId="21"/>
  </si>
  <si>
    <t>４　補助金の対象事業所に関する情報</t>
  </si>
  <si>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1"/>
  </si>
  <si>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21"/>
  </si>
  <si>
    <t>うち、①＋②部分</t>
    <rPh sb="6" eb="8">
      <t>ブブン</t>
    </rPh>
    <phoneticPr fontId="21"/>
  </si>
  <si>
    <t>（参考）
①～③の合計額とは必ずしも一致しない。</t>
    <rPh sb="1" eb="3">
      <t>サンコウ</t>
    </rPh>
    <rPh sb="9" eb="12">
      <t>ゴウケイガク</t>
    </rPh>
    <rPh sb="14" eb="15">
      <t>カナラ</t>
    </rPh>
    <rPh sb="18" eb="20">
      <t>イッチ</t>
    </rPh>
    <phoneticPr fontId="21"/>
  </si>
  <si>
    <t>住所１（番地・住居番号まで）</t>
    <rPh sb="0" eb="2">
      <t>ジュウショ</t>
    </rPh>
    <rPh sb="4" eb="6">
      <t>バンチ</t>
    </rPh>
    <rPh sb="7" eb="9">
      <t>ジュウキョ</t>
    </rPh>
    <rPh sb="9" eb="11">
      <t>バンゴウ</t>
    </rPh>
    <phoneticPr fontId="21"/>
  </si>
  <si>
    <t>（記入済みのサービスの事業所数）</t>
    <rPh sb="1" eb="3">
      <t>キニュウ</t>
    </rPh>
    <rPh sb="3" eb="4">
      <t>ス</t>
    </rPh>
    <rPh sb="11" eb="14">
      <t>ジギョウショ</t>
    </rPh>
    <rPh sb="14" eb="15">
      <t>スウ</t>
    </rPh>
    <phoneticPr fontId="21"/>
  </si>
  <si>
    <t>表７　選択様式</t>
    <rPh sb="0" eb="1">
      <t>ヒョウ</t>
    </rPh>
    <rPh sb="3" eb="5">
      <t>センタク</t>
    </rPh>
    <rPh sb="5" eb="7">
      <t>ヨウシキ</t>
    </rPh>
    <phoneticPr fontId="21"/>
  </si>
  <si>
    <t>（ア）業務内容の明確化と職員間の適切な役割分担の取組</t>
  </si>
  <si>
    <t>（ウ）業務改善活動の体制構築（委員会やプロジェクトチームの立ち上げ又は外部の研修会の活動等）</t>
  </si>
  <si>
    <t xml:space="preserve"> （一）賃金改善の実施</t>
    <rPh sb="2" eb="3">
      <t>イチ</t>
    </rPh>
    <rPh sb="4" eb="6">
      <t>チンギン</t>
    </rPh>
    <rPh sb="6" eb="8">
      <t>カイゼン</t>
    </rPh>
    <phoneticPr fontId="21"/>
  </si>
  <si>
    <t>（二） 職場環境改善経費への充当</t>
    <rPh sb="1" eb="2">
      <t>ニ</t>
    </rPh>
    <phoneticPr fontId="2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</si>
  <si>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21"/>
  </si>
  <si>
    <t>⑮職員の身体の負担軽減のための介護技術の修得支援、職員に対する腰痛対策の研修、管理者に対する雇用管理改善の研修等の実施</t>
    <rPh sb="1" eb="3">
      <t>ショクイン</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</si>
  <si>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</si>
  <si>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㉕ミーティング等による職場内コミュニケーションの円滑化による個々の職員の気づきを踏まえた勤務環境やケア内容の改善</t>
  </si>
  <si>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21"/>
  </si>
  <si>
    <t>①介護従事者に対する
　幅広い賃上げ支援</t>
  </si>
  <si>
    <t>三</t>
    <rPh sb="0" eb="1">
      <t>サン</t>
    </rPh>
    <phoneticPr fontId="21"/>
  </si>
  <si>
    <t>職員の任用における職位、職責又は職務内容等の要件を定めている。</t>
    <rPh sb="0" eb="2">
      <t>ショクイン</t>
    </rPh>
    <rPh sb="3" eb="5">
      <t>ニンヨウ</t>
    </rPh>
    <phoneticPr fontId="21"/>
  </si>
  <si>
    <t>二</t>
  </si>
  <si>
    <t>b.</t>
  </si>
  <si>
    <t>資質向上のための計画に沿って、研修機会の提供又は技術指導等を実施するとともに、職員の能力評価を行う。</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</si>
  <si>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</si>
  <si>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二に掲げる職位、職責又は職務内容等に応じた賃金体系を定めている。</t>
    <rPh sb="0" eb="1">
      <t>ニ</t>
    </rPh>
    <rPh sb="2" eb="3">
      <t>カカ</t>
    </rPh>
    <phoneticPr fontId="21"/>
  </si>
  <si>
    <t>中級</t>
    <rPh sb="0" eb="2">
      <t>チュウキュウ</t>
    </rPh>
    <phoneticPr fontId="21"/>
  </si>
  <si>
    <t>●年以上</t>
  </si>
  <si>
    <t>●年以上</t>
    <rPh sb="1" eb="2">
      <t>ネン</t>
    </rPh>
    <rPh sb="2" eb="4">
      <t>イジョウ</t>
    </rPh>
    <phoneticPr fontId="21"/>
  </si>
  <si>
    <t>②生産性向上や協働化に取り組む
　事業所の介護職員に対する
　上乗せの賃上げ支援</t>
    <rPh sb="19" eb="20">
      <t>ショ</t>
    </rPh>
    <rPh sb="31" eb="33">
      <t>ウワノ</t>
    </rPh>
    <rPh sb="38" eb="40">
      <t>シエン</t>
    </rPh>
    <phoneticPr fontId="21"/>
  </si>
  <si>
    <t>介護予防・短期利用型</t>
    <rPh sb="0" eb="2">
      <t>カイゴ</t>
    </rPh>
    <rPh sb="2" eb="4">
      <t>ヨボウ</t>
    </rPh>
    <rPh sb="5" eb="7">
      <t>タンキ</t>
    </rPh>
    <rPh sb="7" eb="9">
      <t>リヨウ</t>
    </rPh>
    <rPh sb="9" eb="10">
      <t>ガタ</t>
    </rPh>
    <phoneticPr fontId="21"/>
  </si>
  <si>
    <t>総合事業</t>
    <rPh sb="0" eb="2">
      <t>ソウゴウ</t>
    </rPh>
    <rPh sb="2" eb="4">
      <t>ジギョウ</t>
    </rPh>
    <phoneticPr fontId="21"/>
  </si>
  <si>
    <t>介護医療院</t>
    <rPh sb="2" eb="4">
      <t>イリョウ</t>
    </rPh>
    <rPh sb="4" eb="5">
      <t>イン</t>
    </rPh>
    <phoneticPr fontId="2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</si>
  <si>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2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</si>
  <si>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21"/>
  </si>
  <si>
    <t>表２　要件</t>
    <rPh sb="0" eb="1">
      <t>ヒョウ</t>
    </rPh>
    <rPh sb="3" eb="5">
      <t>ヨウケン</t>
    </rPh>
    <phoneticPr fontId="21"/>
  </si>
  <si>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</si>
  <si>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</si>
  <si>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</si>
  <si>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表６　組合せ</t>
    <rPh sb="0" eb="1">
      <t>ヒョウ</t>
    </rPh>
    <rPh sb="3" eb="5">
      <t>クミアワ</t>
    </rPh>
    <phoneticPr fontId="21"/>
  </si>
  <si>
    <t>表10　基準月</t>
    <rPh sb="0" eb="1">
      <t>ヒョウ</t>
    </rPh>
    <rPh sb="4" eb="7">
      <t>キジュンツキ</t>
    </rPh>
    <phoneticPr fontId="21"/>
  </si>
  <si>
    <t>様式第２号（国実施要綱　別紙様式２）</t>
    <rPh sb="0" eb="2">
      <t>ヨウシキ</t>
    </rPh>
    <rPh sb="2" eb="3">
      <t>ダイ</t>
    </rPh>
    <rPh sb="4" eb="5">
      <t>ゴウ</t>
    </rPh>
    <rPh sb="6" eb="7">
      <t>クニ</t>
    </rPh>
    <rPh sb="7" eb="9">
      <t>ジッシ</t>
    </rPh>
    <rPh sb="9" eb="11">
      <t>ヨウコウ</t>
    </rPh>
    <rPh sb="12" eb="14">
      <t>ベッシ</t>
    </rPh>
    <rPh sb="14" eb="16">
      <t>ヨウシキ</t>
    </rPh>
    <phoneticPr fontId="21"/>
  </si>
  <si>
    <t>様式第３－１号（国実施要綱　別紙様式２－１）</t>
    <rPh sb="0" eb="2">
      <t>ヨウシキ</t>
    </rPh>
    <rPh sb="2" eb="3">
      <t>ダイ</t>
    </rPh>
    <rPh sb="6" eb="7">
      <t>ゴウ</t>
    </rPh>
    <rPh sb="8" eb="9">
      <t>クニ</t>
    </rPh>
    <rPh sb="9" eb="11">
      <t>ジッシ</t>
    </rPh>
    <rPh sb="11" eb="13">
      <t>ヨウコウ</t>
    </rPh>
    <rPh sb="14" eb="16">
      <t>ベッシ</t>
    </rPh>
    <rPh sb="16" eb="18">
      <t>ヨウシキ</t>
    </rPh>
    <phoneticPr fontId="21"/>
  </si>
  <si>
    <t>様式第３－２号（国実施要綱　別紙様式２－２）</t>
    <rPh sb="0" eb="2">
      <t>ヨウシキ</t>
    </rPh>
    <rPh sb="2" eb="3">
      <t>ダイ</t>
    </rPh>
    <rPh sb="6" eb="7">
      <t>ゴウ</t>
    </rPh>
    <rPh sb="8" eb="9">
      <t>クニ</t>
    </rPh>
    <rPh sb="9" eb="11">
      <t>ジッシ</t>
    </rPh>
    <rPh sb="11" eb="13">
      <t>ヨウコウ</t>
    </rPh>
    <rPh sb="14" eb="16">
      <t>ベッシ</t>
    </rPh>
    <rPh sb="16" eb="18">
      <t>ヨウシキ</t>
    </rPh>
    <phoneticPr fontId="21"/>
  </si>
  <si>
    <t xml:space="preserve">●自動転記の仕組みを活用するため、下記の作業フローに基づき、シートを完成させてください。
●「提出先の自治体名」を記入すると、様式第3-1号から様式第４号までの「提出先」欄も、自動で更新されます。
　提出先が正しく記入されていることを必ずご確認ください。
</t>
    <rPh sb="17" eb="19">
      <t>カキ</t>
    </rPh>
    <rPh sb="20" eb="22">
      <t>サギョウ</t>
    </rPh>
    <rPh sb="26" eb="27">
      <t>モト</t>
    </rPh>
    <rPh sb="63" eb="65">
      <t>ヨウシキ</t>
    </rPh>
    <rPh sb="65" eb="66">
      <t>ダイ</t>
    </rPh>
    <rPh sb="69" eb="70">
      <t>ゴウ</t>
    </rPh>
    <rPh sb="72" eb="74">
      <t>ヨウシキ</t>
    </rPh>
    <rPh sb="74" eb="75">
      <t>ダイ</t>
    </rPh>
    <rPh sb="76" eb="77">
      <t>ゴウ</t>
    </rPh>
    <phoneticPr fontId="21"/>
  </si>
  <si>
    <t>【重要】
①本計画書は、静岡県介護分野の職員の賃上げ・職場環境改善支援事業費補助金（以下「補助金」という。）の申請様式です。
②補助金の実施主体である各都道府県において、別途申請様式が示されている場合もありますので、申請書類の作成に当たっては、必ず各都道府県のホームページをご確認ください。</t>
    <rPh sb="6" eb="7">
      <t>ホン</t>
    </rPh>
    <rPh sb="7" eb="10">
      <t>ケイカクショ</t>
    </rPh>
    <rPh sb="12" eb="15">
      <t>シズオカケン</t>
    </rPh>
    <rPh sb="15" eb="17">
      <t>カイゴ</t>
    </rPh>
    <rPh sb="17" eb="19">
      <t>ブンヤ</t>
    </rPh>
    <rPh sb="20" eb="22">
      <t>ショクイン</t>
    </rPh>
    <rPh sb="23" eb="25">
      <t>チンア</t>
    </rPh>
    <rPh sb="27" eb="29">
      <t>ショクバ</t>
    </rPh>
    <rPh sb="29" eb="31">
      <t>カンキョウ</t>
    </rPh>
    <rPh sb="31" eb="33">
      <t>カイゼン</t>
    </rPh>
    <rPh sb="33" eb="35">
      <t>シエン</t>
    </rPh>
    <rPh sb="35" eb="37">
      <t>ジギョウ</t>
    </rPh>
    <rPh sb="37" eb="38">
      <t>ヒ</t>
    </rPh>
    <rPh sb="38" eb="41">
      <t>ホジョキン</t>
    </rPh>
    <rPh sb="42" eb="44">
      <t>イカ</t>
    </rPh>
    <rPh sb="45" eb="48">
      <t>ホジョキン</t>
    </rPh>
    <rPh sb="55" eb="57">
      <t>シンセイ</t>
    </rPh>
    <rPh sb="57" eb="59">
      <t>ヨウシキ</t>
    </rPh>
    <rPh sb="64" eb="67">
      <t>ホジョキン</t>
    </rPh>
    <rPh sb="68" eb="70">
      <t>ジッシ</t>
    </rPh>
    <rPh sb="70" eb="72">
      <t>シュタイ</t>
    </rPh>
    <rPh sb="75" eb="76">
      <t>カク</t>
    </rPh>
    <rPh sb="76" eb="80">
      <t>トドウフケン</t>
    </rPh>
    <rPh sb="85" eb="87">
      <t>ベット</t>
    </rPh>
    <rPh sb="87" eb="89">
      <t>シンセイ</t>
    </rPh>
    <rPh sb="89" eb="91">
      <t>ヨウシキ</t>
    </rPh>
    <rPh sb="92" eb="93">
      <t>シメ</t>
    </rPh>
    <rPh sb="98" eb="100">
      <t>バアイ</t>
    </rPh>
    <rPh sb="108" eb="110">
      <t>シンセイ</t>
    </rPh>
    <rPh sb="110" eb="112">
      <t>ショルイ</t>
    </rPh>
    <rPh sb="113" eb="115">
      <t>サクセイ</t>
    </rPh>
    <rPh sb="116" eb="117">
      <t>ア</t>
    </rPh>
    <rPh sb="124" eb="125">
      <t>カク</t>
    </rPh>
    <phoneticPr fontId="21"/>
  </si>
  <si>
    <t>様式第４号「③の要件を満たす」の欄の記載のうち、処遇改善加算対象サービス分について集計</t>
    <rPh sb="0" eb="2">
      <t>ヨウシキ</t>
    </rPh>
    <rPh sb="2" eb="3">
      <t>ダイ</t>
    </rPh>
    <rPh sb="4" eb="5">
      <t>ゴウ</t>
    </rPh>
    <phoneticPr fontId="21"/>
  </si>
  <si>
    <t>（様式第４号から集計・転記）</t>
    <rPh sb="1" eb="3">
      <t>ヨウシキ</t>
    </rPh>
    <rPh sb="3" eb="4">
      <t>ダイ</t>
    </rPh>
    <rPh sb="5" eb="6">
      <t>ゴウ</t>
    </rPh>
    <phoneticPr fontId="21"/>
  </si>
  <si>
    <t>様式第４号「①の要件を満たす」の欄の記載のうち、処遇改善加算対象外サービス分について集計
「○」は記載漏れがない場合、「×」は記載漏れがある場合を指します。</t>
    <rPh sb="0" eb="2">
      <t>ヨウシキ</t>
    </rPh>
    <rPh sb="2" eb="3">
      <t>ダイ</t>
    </rPh>
    <rPh sb="4" eb="5">
      <t>ゴウ</t>
    </rPh>
    <rPh sb="32" eb="33">
      <t>ガイ</t>
    </rPh>
    <phoneticPr fontId="2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</si>
  <si>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t>
  </si>
  <si>
    <t>！上下どちらかに（○）がつきます</t>
    <rPh sb="1" eb="3">
      <t>ジョウゲ</t>
    </rPh>
    <phoneticPr fontId="21"/>
  </si>
  <si>
    <t>様式第１号において指定した口座振替先は債権譲渡を行っていません。</t>
    <rPh sb="0" eb="2">
      <t>ヨウシキ</t>
    </rPh>
    <rPh sb="2" eb="3">
      <t>ダイ</t>
    </rPh>
    <rPh sb="4" eb="5">
      <t>ゴウ</t>
    </rPh>
    <rPh sb="9" eb="11">
      <t>シテイ</t>
    </rPh>
    <rPh sb="13" eb="15">
      <t>コウザ</t>
    </rPh>
    <rPh sb="15" eb="17">
      <t>フリカエ</t>
    </rPh>
    <rPh sb="17" eb="18">
      <t>サキ</t>
    </rPh>
    <rPh sb="19" eb="21">
      <t>サイケン</t>
    </rPh>
    <rPh sb="21" eb="23">
      <t>ジョウト</t>
    </rPh>
    <rPh sb="24" eb="25">
      <t>オコナ</t>
    </rPh>
    <phoneticPr fontId="21"/>
  </si>
  <si>
    <r>
      <t>本補助金について、令和８年４月以降の支給</t>
    </r>
    <r>
      <rPr>
        <b/>
        <sz val="10"/>
        <color theme="1"/>
        <rFont val="ＭＳ Ｐゴシック"/>
      </rPr>
      <t>となることを理解しました。</t>
    </r>
    <rPh sb="0" eb="4">
      <t>ホンホジョキン</t>
    </rPh>
    <rPh sb="9" eb="11">
      <t>レイワ</t>
    </rPh>
    <rPh sb="12" eb="13">
      <t>ネン</t>
    </rPh>
    <rPh sb="14" eb="15">
      <t>ガツ</t>
    </rPh>
    <rPh sb="15" eb="17">
      <t>イコウ</t>
    </rPh>
    <rPh sb="18" eb="20">
      <t>シキュウ</t>
    </rPh>
    <rPh sb="26" eb="28">
      <t>リカイ</t>
    </rPh>
    <phoneticPr fontId="21"/>
  </si>
  <si>
    <t>420</t>
  </si>
  <si>
    <t>8601</t>
  </si>
  <si>
    <t>静岡市葵区追手町9-6</t>
  </si>
  <si>
    <t>代表取締役</t>
  </si>
  <si>
    <t>0123123456789</t>
  </si>
  <si>
    <t>シズオカ タロウ</t>
  </si>
  <si>
    <t>054-221-XXXX</t>
  </si>
  <si>
    <t>静岡市</t>
    <rPh sb="0" eb="3">
      <t>シズオカシ</t>
    </rPh>
    <phoneticPr fontId="21"/>
  </si>
  <si>
    <t>介護保険事業所名称０１</t>
    <rPh sb="0" eb="2">
      <t>カイゴ</t>
    </rPh>
    <rPh sb="2" eb="4">
      <t>ホケン</t>
    </rPh>
    <rPh sb="4" eb="7">
      <t>ジギョウショ</t>
    </rPh>
    <rPh sb="7" eb="9">
      <t>メイショウ</t>
    </rPh>
    <phoneticPr fontId="21"/>
  </si>
  <si>
    <t>介護保険事業所名称０２</t>
    <rPh sb="0" eb="2">
      <t>カイゴ</t>
    </rPh>
    <rPh sb="2" eb="4">
      <t>ホケン</t>
    </rPh>
    <rPh sb="4" eb="7">
      <t>ジギョウショ</t>
    </rPh>
    <rPh sb="7" eb="9">
      <t>メイショウ</t>
    </rPh>
    <phoneticPr fontId="21"/>
  </si>
  <si>
    <t>介護保険事業所名称０２</t>
  </si>
  <si>
    <t>基準月の介護報酬総単位数（見込み）[単位]</t>
    <rPh sb="0" eb="2">
      <t>キジュン</t>
    </rPh>
    <rPh sb="2" eb="3">
      <t>ガツ</t>
    </rPh>
    <rPh sb="4" eb="6">
      <t>カイゴ</t>
    </rPh>
    <rPh sb="6" eb="8">
      <t>ホウシュウ</t>
    </rPh>
    <rPh sb="8" eb="9">
      <t>ソウ</t>
    </rPh>
    <rPh sb="9" eb="12">
      <t>タンイスウ</t>
    </rPh>
    <rPh sb="13" eb="15">
      <t>ミコ</t>
    </rPh>
    <phoneticPr fontId="21"/>
  </si>
  <si>
    <t>基準月</t>
    <rPh sb="0" eb="2">
      <t>キジュン</t>
    </rPh>
    <rPh sb="2" eb="3">
      <t>ツキ</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</si>
</sst>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 "/>
    <numFmt numFmtId="177" formatCode="0.00_ "/>
    <numFmt numFmtId="178" formatCode="#,##0_);[Red]\(#,##0\)"/>
    <numFmt numFmtId="179" formatCode="0.0%"/>
    <numFmt numFmtId="180" formatCode="0.0"/>
    <numFmt numFmtId="181" formatCode="0.0000"/>
  </numFmts>
  <fonts count="83">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b/>
      <sz val="10.5"/>
      <color theme="1"/>
      <name val="ＭＳ Ｐゴシック"/>
      <family val="3"/>
    </font>
    <font>
      <sz val="10"/>
      <color auto="1"/>
      <name val="ＭＳ Ｐゴシック"/>
      <family val="3"/>
      <scheme val="minor"/>
    </font>
    <font>
      <sz val="14"/>
      <color theme="1"/>
      <name val="ＭＳ Ｐゴシック"/>
      <family val="3"/>
    </font>
    <font>
      <sz val="9"/>
      <color rgb="FFFF0000"/>
      <name val="HGP創英角ﾎﾟｯﾌﾟ体"/>
      <family val="3"/>
    </font>
    <font>
      <sz val="9"/>
      <color theme="1"/>
      <name val="ＭＳ Ｐゴシック"/>
      <family val="3"/>
    </font>
    <font>
      <sz val="10.5"/>
      <color theme="1"/>
      <name val="ＭＳ Ｐゴシック"/>
      <family val="3"/>
    </font>
    <font>
      <sz val="8"/>
      <color rgb="FFFF0000"/>
      <name val="HGP創英角ﾎﾟｯﾌﾟ体"/>
      <family val="3"/>
    </font>
    <font>
      <b/>
      <sz val="14"/>
      <color theme="1"/>
      <name val="ＭＳ Ｐゴシック"/>
      <family val="3"/>
    </font>
    <font>
      <b/>
      <sz val="10"/>
      <color theme="1"/>
      <name val="ＭＳ Ｐゴシック"/>
      <family val="3"/>
    </font>
    <font>
      <b/>
      <sz val="10.5"/>
      <color rgb="FF000000"/>
      <name val="ＭＳ Ｐゴシック"/>
      <family val="3"/>
    </font>
    <font>
      <sz val="12"/>
      <color rgb="FFFF0000"/>
      <name val="HGP創英角ﾎﾟｯﾌﾟ体"/>
      <family val="3"/>
    </font>
    <font>
      <sz val="11"/>
      <color rgb="FFFF0000"/>
      <name val="HGP創英角ﾎﾟｯﾌﾟ体"/>
      <family val="3"/>
    </font>
    <font>
      <u/>
      <sz val="11"/>
      <color theme="10"/>
      <name val="ＭＳ Ｐゴシック"/>
      <family val="3"/>
    </font>
    <font>
      <u/>
      <sz val="11"/>
      <color rgb="FFFF0000"/>
      <name val="HGP創英角ﾎﾟｯﾌﾟ体"/>
      <family val="3"/>
    </font>
    <font>
      <u/>
      <sz val="12"/>
      <color rgb="FFFF0000"/>
      <name val="HGP創英角ﾎﾟｯﾌﾟ体"/>
    </font>
    <font>
      <u/>
      <sz val="12"/>
      <color auto="1"/>
      <name val="ＭＳ Ｐゴシック"/>
      <family val="3"/>
    </font>
    <font>
      <b/>
      <sz val="10.5"/>
      <color rgb="FFFF0000"/>
      <name val="HGP創英角ﾎﾟｯﾌﾟ体"/>
      <family val="3"/>
    </font>
    <font>
      <b/>
      <sz val="12"/>
      <color rgb="FFFF0000"/>
      <name val="HGP創英角ﾎﾟｯﾌﾟ体"/>
      <family val="3"/>
    </font>
    <font>
      <b/>
      <sz val="9"/>
      <color theme="1"/>
      <name val="ＭＳ Ｐゴシック"/>
      <family val="3"/>
    </font>
    <font>
      <sz val="14"/>
      <color auto="1"/>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
      <color theme="1"/>
      <name val="ＭＳ Ｐゴシック"/>
      <family val="3"/>
    </font>
    <font>
      <sz val="10"/>
      <color rgb="FFFF0000"/>
      <name val="HGP創英角ﾎﾟｯﾌﾟ体"/>
      <family val="3"/>
    </font>
    <font>
      <sz val="10"/>
      <color rgb="FF000000"/>
      <name val="ＭＳ Ｐゴシック"/>
      <family val="3"/>
    </font>
    <font>
      <sz val="9"/>
      <color auto="1"/>
      <name val="ＭＳ Ｐゴシック"/>
      <family val="3"/>
    </font>
    <font>
      <b/>
      <sz val="10.5"/>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sz val="9"/>
      <color rgb="FFFF0000"/>
      <name val="HG創英角ﾎﾟｯﾌﾟ体"/>
      <family val="3"/>
    </font>
    <font>
      <b/>
      <sz val="14"/>
      <color auto="1"/>
      <name val="ＭＳ Ｐゴシック"/>
      <family val="3"/>
    </font>
    <font>
      <sz val="11"/>
      <color rgb="FFFF0000"/>
      <name val="HG創英角ﾎﾟｯﾌﾟ体"/>
      <family val="3"/>
    </font>
    <font>
      <sz val="12"/>
      <color rgb="FFFF0000"/>
      <name val="HG創英角ﾎﾟｯﾌﾟ体"/>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9"/>
      <color rgb="FF000000"/>
      <name val="ＭＳ Ｐゴシック"/>
      <family val="3"/>
      <scheme val="minor"/>
    </font>
    <font>
      <sz val="10"/>
      <color rgb="FFFF0000"/>
      <name val="Meiryo UI"/>
      <family val="3"/>
    </font>
    <font>
      <sz val="6"/>
      <color auto="1"/>
      <name val="游ゴシック"/>
      <family val="3"/>
    </font>
    <font>
      <sz val="11"/>
      <color theme="1"/>
      <name val="ＭＳ Ｐゴシック"/>
      <family val="3"/>
      <scheme val="minor"/>
    </font>
    <font>
      <b/>
      <sz val="10.5"/>
      <color indexed="60"/>
      <name val="ＭＳ Ｐゴシック"/>
      <family val="3"/>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7" tint="0.8"/>
        <bgColor indexed="64"/>
      </patternFill>
    </fill>
    <fill>
      <patternFill patternType="solid">
        <fgColor rgb="FFFFC000"/>
        <bgColor indexed="64"/>
      </patternFill>
    </fill>
    <fill>
      <patternFill patternType="solid">
        <fgColor theme="0" tint="-0.15"/>
        <bgColor indexed="64"/>
      </patternFill>
    </fill>
    <fill>
      <patternFill patternType="solid">
        <fgColor theme="0" tint="-5.e-00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auto="1"/>
      </top>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auto="1"/>
      </right>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right style="thin">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bottom style="hair">
        <color auto="1"/>
      </bottom>
      <diagonal/>
    </border>
    <border>
      <left/>
      <right/>
      <top style="hair">
        <color indexed="64"/>
      </top>
      <bottom style="thin">
        <color indexed="64"/>
      </bottom>
      <diagonal/>
    </border>
    <border>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42"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800">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Border="1" applyAlignment="1">
      <alignment horizontal="left" vertical="center"/>
    </xf>
    <xf numFmtId="0" fontId="25" fillId="0" borderId="0" xfId="0" applyFont="1" applyAlignment="1">
      <alignment horizontal="left"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12"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24" borderId="15" xfId="0" applyFont="1" applyFill="1" applyBorder="1" applyAlignment="1">
      <alignment vertical="center" wrapText="1"/>
    </xf>
    <xf numFmtId="0" fontId="0" fillId="24" borderId="16" xfId="0" applyFill="1" applyBorder="1">
      <alignment vertical="center"/>
    </xf>
    <xf numFmtId="0" fontId="30" fillId="24" borderId="16" xfId="0" applyFont="1" applyFill="1" applyBorder="1" applyAlignment="1">
      <alignment vertical="center" wrapText="1"/>
    </xf>
    <xf numFmtId="0" fontId="30" fillId="24" borderId="16" xfId="0" applyFont="1" applyFill="1" applyBorder="1">
      <alignment vertical="center"/>
    </xf>
    <xf numFmtId="0" fontId="30" fillId="24" borderId="17" xfId="0" applyFont="1" applyFill="1" applyBorder="1">
      <alignment vertical="center"/>
    </xf>
    <xf numFmtId="0" fontId="29" fillId="0" borderId="18" xfId="0" applyFont="1" applyBorder="1" applyAlignment="1">
      <alignment horizontal="left" vertical="center" wrapText="1"/>
    </xf>
    <xf numFmtId="0" fontId="29" fillId="0" borderId="0" xfId="0" applyFont="1" applyBorder="1" applyAlignment="1">
      <alignment horizontal="left" vertical="center" wrapText="1"/>
    </xf>
    <xf numFmtId="0" fontId="31" fillId="0" borderId="19" xfId="0" applyFont="1" applyBorder="1" applyAlignment="1">
      <alignment horizontal="left" vertical="center" wrapText="1"/>
    </xf>
    <xf numFmtId="0" fontId="31" fillId="0" borderId="0" xfId="0" applyFont="1" applyAlignment="1">
      <alignment horizontal="left" vertical="center"/>
    </xf>
    <xf numFmtId="0" fontId="31" fillId="0" borderId="14" xfId="0" applyFont="1" applyBorder="1" applyAlignment="1">
      <alignment horizontal="center" vertical="center"/>
    </xf>
    <xf numFmtId="0" fontId="31" fillId="0" borderId="0"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2" fillId="0" borderId="0" xfId="0" applyFont="1" applyBorder="1" applyAlignment="1">
      <alignment horizontal="center" vertical="center"/>
    </xf>
    <xf numFmtId="0" fontId="29" fillId="0" borderId="19" xfId="0" applyFont="1" applyBorder="1" applyAlignment="1">
      <alignment horizontal="left" vertical="center"/>
    </xf>
    <xf numFmtId="0" fontId="29" fillId="0" borderId="19" xfId="0" applyFont="1" applyBorder="1" applyAlignment="1">
      <alignment horizontal="left" vertical="center" wrapText="1"/>
    </xf>
    <xf numFmtId="0" fontId="29" fillId="0" borderId="22" xfId="0" applyFont="1" applyBorder="1" applyAlignment="1">
      <alignment horizontal="left" vertical="center"/>
    </xf>
    <xf numFmtId="0" fontId="29" fillId="0" borderId="23" xfId="0" applyFont="1" applyBorder="1" applyAlignment="1">
      <alignment horizontal="left" vertical="center"/>
    </xf>
    <xf numFmtId="0" fontId="29" fillId="0" borderId="23" xfId="0" applyFont="1" applyBorder="1" applyAlignment="1">
      <alignment horizontal="center" vertical="center"/>
    </xf>
    <xf numFmtId="0" fontId="29" fillId="0" borderId="19" xfId="0" applyFont="1" applyBorder="1" applyAlignment="1">
      <alignment vertical="center"/>
    </xf>
    <xf numFmtId="0" fontId="30" fillId="24" borderId="18" xfId="0" applyFont="1" applyFill="1" applyBorder="1" applyAlignment="1">
      <alignment vertical="center" wrapText="1"/>
    </xf>
    <xf numFmtId="0" fontId="30" fillId="24" borderId="0" xfId="0" applyFont="1" applyFill="1" applyAlignment="1">
      <alignment vertical="center" wrapText="1"/>
    </xf>
    <xf numFmtId="0" fontId="33" fillId="25" borderId="24"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4" fillId="24" borderId="0" xfId="0" applyFont="1" applyFill="1" applyBorder="1">
      <alignment vertical="center"/>
    </xf>
    <xf numFmtId="0" fontId="22" fillId="0" borderId="0" xfId="0" applyFont="1" applyBorder="1">
      <alignment vertical="center"/>
    </xf>
    <xf numFmtId="0" fontId="35" fillId="24" borderId="0" xfId="0" applyFont="1" applyFill="1" applyBorder="1">
      <alignment vertical="center"/>
    </xf>
    <xf numFmtId="0" fontId="35" fillId="24" borderId="26" xfId="0" applyFont="1" applyFill="1" applyBorder="1">
      <alignment vertical="center"/>
    </xf>
    <xf numFmtId="0" fontId="31" fillId="0" borderId="0" xfId="0" applyFont="1" applyAlignment="1">
      <alignment horizontal="left" vertical="center" wrapText="1"/>
    </xf>
    <xf numFmtId="0" fontId="31" fillId="0" borderId="23" xfId="0" applyFont="1" applyBorder="1" applyAlignment="1">
      <alignment horizontal="center" vertical="center"/>
    </xf>
    <xf numFmtId="0" fontId="29" fillId="0" borderId="20" xfId="0" applyFont="1" applyBorder="1" applyAlignment="1">
      <alignment horizontal="center" vertical="center" wrapText="1"/>
    </xf>
    <xf numFmtId="0" fontId="29" fillId="0" borderId="27" xfId="0" applyFont="1" applyBorder="1" applyAlignment="1">
      <alignment horizontal="center" vertical="center" wrapText="1"/>
    </xf>
    <xf numFmtId="49" fontId="36" fillId="25" borderId="28" xfId="0" applyNumberFormat="1" applyFont="1" applyFill="1" applyBorder="1" applyAlignment="1" applyProtection="1">
      <alignment horizontal="center" vertical="center"/>
      <protection locked="0"/>
    </xf>
    <xf numFmtId="49" fontId="36" fillId="25" borderId="29"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0" fontId="37" fillId="25" borderId="14" xfId="0" applyFont="1" applyFill="1" applyBorder="1" applyAlignment="1" applyProtection="1">
      <alignment horizontal="center" vertical="center"/>
      <protection locked="0"/>
    </xf>
    <xf numFmtId="0" fontId="0" fillId="0" borderId="0" xfId="0">
      <alignment vertical="center"/>
    </xf>
    <xf numFmtId="0" fontId="29" fillId="24" borderId="18" xfId="0" applyFont="1" applyFill="1" applyBorder="1" applyAlignment="1">
      <alignment vertical="top" wrapText="1"/>
    </xf>
    <xf numFmtId="0" fontId="29" fillId="24" borderId="0" xfId="0" applyFont="1" applyFill="1" applyAlignment="1">
      <alignment vertical="top" wrapText="1"/>
    </xf>
    <xf numFmtId="0" fontId="33" fillId="25" borderId="30" xfId="0" applyFont="1" applyFill="1" applyBorder="1" applyAlignment="1" applyProtection="1">
      <alignment horizontal="center" vertical="center" wrapText="1"/>
      <protection locked="0"/>
    </xf>
    <xf numFmtId="0" fontId="33" fillId="25" borderId="31" xfId="0" applyFont="1" applyFill="1" applyBorder="1" applyAlignment="1" applyProtection="1">
      <alignment horizontal="center" vertical="center" wrapText="1"/>
      <protection locked="0"/>
    </xf>
    <xf numFmtId="0" fontId="29" fillId="24" borderId="0" xfId="0" applyFont="1" applyFill="1" applyBorder="1" applyAlignment="1">
      <alignment vertical="top" wrapText="1"/>
    </xf>
    <xf numFmtId="0" fontId="30" fillId="24" borderId="0" xfId="0" applyFont="1" applyFill="1" applyBorder="1">
      <alignment vertical="center"/>
    </xf>
    <xf numFmtId="0" fontId="30" fillId="24" borderId="26" xfId="0" applyFont="1" applyFill="1" applyBorder="1">
      <alignment vertical="center"/>
    </xf>
    <xf numFmtId="0" fontId="29" fillId="0" borderId="32" xfId="0" applyFont="1" applyBorder="1" applyAlignment="1">
      <alignment horizontal="center" vertical="center" wrapText="1"/>
    </xf>
    <xf numFmtId="0" fontId="29" fillId="0" borderId="26" xfId="0" applyFont="1" applyBorder="1" applyAlignment="1">
      <alignment horizontal="center" vertical="center" wrapText="1"/>
    </xf>
    <xf numFmtId="49" fontId="36" fillId="25" borderId="33" xfId="0" applyNumberFormat="1" applyFont="1" applyFill="1" applyBorder="1" applyAlignment="1" applyProtection="1">
      <alignment horizontal="center" vertical="center"/>
      <protection locked="0"/>
    </xf>
    <xf numFmtId="49" fontId="36" fillId="25" borderId="23" xfId="0" applyNumberFormat="1" applyFont="1" applyFill="1" applyBorder="1" applyAlignment="1" applyProtection="1">
      <alignment horizontal="center" vertical="center"/>
      <protection locked="0"/>
    </xf>
    <xf numFmtId="49" fontId="29" fillId="25" borderId="23" xfId="0" applyNumberFormat="1" applyFont="1" applyFill="1" applyBorder="1" applyAlignment="1" applyProtection="1">
      <alignment horizontal="center" vertical="center"/>
      <protection locked="0"/>
    </xf>
    <xf numFmtId="0" fontId="37" fillId="25" borderId="23" xfId="0" applyFont="1" applyFill="1" applyBorder="1" applyAlignment="1" applyProtection="1">
      <alignment horizontal="center" vertical="center"/>
      <protection locked="0"/>
    </xf>
    <xf numFmtId="0" fontId="30" fillId="24" borderId="0" xfId="0" applyFont="1" applyFill="1" applyBorder="1" applyAlignment="1">
      <alignment vertical="center" wrapText="1"/>
    </xf>
    <xf numFmtId="0" fontId="33" fillId="25" borderId="34" xfId="0" applyFont="1" applyFill="1" applyBorder="1" applyAlignment="1" applyProtection="1">
      <alignment horizontal="center" vertical="center" wrapText="1"/>
      <protection locked="0"/>
    </xf>
    <xf numFmtId="0" fontId="33" fillId="25" borderId="35" xfId="0" applyFont="1" applyFill="1" applyBorder="1" applyAlignment="1" applyProtection="1">
      <alignment horizontal="center" vertical="center" wrapText="1"/>
      <protection locked="0"/>
    </xf>
    <xf numFmtId="0" fontId="38" fillId="24" borderId="16" xfId="0" applyFont="1" applyFill="1" applyBorder="1" applyAlignment="1">
      <alignment horizontal="left" vertical="center" wrapText="1"/>
    </xf>
    <xf numFmtId="0" fontId="38" fillId="24" borderId="0" xfId="0" applyFont="1" applyFill="1" applyBorder="1" applyAlignment="1">
      <alignment horizontal="left" vertical="center" wrapText="1"/>
    </xf>
    <xf numFmtId="0" fontId="29" fillId="0" borderId="0" xfId="0" applyFont="1" applyBorder="1" applyAlignment="1">
      <alignment horizontal="left" vertical="center"/>
    </xf>
    <xf numFmtId="0" fontId="39" fillId="24" borderId="0" xfId="0" applyFont="1" applyFill="1" applyBorder="1" applyAlignment="1">
      <alignment horizontal="center" vertical="center"/>
    </xf>
    <xf numFmtId="0" fontId="29" fillId="0" borderId="22" xfId="0" applyFont="1" applyBorder="1" applyAlignment="1">
      <alignment horizontal="center" vertical="center"/>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49" fontId="36" fillId="25" borderId="38" xfId="0" applyNumberFormat="1" applyFont="1" applyFill="1" applyBorder="1" applyAlignment="1" applyProtection="1">
      <alignment horizontal="center" vertical="center"/>
      <protection locked="0"/>
    </xf>
    <xf numFmtId="49" fontId="36" fillId="25" borderId="22"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40" fillId="25" borderId="14" xfId="0" applyFont="1" applyFill="1" applyBorder="1" applyAlignment="1" applyProtection="1">
      <alignment horizontal="left" vertical="center" wrapText="1"/>
      <protection locked="0"/>
    </xf>
    <xf numFmtId="49" fontId="41" fillId="25" borderId="20" xfId="0" applyNumberFormat="1" applyFont="1" applyFill="1" applyBorder="1" applyAlignment="1" applyProtection="1">
      <alignment horizontal="center" vertical="center"/>
      <protection locked="0"/>
    </xf>
    <xf numFmtId="0" fontId="40" fillId="25" borderId="14" xfId="0" applyFont="1" applyFill="1" applyBorder="1" applyAlignment="1" applyProtection="1">
      <alignment horizontal="left" vertical="center"/>
      <protection locked="0"/>
    </xf>
    <xf numFmtId="49" fontId="40" fillId="25" borderId="14" xfId="0" applyNumberFormat="1" applyFont="1" applyFill="1" applyBorder="1" applyAlignment="1" applyProtection="1">
      <alignment horizontal="left" vertical="center"/>
      <protection locked="0"/>
    </xf>
    <xf numFmtId="0" fontId="43" fillId="25" borderId="14" xfId="99" applyFont="1" applyFill="1" applyBorder="1" applyAlignment="1" applyProtection="1">
      <alignment horizontal="left" vertical="center"/>
      <protection locked="0"/>
    </xf>
    <xf numFmtId="0" fontId="42" fillId="24" borderId="0" xfId="99" applyFill="1" applyBorder="1" applyAlignment="1" applyProtection="1">
      <alignment horizontal="left" vertical="center"/>
      <protection locked="0"/>
    </xf>
    <xf numFmtId="0" fontId="27" fillId="24" borderId="0" xfId="0" applyFont="1" applyFill="1">
      <alignment vertical="center"/>
    </xf>
    <xf numFmtId="0" fontId="36" fillId="25" borderId="39" xfId="0" applyFont="1" applyFill="1" applyBorder="1" applyAlignment="1" applyProtection="1">
      <alignment vertical="center" wrapText="1"/>
      <protection locked="0"/>
    </xf>
    <xf numFmtId="0" fontId="36" fillId="25" borderId="14"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40" fillId="25" borderId="23" xfId="0" applyFont="1" applyFill="1" applyBorder="1" applyAlignment="1" applyProtection="1">
      <alignment horizontal="left" vertical="center" wrapText="1"/>
      <protection locked="0"/>
    </xf>
    <xf numFmtId="49" fontId="41" fillId="25" borderId="32" xfId="0" applyNumberFormat="1" applyFont="1" applyFill="1" applyBorder="1" applyAlignment="1" applyProtection="1">
      <alignment horizontal="center" vertical="center"/>
      <protection locked="0"/>
    </xf>
    <xf numFmtId="0" fontId="40" fillId="25" borderId="23" xfId="0" applyFont="1" applyFill="1" applyBorder="1" applyAlignment="1" applyProtection="1">
      <alignment horizontal="left" vertical="center"/>
      <protection locked="0"/>
    </xf>
    <xf numFmtId="49" fontId="40" fillId="25" borderId="23" xfId="0" applyNumberFormat="1" applyFont="1" applyFill="1" applyBorder="1" applyAlignment="1" applyProtection="1">
      <alignment horizontal="left" vertical="center"/>
      <protection locked="0"/>
    </xf>
    <xf numFmtId="0" fontId="44" fillId="25" borderId="23" xfId="99" applyFont="1" applyFill="1" applyBorder="1" applyAlignment="1" applyProtection="1">
      <alignment horizontal="left" vertical="center"/>
      <protection locked="0"/>
    </xf>
    <xf numFmtId="0" fontId="45" fillId="24" borderId="0" xfId="99" applyFont="1" applyFill="1" applyBorder="1" applyAlignment="1" applyProtection="1">
      <alignment horizontal="left" vertical="center"/>
      <protection locked="0"/>
    </xf>
    <xf numFmtId="0" fontId="36" fillId="25" borderId="33" xfId="0" applyFont="1" applyFill="1" applyBorder="1" applyAlignment="1" applyProtection="1">
      <alignment vertical="center" wrapText="1"/>
      <protection locked="0"/>
    </xf>
    <xf numFmtId="0" fontId="36" fillId="25" borderId="23" xfId="0" applyFont="1" applyFill="1" applyBorder="1" applyAlignment="1" applyProtection="1">
      <alignment vertical="center" wrapText="1"/>
      <protection locked="0"/>
    </xf>
    <xf numFmtId="0" fontId="29" fillId="25" borderId="23" xfId="0" applyFont="1" applyFill="1" applyBorder="1" applyAlignment="1" applyProtection="1">
      <alignment vertical="center" wrapText="1"/>
      <protection locked="0"/>
    </xf>
    <xf numFmtId="49" fontId="41" fillId="25" borderId="40" xfId="0" applyNumberFormat="1" applyFont="1" applyFill="1" applyBorder="1" applyAlignment="1" applyProtection="1">
      <alignment horizontal="center" vertical="center"/>
      <protection locked="0"/>
    </xf>
    <xf numFmtId="0" fontId="46" fillId="25" borderId="24" xfId="0" applyFont="1" applyFill="1" applyBorder="1" applyAlignment="1" applyProtection="1">
      <alignment horizontal="center" vertical="center"/>
      <protection locked="0"/>
    </xf>
    <xf numFmtId="49" fontId="12" fillId="24" borderId="41" xfId="0" applyNumberFormat="1" applyFont="1" applyFill="1" applyBorder="1" applyAlignment="1">
      <alignment horizontal="center" vertical="center"/>
    </xf>
    <xf numFmtId="0" fontId="46" fillId="25" borderId="30" xfId="0" applyFont="1" applyFill="1" applyBorder="1" applyAlignment="1" applyProtection="1">
      <alignment horizontal="center" vertical="center"/>
      <protection locked="0"/>
    </xf>
    <xf numFmtId="0" fontId="36" fillId="25" borderId="38" xfId="0" applyFont="1" applyFill="1" applyBorder="1" applyAlignment="1" applyProtection="1">
      <alignment vertical="center" wrapText="1"/>
      <protection locked="0"/>
    </xf>
    <xf numFmtId="0" fontId="36" fillId="25" borderId="22" xfId="0" applyFont="1" applyFill="1" applyBorder="1" applyAlignment="1" applyProtection="1">
      <alignment vertical="center" wrapText="1"/>
      <protection locked="0"/>
    </xf>
    <xf numFmtId="0" fontId="29" fillId="25" borderId="22" xfId="0" applyFont="1" applyFill="1" applyBorder="1" applyAlignment="1" applyProtection="1">
      <alignment vertical="center" wrapText="1"/>
      <protection locked="0"/>
    </xf>
    <xf numFmtId="49" fontId="41" fillId="25" borderId="42" xfId="0" quotePrefix="1" applyNumberFormat="1" applyFont="1" applyFill="1" applyBorder="1" applyAlignment="1" applyProtection="1">
      <alignment horizontal="center" vertical="center"/>
      <protection locked="0"/>
    </xf>
    <xf numFmtId="0" fontId="46" fillId="25" borderId="34" xfId="0"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43" xfId="0" applyFont="1" applyBorder="1" applyAlignment="1">
      <alignment horizontal="center" vertical="center" wrapText="1"/>
    </xf>
    <xf numFmtId="0" fontId="36" fillId="25" borderId="39" xfId="0" applyFont="1" applyFill="1" applyBorder="1" applyAlignment="1" applyProtection="1">
      <alignment vertical="center"/>
      <protection locked="0"/>
    </xf>
    <xf numFmtId="0" fontId="36" fillId="25" borderId="14" xfId="0" applyFont="1" applyFill="1" applyBorder="1" applyAlignment="1" applyProtection="1">
      <alignment vertical="center"/>
      <protection locked="0"/>
    </xf>
    <xf numFmtId="0" fontId="29" fillId="25" borderId="14" xfId="0" applyFont="1" applyFill="1" applyBorder="1" applyAlignment="1" applyProtection="1">
      <alignment vertical="center"/>
      <protection locked="0"/>
    </xf>
    <xf numFmtId="0" fontId="37" fillId="25" borderId="22" xfId="0" applyFont="1" applyFill="1" applyBorder="1" applyAlignment="1" applyProtection="1">
      <alignment horizontal="center" vertical="center"/>
      <protection locked="0"/>
    </xf>
    <xf numFmtId="49" fontId="41" fillId="25" borderId="23" xfId="0" quotePrefix="1" applyNumberFormat="1" applyFont="1" applyFill="1" applyBorder="1" applyAlignment="1" applyProtection="1">
      <alignment horizontal="center" vertical="center"/>
      <protection locked="0"/>
    </xf>
    <xf numFmtId="0" fontId="30" fillId="24" borderId="26" xfId="0" applyFont="1" applyFill="1" applyBorder="1" applyAlignment="1">
      <alignment horizontal="center" vertical="center"/>
    </xf>
    <xf numFmtId="0" fontId="29" fillId="0" borderId="23" xfId="0" applyFont="1" applyBorder="1" applyAlignment="1">
      <alignment horizontal="center" vertical="center" wrapText="1"/>
    </xf>
    <xf numFmtId="0" fontId="29" fillId="0" borderId="43" xfId="0" applyFont="1" applyBorder="1" applyAlignment="1">
      <alignment horizontal="center" vertical="center"/>
    </xf>
    <xf numFmtId="0" fontId="36" fillId="25" borderId="33" xfId="0" applyFont="1" applyFill="1" applyBorder="1" applyAlignment="1" applyProtection="1">
      <alignment vertical="center"/>
      <protection locked="0"/>
    </xf>
    <xf numFmtId="0" fontId="36" fillId="25" borderId="23" xfId="0" applyFont="1" applyFill="1" applyBorder="1" applyAlignment="1" applyProtection="1">
      <alignment vertical="center"/>
      <protection locked="0"/>
    </xf>
    <xf numFmtId="0" fontId="29" fillId="25" borderId="23" xfId="0" applyFont="1" applyFill="1" applyBorder="1" applyAlignment="1" applyProtection="1">
      <alignment vertical="center"/>
      <protection locked="0"/>
    </xf>
    <xf numFmtId="0" fontId="31" fillId="0" borderId="22" xfId="0" applyFont="1" applyBorder="1" applyAlignment="1">
      <alignment horizontal="center" vertical="center"/>
    </xf>
    <xf numFmtId="0" fontId="31" fillId="0" borderId="19" xfId="0" applyFont="1" applyBorder="1" applyAlignment="1">
      <alignment horizontal="center" vertical="center"/>
    </xf>
    <xf numFmtId="49" fontId="41" fillId="25" borderId="22" xfId="0" quotePrefix="1" applyNumberFormat="1" applyFont="1" applyFill="1" applyBorder="1" applyAlignment="1" applyProtection="1">
      <alignment horizontal="center" vertical="center"/>
      <protection locked="0"/>
    </xf>
    <xf numFmtId="0" fontId="36" fillId="25" borderId="38" xfId="0" applyFont="1" applyFill="1" applyBorder="1" applyAlignment="1" applyProtection="1">
      <alignment vertical="center"/>
      <protection locked="0"/>
    </xf>
    <xf numFmtId="0" fontId="36" fillId="25" borderId="22" xfId="0" applyFont="1" applyFill="1" applyBorder="1" applyAlignment="1" applyProtection="1">
      <alignment vertical="center"/>
      <protection locked="0"/>
    </xf>
    <xf numFmtId="0" fontId="29" fillId="25" borderId="22" xfId="0" applyFont="1" applyFill="1" applyBorder="1" applyAlignment="1" applyProtection="1">
      <alignment vertical="center"/>
      <protection locked="0"/>
    </xf>
    <xf numFmtId="49" fontId="40" fillId="25" borderId="22" xfId="0" applyNumberFormat="1" applyFont="1" applyFill="1" applyBorder="1" applyAlignment="1" applyProtection="1">
      <alignment horizontal="left" vertical="center"/>
      <protection locked="0"/>
    </xf>
    <xf numFmtId="0" fontId="29" fillId="0" borderId="22" xfId="0" applyFont="1" applyBorder="1" applyAlignment="1">
      <alignment horizontal="center" vertical="center" wrapText="1"/>
    </xf>
    <xf numFmtId="0" fontId="29" fillId="0" borderId="31" xfId="0" applyFont="1" applyBorder="1" applyAlignment="1">
      <alignment horizontal="center" vertical="center" wrapText="1"/>
    </xf>
    <xf numFmtId="0" fontId="36" fillId="25" borderId="12" xfId="0" applyFont="1" applyFill="1" applyBorder="1" applyAlignment="1" applyProtection="1">
      <alignment vertical="center" wrapText="1"/>
      <protection locked="0"/>
    </xf>
    <xf numFmtId="0" fontId="29" fillId="25" borderId="12" xfId="0" applyFont="1" applyFill="1" applyBorder="1" applyAlignment="1" applyProtection="1">
      <alignment vertical="center" wrapText="1"/>
      <protection locked="0"/>
    </xf>
    <xf numFmtId="0" fontId="27" fillId="0" borderId="0" xfId="0" applyFont="1" applyAlignment="1">
      <alignment horizontal="left" vertical="center"/>
    </xf>
    <xf numFmtId="0" fontId="30" fillId="24" borderId="0" xfId="0" applyFont="1" applyFill="1" applyBorder="1" applyAlignment="1">
      <alignment horizontal="center" vertical="center"/>
    </xf>
    <xf numFmtId="0" fontId="30" fillId="24" borderId="0" xfId="0" applyFont="1" applyFill="1" applyBorder="1" applyAlignment="1">
      <alignment horizontal="center" vertical="center" wrapText="1"/>
    </xf>
    <xf numFmtId="0" fontId="30" fillId="24" borderId="26" xfId="0" applyFont="1" applyFill="1" applyBorder="1" applyAlignment="1">
      <alignment vertical="center" shrinkToFit="1"/>
    </xf>
    <xf numFmtId="0" fontId="27" fillId="0" borderId="0" xfId="0" applyFont="1" applyAlignment="1">
      <alignment horizontal="center" vertical="center" wrapText="1"/>
    </xf>
    <xf numFmtId="0" fontId="47" fillId="25" borderId="44" xfId="0" applyFont="1" applyFill="1" applyBorder="1" applyAlignment="1" applyProtection="1">
      <alignment horizontal="center" vertical="center"/>
      <protection locked="0"/>
    </xf>
    <xf numFmtId="0" fontId="47" fillId="25" borderId="45" xfId="0" applyFont="1" applyFill="1" applyBorder="1" applyAlignment="1" applyProtection="1">
      <alignment horizontal="center" vertical="center"/>
      <protection locked="0"/>
    </xf>
    <xf numFmtId="0" fontId="47" fillId="25" borderId="46" xfId="0"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6" fillId="25" borderId="47" xfId="0" applyFont="1" applyFill="1" applyBorder="1" applyAlignment="1" applyProtection="1">
      <alignment horizontal="center" vertical="center" wrapText="1"/>
      <protection locked="0"/>
    </xf>
    <xf numFmtId="0" fontId="36" fillId="25" borderId="19"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40" fillId="25" borderId="22" xfId="0" applyFont="1" applyFill="1" applyBorder="1" applyAlignment="1" applyProtection="1">
      <alignment horizontal="left" vertical="center"/>
      <protection locked="0"/>
    </xf>
    <xf numFmtId="0" fontId="44" fillId="25" borderId="22" xfId="99" applyFont="1" applyFill="1" applyBorder="1" applyAlignment="1" applyProtection="1">
      <alignment horizontal="left" vertical="center"/>
      <protection locked="0"/>
    </xf>
    <xf numFmtId="0" fontId="36" fillId="25" borderId="18" xfId="0" applyFont="1" applyFill="1" applyBorder="1" applyAlignment="1" applyProtection="1">
      <alignment horizontal="center" vertical="center" wrapText="1"/>
      <protection locked="0"/>
    </xf>
    <xf numFmtId="0" fontId="36" fillId="25" borderId="48" xfId="0" applyFont="1" applyFill="1" applyBorder="1" applyAlignment="1" applyProtection="1">
      <alignment horizontal="center" vertical="center" wrapText="1"/>
      <protection locked="0"/>
    </xf>
    <xf numFmtId="0" fontId="30" fillId="24" borderId="0" xfId="0" applyFont="1" applyFill="1" applyBorder="1" applyAlignment="1" applyProtection="1">
      <alignment horizontal="center" vertical="center" shrinkToFit="1"/>
      <protection locked="0"/>
    </xf>
    <xf numFmtId="0" fontId="48" fillId="24" borderId="0" xfId="0" applyFont="1" applyFill="1" applyBorder="1" applyAlignment="1">
      <alignment horizontal="center" vertical="center"/>
    </xf>
    <xf numFmtId="0" fontId="36" fillId="25" borderId="12" xfId="0" applyFont="1" applyFill="1" applyBorder="1" applyAlignment="1" applyProtection="1">
      <alignment horizontal="center" vertical="center" wrapText="1"/>
      <protection locked="0"/>
    </xf>
    <xf numFmtId="0" fontId="36" fillId="25" borderId="14" xfId="0" applyFont="1" applyFill="1" applyBorder="1" applyAlignment="1" applyProtection="1">
      <alignment horizontal="center" vertical="center" wrapText="1"/>
      <protection locked="0"/>
    </xf>
    <xf numFmtId="0" fontId="29" fillId="25" borderId="12"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36" fillId="25" borderId="23" xfId="0" applyFont="1" applyFill="1" applyBorder="1" applyAlignment="1" applyProtection="1">
      <alignment horizontal="center" vertical="center" wrapText="1"/>
      <protection locked="0"/>
    </xf>
    <xf numFmtId="0" fontId="29" fillId="25" borderId="23" xfId="0" applyFont="1" applyFill="1" applyBorder="1" applyAlignment="1" applyProtection="1">
      <alignment horizontal="center" vertical="center" wrapText="1"/>
      <protection locked="0"/>
    </xf>
    <xf numFmtId="0" fontId="49" fillId="0" borderId="0" xfId="0" applyFont="1">
      <alignment vertical="center"/>
    </xf>
    <xf numFmtId="0" fontId="36" fillId="25" borderId="22" xfId="0" applyFont="1" applyFill="1" applyBorder="1" applyAlignment="1" applyProtection="1">
      <alignment horizontal="center" vertical="center" wrapText="1"/>
      <protection locked="0"/>
    </xf>
    <xf numFmtId="0" fontId="29" fillId="25" borderId="22"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31" xfId="0" applyFont="1" applyBorder="1" applyAlignment="1">
      <alignment horizontal="center" vertical="center" textRotation="255"/>
    </xf>
    <xf numFmtId="0" fontId="29" fillId="24" borderId="12" xfId="0" applyFont="1" applyFill="1" applyBorder="1" applyAlignment="1" applyProtection="1">
      <alignment horizontal="center" vertical="center" wrapText="1"/>
      <protection locked="0"/>
    </xf>
    <xf numFmtId="0" fontId="29" fillId="24" borderId="19" xfId="0" applyFont="1" applyFill="1" applyBorder="1" applyAlignment="1" applyProtection="1">
      <alignment horizontal="center" vertical="center" wrapText="1"/>
      <protection locked="0"/>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176" fontId="40" fillId="25" borderId="49" xfId="0" applyNumberFormat="1" applyFont="1" applyFill="1" applyBorder="1" applyAlignment="1" applyProtection="1">
      <alignment vertical="center" shrinkToFit="1"/>
      <protection locked="0"/>
    </xf>
    <xf numFmtId="176" fontId="27" fillId="25" borderId="49" xfId="0" applyNumberFormat="1" applyFont="1" applyFill="1" applyBorder="1" applyAlignment="1" applyProtection="1">
      <alignment vertical="center" shrinkToFit="1"/>
      <protection locked="0"/>
    </xf>
    <xf numFmtId="0" fontId="40" fillId="25" borderId="22" xfId="0" applyFont="1" applyFill="1" applyBorder="1" applyAlignment="1" applyProtection="1">
      <alignment horizontal="left" vertical="center" wrapText="1"/>
      <protection locked="0"/>
    </xf>
    <xf numFmtId="0" fontId="50" fillId="26" borderId="24" xfId="0" applyFont="1" applyFill="1" applyBorder="1" applyAlignment="1">
      <alignment horizontal="center" vertical="center"/>
    </xf>
    <xf numFmtId="0" fontId="31" fillId="0" borderId="14" xfId="0" applyFont="1" applyBorder="1" applyAlignment="1">
      <alignment horizontal="left" vertical="center" wrapText="1"/>
    </xf>
    <xf numFmtId="0" fontId="29" fillId="0" borderId="50" xfId="0" applyFont="1" applyBorder="1" applyAlignment="1">
      <alignment horizontal="center" vertical="center" wrapText="1"/>
    </xf>
    <xf numFmtId="177" fontId="22" fillId="0" borderId="22" xfId="0" applyNumberFormat="1" applyFont="1" applyBorder="1" applyAlignment="1" applyProtection="1">
      <alignment horizontal="right" vertical="center" shrinkToFit="1"/>
      <protection locked="0"/>
    </xf>
    <xf numFmtId="0" fontId="50" fillId="26" borderId="34" xfId="0" applyFont="1" applyFill="1" applyBorder="1" applyAlignment="1">
      <alignment horizontal="center" vertical="center"/>
    </xf>
    <xf numFmtId="0" fontId="29" fillId="24" borderId="51" xfId="0" applyFont="1" applyFill="1" applyBorder="1" applyAlignment="1">
      <alignment vertical="top" wrapText="1"/>
    </xf>
    <xf numFmtId="0" fontId="38" fillId="24" borderId="52" xfId="0" applyFont="1" applyFill="1" applyBorder="1" applyAlignment="1">
      <alignment vertical="center" wrapText="1"/>
    </xf>
    <xf numFmtId="0" fontId="30" fillId="24" borderId="52" xfId="0" applyFont="1" applyFill="1" applyBorder="1" applyAlignment="1">
      <alignment vertical="center" wrapText="1"/>
    </xf>
    <xf numFmtId="0" fontId="30" fillId="24" borderId="52" xfId="0" applyFont="1" applyFill="1" applyBorder="1" applyAlignment="1" applyProtection="1">
      <alignment vertical="center" shrinkToFit="1"/>
      <protection locked="0"/>
    </xf>
    <xf numFmtId="0" fontId="30" fillId="24" borderId="53" xfId="0" applyFont="1" applyFill="1" applyBorder="1" applyAlignment="1">
      <alignment vertical="center" shrinkToFit="1"/>
    </xf>
    <xf numFmtId="0" fontId="25" fillId="26" borderId="54" xfId="0" applyFont="1" applyFill="1" applyBorder="1" applyAlignment="1" applyProtection="1">
      <alignment horizontal="center" vertical="center"/>
      <protection locked="0"/>
    </xf>
    <xf numFmtId="0" fontId="31" fillId="24" borderId="0" xfId="0" applyFont="1" applyFill="1" applyAlignment="1">
      <alignment horizontal="left" vertical="center" wrapText="1"/>
    </xf>
    <xf numFmtId="0" fontId="25" fillId="24" borderId="0" xfId="0" applyFont="1" applyFill="1" applyAlignment="1">
      <alignment vertical="top" wrapText="1"/>
    </xf>
    <xf numFmtId="0" fontId="50" fillId="0" borderId="0" xfId="0" applyFont="1" applyAlignment="1">
      <alignment horizontal="center" vertical="center" wrapText="1"/>
    </xf>
    <xf numFmtId="0" fontId="30" fillId="24" borderId="0" xfId="0" applyFont="1" applyFill="1" applyBorder="1" applyAlignment="1" applyProtection="1">
      <alignment vertical="center" shrinkToFit="1"/>
      <protection locked="0"/>
    </xf>
    <xf numFmtId="0" fontId="48" fillId="24" borderId="0" xfId="0" applyFont="1" applyFill="1" applyBorder="1" applyAlignment="1">
      <alignment horizontal="center" vertical="center" shrinkToFit="1"/>
    </xf>
    <xf numFmtId="0" fontId="29" fillId="0" borderId="0" xfId="0" applyFont="1" applyBorder="1" applyAlignment="1">
      <alignment vertical="center" wrapText="1"/>
    </xf>
    <xf numFmtId="0" fontId="0" fillId="0" borderId="0" xfId="0" applyProtection="1">
      <alignment vertical="center"/>
      <protection locked="0"/>
    </xf>
    <xf numFmtId="0" fontId="51" fillId="0" borderId="0" xfId="0" applyFont="1">
      <alignment vertical="center"/>
    </xf>
    <xf numFmtId="0" fontId="52" fillId="0" borderId="0" xfId="0" applyFont="1" applyBorder="1">
      <alignment vertical="center"/>
    </xf>
    <xf numFmtId="0" fontId="53" fillId="0" borderId="0" xfId="0" applyFont="1">
      <alignment vertical="center"/>
    </xf>
    <xf numFmtId="0" fontId="52" fillId="0" borderId="0" xfId="0" applyFont="1">
      <alignment vertical="center"/>
    </xf>
    <xf numFmtId="0" fontId="31" fillId="0" borderId="0" xfId="0" applyFont="1">
      <alignment vertical="center"/>
    </xf>
    <xf numFmtId="0" fontId="0" fillId="0" borderId="0" xfId="0" applyBorder="1">
      <alignment vertical="center"/>
    </xf>
    <xf numFmtId="0" fontId="0" fillId="24" borderId="0" xfId="0" applyFill="1">
      <alignment vertical="center"/>
    </xf>
    <xf numFmtId="0" fontId="0" fillId="0" borderId="0" xfId="0" applyAlignment="1">
      <alignment vertical="center" wrapText="1"/>
    </xf>
    <xf numFmtId="0" fontId="28" fillId="24" borderId="0" xfId="0" applyFont="1" applyFill="1">
      <alignment vertical="center"/>
    </xf>
    <xf numFmtId="0" fontId="26" fillId="24" borderId="0" xfId="0" applyFont="1" applyFill="1">
      <alignment vertical="center"/>
    </xf>
    <xf numFmtId="0" fontId="34" fillId="24" borderId="55" xfId="0" applyFont="1" applyFill="1" applyBorder="1" applyAlignment="1">
      <alignment horizontal="center" vertical="center"/>
    </xf>
    <xf numFmtId="0" fontId="34" fillId="24" borderId="21" xfId="0" applyFont="1" applyFill="1" applyBorder="1" applyAlignment="1">
      <alignment horizontal="center" vertical="center"/>
    </xf>
    <xf numFmtId="0" fontId="34" fillId="24" borderId="20" xfId="0" applyFont="1" applyFill="1" applyBorder="1" applyAlignment="1">
      <alignment horizontal="center" vertical="center" wrapText="1"/>
    </xf>
    <xf numFmtId="0" fontId="34" fillId="24" borderId="5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4" fillId="24" borderId="19" xfId="0" applyFont="1" applyFill="1" applyBorder="1" applyAlignment="1">
      <alignment horizontal="center" vertical="center"/>
    </xf>
    <xf numFmtId="0" fontId="54" fillId="24" borderId="0" xfId="0" applyFont="1" applyFill="1" applyAlignment="1">
      <alignment horizontal="left" vertical="center" wrapText="1"/>
    </xf>
    <xf numFmtId="49" fontId="26" fillId="24" borderId="0" xfId="0" applyNumberFormat="1" applyFont="1" applyFill="1">
      <alignment vertical="center"/>
    </xf>
    <xf numFmtId="49" fontId="12" fillId="24" borderId="0" xfId="0" applyNumberFormat="1" applyFont="1" applyFill="1">
      <alignment vertical="center"/>
    </xf>
    <xf numFmtId="0" fontId="54" fillId="24" borderId="0" xfId="0" applyFont="1" applyFill="1" applyBorder="1" applyAlignment="1">
      <alignment horizontal="left" vertical="center" wrapText="1"/>
    </xf>
    <xf numFmtId="0" fontId="54" fillId="24" borderId="0" xfId="0" applyFont="1" applyFill="1" applyAlignment="1">
      <alignment horizontal="left" vertical="center"/>
    </xf>
    <xf numFmtId="0" fontId="26" fillId="24" borderId="0" xfId="0" applyFont="1" applyFill="1" applyAlignment="1">
      <alignment horizontal="left" vertical="center"/>
    </xf>
    <xf numFmtId="0" fontId="54" fillId="0" borderId="10" xfId="0" applyFont="1" applyBorder="1" applyAlignment="1">
      <alignment horizontal="left" vertical="center" wrapText="1"/>
    </xf>
    <xf numFmtId="0" fontId="38" fillId="27" borderId="20" xfId="0" applyFont="1" applyFill="1" applyBorder="1" applyAlignment="1">
      <alignment horizontal="center" vertical="center" wrapText="1"/>
    </xf>
    <xf numFmtId="0" fontId="55" fillId="25" borderId="44" xfId="0" applyFont="1" applyFill="1" applyBorder="1" applyAlignment="1" applyProtection="1">
      <alignment horizontal="center" vertical="center" wrapText="1"/>
      <protection locked="0"/>
    </xf>
    <xf numFmtId="0" fontId="55" fillId="25" borderId="45" xfId="0" applyFont="1" applyFill="1" applyBorder="1" applyAlignment="1" applyProtection="1">
      <alignment horizontal="center" vertical="center" wrapText="1"/>
      <protection locked="0"/>
    </xf>
    <xf numFmtId="0" fontId="55" fillId="25" borderId="57" xfId="0" applyFont="1" applyFill="1" applyBorder="1" applyAlignment="1" applyProtection="1">
      <alignment horizontal="center" vertical="center" wrapText="1"/>
      <protection locked="0"/>
    </xf>
    <xf numFmtId="0" fontId="25" fillId="24" borderId="0" xfId="0" applyFont="1" applyFill="1">
      <alignment vertical="center"/>
    </xf>
    <xf numFmtId="0" fontId="31" fillId="24" borderId="0" xfId="0" applyFont="1" applyFill="1">
      <alignment vertical="center"/>
    </xf>
    <xf numFmtId="0" fontId="31" fillId="24" borderId="0" xfId="0" applyFont="1" applyFill="1" applyAlignment="1">
      <alignment horizontal="left" vertical="center"/>
    </xf>
    <xf numFmtId="0" fontId="31" fillId="28" borderId="14" xfId="0" applyFont="1" applyFill="1" applyBorder="1" applyAlignment="1">
      <alignment horizontal="left" vertical="center"/>
    </xf>
    <xf numFmtId="0" fontId="31" fillId="24" borderId="14" xfId="0" quotePrefix="1" applyFont="1" applyFill="1" applyBorder="1" applyAlignment="1">
      <alignment horizontal="left" vertical="center"/>
    </xf>
    <xf numFmtId="0" fontId="0" fillId="24" borderId="0" xfId="0" applyFill="1" applyAlignment="1">
      <alignment horizontal="center" vertical="center"/>
    </xf>
    <xf numFmtId="0" fontId="25" fillId="24" borderId="0" xfId="0" applyFont="1" applyFill="1" applyAlignment="1">
      <alignment horizontal="left" vertical="center"/>
    </xf>
    <xf numFmtId="0" fontId="31" fillId="24" borderId="19" xfId="0" applyFont="1" applyFill="1" applyBorder="1" applyAlignment="1">
      <alignment horizontal="center" vertical="center"/>
    </xf>
    <xf numFmtId="0" fontId="56" fillId="24" borderId="19" xfId="0" applyFont="1" applyFill="1" applyBorder="1" applyAlignment="1">
      <alignment horizontal="center" vertical="center"/>
    </xf>
    <xf numFmtId="0" fontId="56" fillId="24" borderId="0" xfId="0" applyFont="1" applyFill="1" applyAlignment="1">
      <alignment horizontal="center" vertical="center"/>
    </xf>
    <xf numFmtId="0" fontId="12" fillId="24" borderId="0" xfId="0" applyFont="1" applyFill="1">
      <alignment vertical="center"/>
    </xf>
    <xf numFmtId="0" fontId="34" fillId="24" borderId="58"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32" xfId="0" applyFont="1" applyFill="1" applyBorder="1" applyAlignment="1">
      <alignment horizontal="center" vertical="center" wrapText="1"/>
    </xf>
    <xf numFmtId="0" fontId="34" fillId="24" borderId="0" xfId="0" applyFont="1" applyFill="1" applyAlignment="1">
      <alignment horizontal="center" vertical="center" wrapText="1"/>
    </xf>
    <xf numFmtId="0" fontId="34" fillId="24" borderId="58" xfId="0" applyFont="1" applyFill="1" applyBorder="1" applyAlignment="1">
      <alignment horizontal="center" vertical="center" wrapText="1"/>
    </xf>
    <xf numFmtId="0" fontId="54" fillId="24" borderId="0" xfId="0" applyFont="1" applyFill="1">
      <alignment vertical="center"/>
    </xf>
    <xf numFmtId="0" fontId="54" fillId="0" borderId="14" xfId="0" applyFont="1" applyBorder="1" applyAlignment="1">
      <alignment horizontal="left" vertical="center" wrapText="1"/>
    </xf>
    <xf numFmtId="0" fontId="54" fillId="0" borderId="0" xfId="0" applyFont="1" applyBorder="1" applyAlignment="1">
      <alignment horizontal="left" vertical="center" wrapText="1"/>
    </xf>
    <xf numFmtId="0" fontId="57" fillId="24" borderId="0" xfId="0" applyFont="1" applyFill="1" applyBorder="1" applyAlignment="1">
      <alignment horizontal="left" vertical="center"/>
    </xf>
    <xf numFmtId="0" fontId="31" fillId="24" borderId="0" xfId="0" applyFont="1" applyFill="1" applyBorder="1" applyAlignment="1">
      <alignment horizontal="left" vertical="center"/>
    </xf>
    <xf numFmtId="0" fontId="54" fillId="0" borderId="19" xfId="0" applyFont="1" applyBorder="1" applyAlignment="1">
      <alignment horizontal="left" vertical="center" wrapText="1"/>
    </xf>
    <xf numFmtId="0" fontId="54" fillId="0" borderId="59" xfId="0" applyFont="1" applyBorder="1" applyAlignment="1">
      <alignment horizontal="left" vertical="center" wrapText="1"/>
    </xf>
    <xf numFmtId="0" fontId="29" fillId="24" borderId="0" xfId="0" applyFont="1" applyFill="1" applyBorder="1" applyAlignment="1">
      <alignment horizontal="left" vertical="center" wrapText="1"/>
    </xf>
    <xf numFmtId="0" fontId="31" fillId="24" borderId="10" xfId="0" applyFont="1" applyFill="1" applyBorder="1" applyAlignment="1">
      <alignment horizontal="left" vertical="center"/>
    </xf>
    <xf numFmtId="0" fontId="31" fillId="0" borderId="20" xfId="0" applyFont="1" applyBorder="1" applyAlignment="1">
      <alignment horizontal="left" vertical="center" wrapText="1"/>
    </xf>
    <xf numFmtId="0" fontId="31" fillId="25" borderId="45" xfId="0" applyFont="1" applyFill="1" applyBorder="1" applyAlignment="1" applyProtection="1">
      <alignment horizontal="center" vertical="center" wrapText="1"/>
      <protection locked="0"/>
    </xf>
    <xf numFmtId="0" fontId="31" fillId="25" borderId="46" xfId="0" applyFont="1" applyFill="1" applyBorder="1" applyAlignment="1" applyProtection="1">
      <alignment horizontal="center" vertical="center" wrapText="1"/>
      <protection locked="0"/>
    </xf>
    <xf numFmtId="0" fontId="31" fillId="24" borderId="0" xfId="0" applyFont="1" applyFill="1" applyBorder="1" applyAlignment="1" applyProtection="1">
      <alignment horizontal="left" vertical="center"/>
      <protection locked="0"/>
    </xf>
    <xf numFmtId="0" fontId="54" fillId="0" borderId="20" xfId="0" applyFont="1" applyBorder="1" applyAlignment="1">
      <alignment horizontal="left" vertical="center" wrapText="1"/>
    </xf>
    <xf numFmtId="0" fontId="55" fillId="25" borderId="46" xfId="0" applyFont="1" applyFill="1" applyBorder="1" applyAlignment="1" applyProtection="1">
      <alignment horizontal="center" vertical="center" wrapText="1"/>
      <protection locked="0"/>
    </xf>
    <xf numFmtId="0" fontId="31" fillId="0" borderId="21" xfId="0" applyFont="1" applyBorder="1" applyAlignment="1">
      <alignment horizontal="center" vertical="center" wrapText="1"/>
    </xf>
    <xf numFmtId="0" fontId="34" fillId="0" borderId="0" xfId="0" applyFont="1" applyAlignment="1">
      <alignment horizontal="left" vertical="center" wrapText="1"/>
    </xf>
    <xf numFmtId="0" fontId="38" fillId="27" borderId="32" xfId="0" applyFont="1" applyFill="1" applyBorder="1" applyAlignment="1">
      <alignment horizontal="center" vertical="center" wrapText="1"/>
    </xf>
    <xf numFmtId="0" fontId="54" fillId="24" borderId="29" xfId="0" applyFont="1" applyFill="1" applyBorder="1" applyAlignment="1">
      <alignment horizontal="left" vertical="center" wrapText="1"/>
    </xf>
    <xf numFmtId="0" fontId="54" fillId="24" borderId="29" xfId="0" applyFont="1" applyFill="1" applyBorder="1" applyAlignment="1">
      <alignment horizontal="left" vertical="center"/>
    </xf>
    <xf numFmtId="0" fontId="54" fillId="0" borderId="29" xfId="0" applyFont="1" applyBorder="1" applyAlignment="1">
      <alignment horizontal="left" vertical="center" wrapText="1"/>
    </xf>
    <xf numFmtId="0" fontId="58" fillId="24" borderId="0" xfId="0" applyFont="1" applyFill="1">
      <alignment vertical="center"/>
    </xf>
    <xf numFmtId="0" fontId="31" fillId="28" borderId="23" xfId="0" applyFont="1" applyFill="1" applyBorder="1" applyAlignment="1">
      <alignment horizontal="left" vertical="center"/>
    </xf>
    <xf numFmtId="0" fontId="31" fillId="24" borderId="23" xfId="0" quotePrefix="1" applyFont="1" applyFill="1" applyBorder="1" applyAlignment="1">
      <alignment horizontal="left" vertical="center"/>
    </xf>
    <xf numFmtId="0" fontId="54" fillId="0" borderId="23" xfId="0" applyFont="1" applyBorder="1" applyAlignment="1">
      <alignment horizontal="left" vertical="center" wrapText="1"/>
    </xf>
    <xf numFmtId="0" fontId="57" fillId="24" borderId="10" xfId="0" applyFont="1" applyFill="1" applyBorder="1" applyAlignment="1">
      <alignment horizontal="left" vertical="center"/>
    </xf>
    <xf numFmtId="0" fontId="31" fillId="0" borderId="23" xfId="0" applyFont="1" applyBorder="1" applyAlignment="1">
      <alignment horizontal="left" vertical="center" wrapText="1"/>
    </xf>
    <xf numFmtId="0" fontId="31" fillId="0" borderId="60" xfId="0" applyFont="1" applyBorder="1" applyAlignment="1">
      <alignment horizontal="left" vertical="center" wrapText="1"/>
    </xf>
    <xf numFmtId="0" fontId="31" fillId="0" borderId="29" xfId="0" applyFont="1" applyBorder="1" applyAlignment="1">
      <alignment horizontal="left" vertical="center" wrapText="1"/>
    </xf>
    <xf numFmtId="0" fontId="31" fillId="0" borderId="61" xfId="0" applyFont="1" applyBorder="1" applyAlignment="1">
      <alignment horizontal="left" vertical="center" wrapText="1"/>
    </xf>
    <xf numFmtId="0" fontId="31" fillId="0" borderId="23" xfId="0" applyFont="1" applyBorder="1" applyAlignment="1">
      <alignment horizontal="center" vertical="center" wrapText="1"/>
    </xf>
    <xf numFmtId="0" fontId="54" fillId="24" borderId="23" xfId="0" applyFont="1" applyFill="1" applyBorder="1" applyAlignment="1">
      <alignment horizontal="left" vertical="center" wrapText="1"/>
    </xf>
    <xf numFmtId="0" fontId="54" fillId="24" borderId="23" xfId="0" applyFont="1" applyFill="1" applyBorder="1" applyAlignment="1">
      <alignment horizontal="left" vertical="center"/>
    </xf>
    <xf numFmtId="0" fontId="34" fillId="24" borderId="0" xfId="0" applyFont="1" applyFill="1">
      <alignment vertical="center"/>
    </xf>
    <xf numFmtId="0" fontId="31" fillId="24" borderId="19" xfId="0" applyFont="1" applyFill="1" applyBorder="1" applyAlignment="1">
      <alignment horizontal="center" vertical="center" wrapText="1"/>
    </xf>
    <xf numFmtId="38" fontId="31" fillId="24" borderId="19" xfId="100" applyFont="1" applyFill="1" applyBorder="1" applyAlignment="1">
      <alignment horizontal="right" vertical="center" wrapText="1"/>
    </xf>
    <xf numFmtId="38" fontId="31" fillId="24" borderId="0" xfId="100" applyFont="1" applyFill="1" applyBorder="1" applyAlignment="1">
      <alignment horizontal="right" vertical="center" wrapText="1"/>
    </xf>
    <xf numFmtId="0" fontId="31" fillId="0" borderId="10" xfId="0" applyFont="1" applyBorder="1" applyAlignment="1">
      <alignment horizontal="left" vertical="center" wrapText="1"/>
    </xf>
    <xf numFmtId="0" fontId="31" fillId="0" borderId="32" xfId="0" applyFont="1" applyBorder="1" applyAlignment="1">
      <alignment horizontal="left" vertical="center" wrapText="1"/>
    </xf>
    <xf numFmtId="0" fontId="34" fillId="24" borderId="62" xfId="0" applyFont="1" applyFill="1" applyBorder="1" applyAlignment="1">
      <alignment horizontal="center" vertical="center"/>
    </xf>
    <xf numFmtId="0" fontId="34" fillId="24" borderId="63" xfId="0" applyFont="1" applyFill="1" applyBorder="1" applyAlignment="1">
      <alignment horizontal="center" vertical="center"/>
    </xf>
    <xf numFmtId="0" fontId="34" fillId="24" borderId="36" xfId="0" applyFont="1" applyFill="1" applyBorder="1" applyAlignment="1">
      <alignment horizontal="center" vertical="center" wrapText="1"/>
    </xf>
    <xf numFmtId="0" fontId="34" fillId="24" borderId="50" xfId="0" applyFont="1" applyFill="1" applyBorder="1" applyAlignment="1">
      <alignment horizontal="center" vertical="center" wrapText="1"/>
    </xf>
    <xf numFmtId="0" fontId="34" fillId="24" borderId="62" xfId="0" applyFont="1" applyFill="1" applyBorder="1" applyAlignment="1">
      <alignment horizontal="center" vertical="center" wrapText="1"/>
    </xf>
    <xf numFmtId="0" fontId="34" fillId="24" borderId="55" xfId="0" applyFont="1" applyFill="1" applyBorder="1" applyAlignment="1">
      <alignment vertical="center"/>
    </xf>
    <xf numFmtId="0" fontId="34" fillId="24" borderId="64" xfId="0" applyFont="1" applyFill="1" applyBorder="1" applyAlignment="1">
      <alignment vertical="center" wrapText="1"/>
    </xf>
    <xf numFmtId="0" fontId="34" fillId="24" borderId="65" xfId="0" applyFont="1" applyFill="1" applyBorder="1">
      <alignment vertical="center"/>
    </xf>
    <xf numFmtId="0" fontId="34" fillId="24" borderId="56" xfId="0" applyFont="1" applyFill="1" applyBorder="1" applyAlignment="1">
      <alignment horizontal="left" vertical="center"/>
    </xf>
    <xf numFmtId="0" fontId="34" fillId="24" borderId="21" xfId="0" applyFont="1" applyFill="1" applyBorder="1" applyAlignment="1">
      <alignment horizontal="left" vertical="center"/>
    </xf>
    <xf numFmtId="0" fontId="34" fillId="24" borderId="55" xfId="0" applyFont="1" applyFill="1" applyBorder="1" applyAlignment="1">
      <alignment horizontal="left" vertical="center"/>
    </xf>
    <xf numFmtId="0" fontId="34" fillId="24" borderId="64" xfId="0" applyFont="1" applyFill="1" applyBorder="1" applyAlignment="1">
      <alignment horizontal="left" vertical="center"/>
    </xf>
    <xf numFmtId="0" fontId="34" fillId="0" borderId="22" xfId="0" applyFont="1" applyBorder="1" applyAlignment="1">
      <alignment horizontal="center" vertical="center"/>
    </xf>
    <xf numFmtId="0" fontId="34" fillId="24" borderId="58" xfId="0" applyFont="1" applyFill="1" applyBorder="1" applyAlignment="1">
      <alignment vertical="center"/>
    </xf>
    <xf numFmtId="0" fontId="34" fillId="24" borderId="66" xfId="0" applyFont="1" applyFill="1" applyBorder="1" applyAlignment="1">
      <alignment vertical="center" wrapText="1"/>
    </xf>
    <xf numFmtId="0" fontId="34" fillId="24" borderId="65" xfId="0" applyFont="1" applyFill="1" applyBorder="1" applyAlignment="1">
      <alignment horizontal="left" vertical="center"/>
    </xf>
    <xf numFmtId="0" fontId="34" fillId="24" borderId="0" xfId="0" applyFont="1" applyFill="1" applyAlignment="1">
      <alignment horizontal="left" vertical="center"/>
    </xf>
    <xf numFmtId="0" fontId="34" fillId="24" borderId="10" xfId="0" applyFont="1" applyFill="1" applyBorder="1" applyAlignment="1">
      <alignment horizontal="left" vertical="center"/>
    </xf>
    <xf numFmtId="0" fontId="34" fillId="24" borderId="58" xfId="0" applyFont="1" applyFill="1" applyBorder="1" applyAlignment="1">
      <alignment horizontal="left" vertical="center"/>
    </xf>
    <xf numFmtId="0" fontId="34" fillId="24" borderId="66" xfId="0" applyFont="1" applyFill="1" applyBorder="1" applyAlignment="1">
      <alignment horizontal="left" vertical="center"/>
    </xf>
    <xf numFmtId="0" fontId="34" fillId="0" borderId="19" xfId="0" applyFont="1" applyBorder="1" applyAlignment="1">
      <alignment horizontal="center" vertical="center"/>
    </xf>
    <xf numFmtId="0" fontId="0" fillId="0" borderId="19" xfId="0" applyBorder="1" applyAlignment="1">
      <alignment horizontal="center" vertical="center"/>
    </xf>
    <xf numFmtId="38" fontId="31" fillId="24" borderId="19" xfId="100" applyFont="1" applyFill="1" applyBorder="1" applyAlignment="1">
      <alignment horizontal="center" vertical="center" wrapText="1"/>
    </xf>
    <xf numFmtId="38" fontId="31" fillId="24" borderId="0" xfId="100" applyFont="1" applyFill="1" applyBorder="1" applyAlignment="1">
      <alignment horizontal="center" vertical="center" wrapText="1"/>
    </xf>
    <xf numFmtId="0" fontId="31" fillId="24" borderId="0" xfId="0" applyFont="1" applyFill="1" applyAlignment="1">
      <alignment vertical="center" wrapText="1"/>
    </xf>
    <xf numFmtId="0" fontId="34" fillId="24" borderId="14" xfId="0" applyFont="1" applyFill="1" applyBorder="1" applyAlignment="1">
      <alignment horizontal="left" vertical="center" shrinkToFit="1"/>
    </xf>
    <xf numFmtId="0" fontId="34" fillId="24" borderId="23" xfId="0" applyFont="1" applyFill="1" applyBorder="1" applyAlignment="1">
      <alignment horizontal="left" vertical="center" shrinkToFit="1"/>
    </xf>
    <xf numFmtId="0" fontId="31" fillId="0" borderId="67" xfId="0" applyFont="1" applyBorder="1" applyAlignment="1">
      <alignment horizontal="center" vertical="center" wrapText="1"/>
    </xf>
    <xf numFmtId="0" fontId="0" fillId="24" borderId="0" xfId="0" applyFill="1" applyBorder="1" applyAlignment="1">
      <alignment horizontal="center" vertical="center"/>
    </xf>
    <xf numFmtId="0" fontId="34" fillId="24" borderId="14" xfId="0" applyFont="1" applyFill="1" applyBorder="1">
      <alignment vertical="center"/>
    </xf>
    <xf numFmtId="0" fontId="55" fillId="25" borderId="24" xfId="0" applyFont="1" applyFill="1" applyBorder="1" applyAlignment="1" applyProtection="1">
      <alignment horizontal="center" vertical="center" shrinkToFit="1"/>
      <protection locked="0"/>
    </xf>
    <xf numFmtId="0" fontId="34" fillId="24" borderId="23" xfId="0" applyFont="1" applyFill="1" applyBorder="1">
      <alignment vertical="center"/>
    </xf>
    <xf numFmtId="0" fontId="55" fillId="25" borderId="30" xfId="0" applyFont="1" applyFill="1" applyBorder="1" applyAlignment="1" applyProtection="1">
      <alignment horizontal="center" vertical="center" shrinkToFit="1"/>
      <protection locked="0"/>
    </xf>
    <xf numFmtId="0" fontId="54" fillId="24" borderId="0" xfId="0" applyFont="1" applyFill="1" applyAlignment="1">
      <alignment horizontal="center" vertical="center"/>
    </xf>
    <xf numFmtId="0" fontId="34" fillId="24" borderId="22" xfId="0" applyFont="1" applyFill="1" applyBorder="1" applyAlignment="1">
      <alignment horizontal="left" vertical="center" shrinkToFit="1"/>
    </xf>
    <xf numFmtId="0" fontId="31" fillId="24" borderId="0" xfId="0" applyFont="1" applyFill="1" applyAlignment="1">
      <alignment horizontal="center" vertical="center" wrapText="1"/>
    </xf>
    <xf numFmtId="0" fontId="34" fillId="24" borderId="14" xfId="0" applyFont="1" applyFill="1" applyBorder="1" applyAlignment="1">
      <alignment horizontal="center" vertical="center"/>
    </xf>
    <xf numFmtId="0" fontId="34" fillId="24" borderId="23" xfId="0" applyFont="1" applyFill="1" applyBorder="1" applyAlignment="1">
      <alignment horizontal="center" vertical="center"/>
    </xf>
    <xf numFmtId="0" fontId="34" fillId="24" borderId="22" xfId="0" applyFont="1" applyFill="1" applyBorder="1" applyAlignment="1">
      <alignment horizontal="center" vertical="center"/>
    </xf>
    <xf numFmtId="176" fontId="54" fillId="24" borderId="0" xfId="0" quotePrefix="1" applyNumberFormat="1" applyFont="1" applyFill="1" applyAlignment="1">
      <alignment horizontal="center" vertical="center"/>
    </xf>
    <xf numFmtId="0" fontId="38" fillId="27" borderId="36" xfId="0" applyFont="1" applyFill="1" applyBorder="1" applyAlignment="1">
      <alignment horizontal="center" vertical="center" wrapText="1"/>
    </xf>
    <xf numFmtId="0" fontId="54" fillId="24" borderId="22" xfId="0" applyFont="1" applyFill="1" applyBorder="1" applyAlignment="1">
      <alignment horizontal="left" vertical="center" wrapText="1"/>
    </xf>
    <xf numFmtId="0" fontId="54" fillId="24" borderId="22" xfId="0" applyFont="1" applyFill="1" applyBorder="1" applyAlignment="1">
      <alignment horizontal="left" vertical="center"/>
    </xf>
    <xf numFmtId="0" fontId="54" fillId="0" borderId="22" xfId="0" applyFont="1" applyBorder="1" applyAlignment="1">
      <alignment horizontal="left" vertical="center" wrapText="1"/>
    </xf>
    <xf numFmtId="0" fontId="54" fillId="27" borderId="21" xfId="0" applyFont="1" applyFill="1" applyBorder="1" applyAlignment="1">
      <alignment horizontal="center" vertical="center"/>
    </xf>
    <xf numFmtId="0" fontId="54" fillId="0" borderId="14" xfId="0" applyFont="1" applyBorder="1" applyAlignment="1">
      <alignment vertical="center"/>
    </xf>
    <xf numFmtId="0" fontId="54" fillId="0" borderId="14" xfId="0" applyFont="1" applyBorder="1" applyAlignment="1">
      <alignment vertical="center" wrapText="1"/>
    </xf>
    <xf numFmtId="0" fontId="28" fillId="24" borderId="24" xfId="0" applyFont="1" applyFill="1" applyBorder="1" applyAlignment="1">
      <alignment horizontal="center" vertical="center"/>
    </xf>
    <xf numFmtId="0" fontId="54" fillId="27" borderId="10" xfId="0" applyFont="1" applyFill="1" applyBorder="1" applyAlignment="1">
      <alignment horizontal="center" vertical="center"/>
    </xf>
    <xf numFmtId="0" fontId="54" fillId="0" borderId="23" xfId="0" applyFont="1" applyBorder="1" applyAlignment="1">
      <alignment vertical="center"/>
    </xf>
    <xf numFmtId="0" fontId="54" fillId="0" borderId="23" xfId="0" applyFont="1" applyBorder="1" applyAlignment="1">
      <alignment vertical="center" wrapText="1"/>
    </xf>
    <xf numFmtId="0" fontId="28" fillId="24" borderId="30" xfId="0" applyFont="1" applyFill="1" applyBorder="1" applyAlignment="1">
      <alignment horizontal="center" vertical="center"/>
    </xf>
    <xf numFmtId="0" fontId="59" fillId="26" borderId="14" xfId="0" applyFont="1" applyFill="1" applyBorder="1" applyAlignment="1">
      <alignment horizontal="center" vertical="center"/>
    </xf>
    <xf numFmtId="0" fontId="59" fillId="26" borderId="23" xfId="0" applyFont="1" applyFill="1" applyBorder="1" applyAlignment="1">
      <alignment horizontal="center" vertical="center"/>
    </xf>
    <xf numFmtId="0" fontId="31" fillId="0" borderId="22" xfId="0" applyFont="1" applyBorder="1" applyAlignment="1">
      <alignment horizontal="left" vertical="center" wrapText="1"/>
    </xf>
    <xf numFmtId="0" fontId="31" fillId="24" borderId="0" xfId="0" applyFont="1" applyFill="1" applyAlignment="1">
      <alignment horizontal="center" vertical="center"/>
    </xf>
    <xf numFmtId="0" fontId="54" fillId="0" borderId="49" xfId="0" applyFont="1" applyBorder="1" applyAlignment="1">
      <alignment horizontal="left" vertical="center" wrapText="1"/>
    </xf>
    <xf numFmtId="0" fontId="50" fillId="24" borderId="0" xfId="0" applyFont="1" applyFill="1" applyBorder="1" applyAlignment="1">
      <alignment horizontal="center" vertical="center"/>
    </xf>
    <xf numFmtId="0" fontId="26" fillId="26" borderId="24" xfId="0" applyFont="1" applyFill="1" applyBorder="1" applyAlignment="1">
      <alignment horizontal="center" vertical="center" wrapText="1"/>
    </xf>
    <xf numFmtId="0" fontId="28" fillId="24" borderId="34" xfId="0" applyFont="1" applyFill="1" applyBorder="1" applyAlignment="1">
      <alignment horizontal="center" vertical="center"/>
    </xf>
    <xf numFmtId="0" fontId="31" fillId="0" borderId="63" xfId="0" applyFont="1" applyBorder="1" applyAlignment="1">
      <alignment horizontal="left" vertical="center" wrapText="1"/>
    </xf>
    <xf numFmtId="0" fontId="31" fillId="0" borderId="36" xfId="0" applyFont="1" applyBorder="1" applyAlignment="1">
      <alignment horizontal="left" vertical="center" wrapText="1"/>
    </xf>
    <xf numFmtId="0" fontId="55" fillId="25" borderId="34" xfId="0" applyFont="1" applyFill="1" applyBorder="1" applyAlignment="1" applyProtection="1">
      <alignment horizontal="center" vertical="center" shrinkToFit="1"/>
      <protection locked="0"/>
    </xf>
    <xf numFmtId="0" fontId="26" fillId="26" borderId="34" xfId="0" applyFont="1" applyFill="1" applyBorder="1" applyAlignment="1">
      <alignment horizontal="center" vertical="center" wrapText="1"/>
    </xf>
    <xf numFmtId="0" fontId="54" fillId="27" borderId="63" xfId="0" applyFont="1" applyFill="1" applyBorder="1" applyAlignment="1">
      <alignment horizontal="center" vertical="center"/>
    </xf>
    <xf numFmtId="0" fontId="54" fillId="0" borderId="22" xfId="0" applyFont="1" applyBorder="1" applyAlignment="1">
      <alignment vertical="center"/>
    </xf>
    <xf numFmtId="0" fontId="54" fillId="0" borderId="22" xfId="0" applyFont="1" applyBorder="1" applyAlignment="1">
      <alignment vertical="center" wrapText="1"/>
    </xf>
    <xf numFmtId="0" fontId="12" fillId="24" borderId="56" xfId="0" applyFont="1" applyFill="1" applyBorder="1">
      <alignment vertical="center"/>
    </xf>
    <xf numFmtId="0" fontId="34" fillId="24" borderId="0" xfId="0" applyFont="1" applyFill="1" applyAlignment="1">
      <alignment vertical="center" wrapText="1"/>
    </xf>
    <xf numFmtId="0" fontId="31" fillId="28" borderId="22" xfId="0" applyFont="1" applyFill="1" applyBorder="1" applyAlignment="1">
      <alignment horizontal="left" vertical="center"/>
    </xf>
    <xf numFmtId="0" fontId="59" fillId="26" borderId="22" xfId="0" applyFont="1" applyFill="1" applyBorder="1" applyAlignment="1">
      <alignment horizontal="center" vertical="center"/>
    </xf>
    <xf numFmtId="0" fontId="50" fillId="0" borderId="0" xfId="0" applyFont="1" applyAlignment="1">
      <alignment horizontal="left" vertical="center"/>
    </xf>
    <xf numFmtId="0" fontId="50" fillId="0" borderId="0" xfId="0" applyFont="1" applyBorder="1" applyAlignment="1">
      <alignment horizontal="center" vertical="center" wrapText="1"/>
    </xf>
    <xf numFmtId="0" fontId="50" fillId="0" borderId="0" xfId="0" applyFont="1" applyFill="1" applyBorder="1" applyAlignment="1">
      <alignment vertical="center" wrapText="1"/>
    </xf>
    <xf numFmtId="0" fontId="26" fillId="0" borderId="0" xfId="0" applyFont="1" applyFill="1" applyBorder="1" applyAlignment="1">
      <alignment horizontal="center" vertical="center" wrapText="1"/>
    </xf>
    <xf numFmtId="0" fontId="50" fillId="0" borderId="15" xfId="0" applyFont="1" applyBorder="1" applyAlignment="1">
      <alignment horizontal="left" vertical="center" wrapText="1"/>
    </xf>
    <xf numFmtId="0" fontId="50" fillId="0" borderId="17" xfId="0" applyFont="1" applyBorder="1" applyAlignment="1">
      <alignment horizontal="left" vertical="center" wrapText="1"/>
    </xf>
    <xf numFmtId="0" fontId="50" fillId="0" borderId="24" xfId="0" applyFont="1" applyBorder="1" applyAlignment="1">
      <alignment horizontal="left" vertical="center" wrapText="1"/>
    </xf>
    <xf numFmtId="0" fontId="30" fillId="0" borderId="0" xfId="0" applyFont="1" applyAlignment="1">
      <alignment vertical="center" wrapText="1"/>
    </xf>
    <xf numFmtId="0" fontId="50" fillId="0" borderId="18" xfId="0" applyFont="1" applyBorder="1" applyAlignment="1">
      <alignment horizontal="left" vertical="center" wrapText="1"/>
    </xf>
    <xf numFmtId="0" fontId="50" fillId="0" borderId="26" xfId="0" applyFont="1" applyBorder="1" applyAlignment="1">
      <alignment horizontal="left" vertical="center" wrapText="1"/>
    </xf>
    <xf numFmtId="0" fontId="50" fillId="0" borderId="30" xfId="0" applyFont="1" applyBorder="1" applyAlignment="1">
      <alignment horizontal="left" vertical="center" wrapText="1"/>
    </xf>
    <xf numFmtId="0" fontId="60" fillId="0" borderId="0" xfId="0" applyFont="1">
      <alignment vertical="center"/>
    </xf>
    <xf numFmtId="0" fontId="61" fillId="0" borderId="0" xfId="0" applyFont="1" applyFill="1" applyBorder="1">
      <alignment vertical="center"/>
    </xf>
    <xf numFmtId="0" fontId="61" fillId="0" borderId="0" xfId="0" applyFont="1" applyFill="1">
      <alignment vertical="center"/>
    </xf>
    <xf numFmtId="0" fontId="62" fillId="0" borderId="0" xfId="0" applyFont="1">
      <alignment vertical="center"/>
    </xf>
    <xf numFmtId="0" fontId="50" fillId="0" borderId="51" xfId="0" applyFont="1" applyBorder="1" applyAlignment="1">
      <alignment horizontal="left" vertical="center" wrapText="1"/>
    </xf>
    <xf numFmtId="0" fontId="50" fillId="0" borderId="53" xfId="0" applyFont="1" applyBorder="1" applyAlignment="1">
      <alignment horizontal="left" vertical="center" wrapText="1"/>
    </xf>
    <xf numFmtId="0" fontId="50" fillId="0" borderId="34" xfId="0" applyFont="1" applyBorder="1" applyAlignment="1">
      <alignment horizontal="left" vertical="center" wrapText="1"/>
    </xf>
    <xf numFmtId="0" fontId="0" fillId="24" borderId="0" xfId="0" applyFill="1" applyBorder="1">
      <alignment vertical="center"/>
    </xf>
    <xf numFmtId="0" fontId="29" fillId="24" borderId="0" xfId="0" applyFont="1" applyFill="1" applyBorder="1" applyAlignment="1">
      <alignment vertical="center" wrapText="1"/>
    </xf>
    <xf numFmtId="0" fontId="54" fillId="24" borderId="14" xfId="0" applyFont="1" applyFill="1" applyBorder="1" applyAlignment="1">
      <alignment horizontal="left" vertical="center" wrapText="1"/>
    </xf>
    <xf numFmtId="0" fontId="29" fillId="24" borderId="11" xfId="0" applyFont="1" applyFill="1" applyBorder="1" applyAlignment="1">
      <alignment horizontal="center" vertical="center" wrapText="1"/>
    </xf>
    <xf numFmtId="0" fontId="29" fillId="24" borderId="13" xfId="0"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54" fillId="24" borderId="19" xfId="0" applyFont="1" applyFill="1" applyBorder="1" applyAlignment="1">
      <alignment horizontal="left" vertical="center" wrapText="1"/>
    </xf>
    <xf numFmtId="49" fontId="54" fillId="0" borderId="19" xfId="0" applyNumberFormat="1" applyFont="1" applyBorder="1" applyAlignment="1">
      <alignment horizontal="left" vertical="center" wrapText="1"/>
    </xf>
    <xf numFmtId="49" fontId="34" fillId="28" borderId="19" xfId="0" applyNumberFormat="1" applyFont="1" applyFill="1" applyBorder="1" applyAlignment="1">
      <alignment horizontal="center" vertical="center" wrapText="1"/>
    </xf>
    <xf numFmtId="0" fontId="63" fillId="25" borderId="19" xfId="0" applyFont="1" applyFill="1" applyBorder="1" applyAlignment="1" applyProtection="1">
      <alignment horizontal="center" vertical="center" wrapText="1"/>
      <protection locked="0"/>
    </xf>
    <xf numFmtId="0" fontId="54" fillId="24" borderId="19" xfId="0" applyFont="1" applyFill="1" applyBorder="1" applyAlignment="1" applyProtection="1">
      <alignment horizontal="left" vertical="center" wrapText="1"/>
    </xf>
    <xf numFmtId="0" fontId="54" fillId="24" borderId="19" xfId="0" applyFont="1" applyFill="1" applyBorder="1" applyAlignment="1" applyProtection="1">
      <alignment vertical="center" wrapText="1"/>
    </xf>
    <xf numFmtId="0" fontId="31" fillId="24" borderId="19" xfId="0" applyFont="1" applyFill="1" applyBorder="1" applyAlignment="1" applyProtection="1">
      <alignment horizontal="left" vertical="center"/>
    </xf>
    <xf numFmtId="38" fontId="31" fillId="24" borderId="68" xfId="100" applyFont="1" applyFill="1" applyBorder="1" applyAlignment="1">
      <alignment horizontal="center" vertical="center" wrapText="1"/>
    </xf>
    <xf numFmtId="0" fontId="50" fillId="26" borderId="24" xfId="0" applyFont="1" applyFill="1" applyBorder="1" applyAlignment="1">
      <alignment horizontal="center" vertical="center" wrapText="1"/>
    </xf>
    <xf numFmtId="0" fontId="34" fillId="29" borderId="19" xfId="0" applyFont="1" applyFill="1" applyBorder="1" applyAlignment="1" applyProtection="1">
      <alignment horizontal="center" vertical="center" wrapText="1"/>
      <protection locked="0"/>
    </xf>
    <xf numFmtId="0" fontId="50" fillId="24" borderId="24" xfId="0" applyFont="1" applyFill="1" applyBorder="1" applyAlignment="1">
      <alignment horizontal="left" vertical="center" shrinkToFit="1"/>
    </xf>
    <xf numFmtId="0" fontId="29" fillId="0" borderId="0" xfId="0" applyFont="1" applyAlignment="1">
      <alignment vertical="top" wrapText="1"/>
    </xf>
    <xf numFmtId="0" fontId="50" fillId="24" borderId="30" xfId="0" applyFont="1" applyFill="1" applyBorder="1" applyAlignment="1">
      <alignment horizontal="left" vertical="center" shrinkToFit="1"/>
    </xf>
    <xf numFmtId="0" fontId="0" fillId="0" borderId="0" xfId="0" applyAlignment="1">
      <alignment horizontal="left" vertical="center"/>
    </xf>
    <xf numFmtId="0" fontId="50" fillId="24" borderId="34" xfId="0" applyFont="1" applyFill="1" applyBorder="1" applyAlignment="1">
      <alignment horizontal="left" vertical="center" shrinkToFit="1"/>
    </xf>
    <xf numFmtId="0" fontId="53" fillId="24" borderId="0" xfId="0" applyFont="1" applyFill="1">
      <alignment vertical="center"/>
    </xf>
    <xf numFmtId="0" fontId="0" fillId="0" borderId="0" xfId="0" applyAlignment="1">
      <alignment horizontal="center" vertical="center"/>
    </xf>
    <xf numFmtId="0" fontId="64" fillId="24" borderId="0" xfId="0" applyFont="1" applyFill="1">
      <alignment vertical="center"/>
    </xf>
    <xf numFmtId="0" fontId="22" fillId="24" borderId="69" xfId="0" applyFont="1" applyFill="1" applyBorder="1" applyAlignment="1">
      <alignment horizontal="center" vertical="center"/>
    </xf>
    <xf numFmtId="0" fontId="22" fillId="24" borderId="0" xfId="0" applyFont="1" applyFill="1" applyAlignment="1">
      <alignment horizontal="center" vertical="center"/>
    </xf>
    <xf numFmtId="0" fontId="27" fillId="24" borderId="15" xfId="0" applyFont="1" applyFill="1" applyBorder="1" applyAlignment="1">
      <alignment horizontal="center" vertical="center"/>
    </xf>
    <xf numFmtId="0" fontId="27" fillId="24" borderId="16" xfId="0" applyFont="1" applyFill="1" applyBorder="1" applyAlignment="1">
      <alignment horizontal="center" vertical="center"/>
    </xf>
    <xf numFmtId="0" fontId="27" fillId="24" borderId="16" xfId="0" applyFont="1" applyFill="1" applyBorder="1" applyAlignment="1">
      <alignment vertical="center"/>
    </xf>
    <xf numFmtId="0" fontId="0" fillId="0" borderId="16" xfId="0" applyBorder="1">
      <alignment vertical="center"/>
    </xf>
    <xf numFmtId="0" fontId="27" fillId="24" borderId="16" xfId="0" applyFont="1" applyFill="1" applyBorder="1" applyAlignment="1">
      <alignment vertical="center" wrapText="1"/>
    </xf>
    <xf numFmtId="0" fontId="27" fillId="24" borderId="17" xfId="0" applyFont="1" applyFill="1" applyBorder="1" applyAlignment="1">
      <alignment vertical="center" wrapText="1"/>
    </xf>
    <xf numFmtId="0" fontId="22" fillId="24" borderId="15" xfId="0" applyFont="1" applyFill="1" applyBorder="1" applyAlignment="1">
      <alignment horizontal="center" vertical="center" textRotation="255"/>
    </xf>
    <xf numFmtId="0" fontId="22" fillId="24" borderId="16" xfId="0" applyFont="1" applyFill="1" applyBorder="1" applyAlignment="1">
      <alignment horizontal="center" vertical="center" textRotation="255"/>
    </xf>
    <xf numFmtId="0" fontId="22" fillId="24" borderId="17" xfId="0" applyFont="1" applyFill="1" applyBorder="1" applyAlignment="1">
      <alignment horizontal="center" vertical="center" textRotation="255"/>
    </xf>
    <xf numFmtId="0" fontId="22" fillId="0" borderId="70" xfId="0" applyFont="1" applyBorder="1" applyAlignment="1">
      <alignment vertical="center" wrapText="1"/>
    </xf>
    <xf numFmtId="0" fontId="22" fillId="0" borderId="71" xfId="0" applyFont="1" applyBorder="1" applyAlignment="1">
      <alignment vertical="center" wrapText="1"/>
    </xf>
    <xf numFmtId="0" fontId="22" fillId="24" borderId="72" xfId="0" applyFont="1" applyFill="1" applyBorder="1" applyAlignment="1">
      <alignment horizontal="center" vertical="center"/>
    </xf>
    <xf numFmtId="0" fontId="27" fillId="24" borderId="18" xfId="0" applyFont="1" applyFill="1" applyBorder="1" applyAlignment="1">
      <alignment horizontal="center" vertical="center"/>
    </xf>
    <xf numFmtId="0" fontId="27" fillId="24" borderId="0" xfId="0" applyFont="1" applyFill="1" applyBorder="1" applyAlignment="1">
      <alignment horizontal="center" vertical="center"/>
    </xf>
    <xf numFmtId="0" fontId="27" fillId="24" borderId="24" xfId="0" applyFont="1" applyFill="1" applyBorder="1" applyAlignment="1">
      <alignment horizontal="center" vertical="center"/>
    </xf>
    <xf numFmtId="0" fontId="27" fillId="24" borderId="70" xfId="0" applyFont="1" applyFill="1" applyBorder="1" applyAlignment="1">
      <alignment horizontal="center" vertical="center" wrapText="1"/>
    </xf>
    <xf numFmtId="0" fontId="27" fillId="24" borderId="29" xfId="0" applyFont="1" applyFill="1" applyBorder="1" applyAlignment="1">
      <alignment horizontal="center" vertical="center" wrapText="1"/>
    </xf>
    <xf numFmtId="0" fontId="27" fillId="24" borderId="73" xfId="0" applyFont="1" applyFill="1" applyBorder="1" applyAlignment="1">
      <alignment horizontal="center" vertical="center" wrapText="1"/>
    </xf>
    <xf numFmtId="0" fontId="22" fillId="24" borderId="47" xfId="0" applyFont="1" applyFill="1" applyBorder="1" applyAlignment="1">
      <alignment horizontal="center" vertical="center" wrapText="1" shrinkToFit="1"/>
    </xf>
    <xf numFmtId="0" fontId="22" fillId="24" borderId="56" xfId="0" applyFont="1" applyFill="1" applyBorder="1" applyAlignment="1">
      <alignment horizontal="center" vertical="center" wrapText="1" shrinkToFit="1"/>
    </xf>
    <xf numFmtId="0" fontId="22" fillId="24" borderId="27" xfId="0" applyFont="1" applyFill="1" applyBorder="1" applyAlignment="1">
      <alignment horizontal="center" vertical="center" wrapText="1" shrinkToFit="1"/>
    </xf>
    <xf numFmtId="0" fontId="22" fillId="0" borderId="21" xfId="0" applyFont="1" applyBorder="1" applyAlignment="1">
      <alignment horizontal="center" vertical="center"/>
    </xf>
    <xf numFmtId="0" fontId="22" fillId="0" borderId="14" xfId="0" applyFont="1" applyBorder="1" applyAlignment="1">
      <alignment horizontal="center" vertical="center"/>
    </xf>
    <xf numFmtId="0" fontId="0" fillId="24" borderId="0" xfId="0" applyFill="1" applyAlignment="1">
      <alignment vertical="center" wrapText="1"/>
    </xf>
    <xf numFmtId="0" fontId="22" fillId="24" borderId="24" xfId="0" applyFont="1" applyFill="1" applyBorder="1" applyAlignment="1">
      <alignment horizontal="left" vertical="center"/>
    </xf>
    <xf numFmtId="0" fontId="22" fillId="24" borderId="0" xfId="0" applyFont="1" applyFill="1" applyAlignment="1">
      <alignment horizontal="left" vertical="center" wrapText="1"/>
    </xf>
    <xf numFmtId="0" fontId="27" fillId="24" borderId="30" xfId="0" applyFont="1" applyFill="1" applyBorder="1" applyAlignment="1">
      <alignment horizontal="center" vertical="center"/>
    </xf>
    <xf numFmtId="0" fontId="27" fillId="24" borderId="13" xfId="0" applyFont="1" applyFill="1" applyBorder="1" applyAlignment="1">
      <alignment horizontal="center" vertical="center"/>
    </xf>
    <xf numFmtId="0" fontId="0" fillId="24" borderId="13" xfId="0" applyFill="1" applyBorder="1" applyAlignment="1">
      <alignment vertical="center" wrapText="1"/>
    </xf>
    <xf numFmtId="0" fontId="0" fillId="24" borderId="12" xfId="0" applyFill="1" applyBorder="1" applyAlignment="1">
      <alignment vertical="center" wrapText="1"/>
    </xf>
    <xf numFmtId="0" fontId="27" fillId="24" borderId="31" xfId="0" applyFont="1" applyFill="1" applyBorder="1" applyAlignment="1">
      <alignment horizontal="center" vertical="center"/>
    </xf>
    <xf numFmtId="0" fontId="22" fillId="24" borderId="74" xfId="0" applyFont="1" applyFill="1" applyBorder="1" applyAlignment="1">
      <alignment horizontal="center" vertical="center" wrapText="1" shrinkToFit="1"/>
    </xf>
    <xf numFmtId="0" fontId="22" fillId="24" borderId="13" xfId="0" applyFont="1" applyFill="1" applyBorder="1" applyAlignment="1">
      <alignment horizontal="center" vertical="center" wrapText="1" shrinkToFit="1"/>
    </xf>
    <xf numFmtId="0" fontId="22" fillId="24" borderId="31" xfId="0" applyFont="1" applyFill="1" applyBorder="1" applyAlignment="1">
      <alignment horizontal="center" vertical="center" wrapText="1" shrinkToFit="1"/>
    </xf>
    <xf numFmtId="0" fontId="22" fillId="0" borderId="21" xfId="0" applyFont="1" applyBorder="1" applyAlignment="1">
      <alignment horizontal="left" vertical="center" wrapText="1"/>
    </xf>
    <xf numFmtId="0" fontId="22" fillId="0" borderId="14" xfId="0" applyFont="1" applyBorder="1" applyAlignment="1">
      <alignment horizontal="left" vertical="center" wrapText="1"/>
    </xf>
    <xf numFmtId="0" fontId="22" fillId="24" borderId="30" xfId="0" applyFont="1" applyFill="1" applyBorder="1" applyAlignment="1">
      <alignment horizontal="left" vertical="center"/>
    </xf>
    <xf numFmtId="0" fontId="22" fillId="24" borderId="0" xfId="0" applyFont="1" applyFill="1" applyAlignment="1">
      <alignment horizontal="left" vertical="center"/>
    </xf>
    <xf numFmtId="0" fontId="27" fillId="24" borderId="51" xfId="0" applyFont="1" applyFill="1" applyBorder="1" applyAlignment="1">
      <alignment horizontal="center" vertical="center"/>
    </xf>
    <xf numFmtId="0" fontId="27" fillId="24" borderId="52" xfId="0" applyFont="1" applyFill="1" applyBorder="1" applyAlignment="1">
      <alignment horizontal="center" vertical="center"/>
    </xf>
    <xf numFmtId="0" fontId="27" fillId="24" borderId="34" xfId="0" applyFont="1" applyFill="1" applyBorder="1" applyAlignment="1">
      <alignment horizontal="center" vertical="center"/>
    </xf>
    <xf numFmtId="0" fontId="27" fillId="24" borderId="75" xfId="0" applyFont="1" applyFill="1" applyBorder="1" applyAlignment="1">
      <alignment horizontal="center" vertical="center"/>
    </xf>
    <xf numFmtId="0" fontId="27" fillId="24" borderId="67" xfId="0" applyFont="1" applyFill="1" applyBorder="1" applyAlignment="1">
      <alignment horizontal="right" vertical="center"/>
    </xf>
    <xf numFmtId="0" fontId="27" fillId="24" borderId="76" xfId="0" applyFont="1" applyFill="1" applyBorder="1" applyAlignment="1">
      <alignment horizontal="center" vertical="center"/>
    </xf>
    <xf numFmtId="0" fontId="22" fillId="24" borderId="47" xfId="0" applyFont="1" applyFill="1" applyBorder="1" applyAlignment="1">
      <alignment horizontal="center" vertical="center"/>
    </xf>
    <xf numFmtId="0" fontId="22" fillId="24" borderId="56" xfId="0" applyFont="1" applyFill="1" applyBorder="1" applyAlignment="1">
      <alignment horizontal="center" vertical="center"/>
    </xf>
    <xf numFmtId="0" fontId="22" fillId="24" borderId="43" xfId="0" applyFont="1" applyFill="1" applyBorder="1" applyAlignment="1">
      <alignment horizontal="center" vertical="center" wrapText="1" shrinkToFit="1"/>
    </xf>
    <xf numFmtId="0" fontId="22" fillId="24" borderId="18" xfId="0" applyFont="1" applyFill="1" applyBorder="1" applyAlignment="1">
      <alignment horizontal="center" vertical="center"/>
    </xf>
    <xf numFmtId="0" fontId="22" fillId="24" borderId="26" xfId="0" applyFont="1" applyFill="1" applyBorder="1" applyAlignment="1">
      <alignment horizontal="center" vertical="center"/>
    </xf>
    <xf numFmtId="178" fontId="22" fillId="24" borderId="26" xfId="0" applyNumberFormat="1" applyFont="1" applyFill="1" applyBorder="1" applyAlignment="1">
      <alignment vertical="center"/>
    </xf>
    <xf numFmtId="178" fontId="22" fillId="24" borderId="10" xfId="0" applyNumberFormat="1" applyFont="1" applyFill="1" applyBorder="1" applyAlignment="1">
      <alignment vertical="center"/>
    </xf>
    <xf numFmtId="178" fontId="22" fillId="24" borderId="23" xfId="0" applyNumberFormat="1" applyFont="1" applyFill="1" applyBorder="1" applyAlignment="1">
      <alignment vertical="center"/>
    </xf>
    <xf numFmtId="178" fontId="22" fillId="24" borderId="77" xfId="0" applyNumberFormat="1" applyFont="1" applyFill="1" applyBorder="1" applyAlignment="1">
      <alignment vertical="center"/>
    </xf>
    <xf numFmtId="0" fontId="22" fillId="24" borderId="48" xfId="0" applyFont="1" applyFill="1" applyBorder="1" applyAlignment="1">
      <alignment horizontal="center" vertical="center"/>
    </xf>
    <xf numFmtId="0" fontId="22" fillId="24" borderId="50" xfId="0" applyFont="1" applyFill="1" applyBorder="1" applyAlignment="1">
      <alignment horizontal="center" vertical="center"/>
    </xf>
    <xf numFmtId="0" fontId="22" fillId="24" borderId="34" xfId="0" applyFont="1" applyFill="1" applyBorder="1" applyAlignment="1">
      <alignment horizontal="left" vertical="center"/>
    </xf>
    <xf numFmtId="0" fontId="22" fillId="24" borderId="18" xfId="0" applyFont="1" applyFill="1" applyBorder="1" applyAlignment="1">
      <alignment vertical="center"/>
    </xf>
    <xf numFmtId="0" fontId="22" fillId="24" borderId="54" xfId="0" applyFont="1" applyFill="1" applyBorder="1" applyAlignment="1">
      <alignment horizontal="center" vertical="center" wrapText="1"/>
    </xf>
    <xf numFmtId="38" fontId="22" fillId="0" borderId="57" xfId="100" applyFont="1" applyBorder="1">
      <alignment vertical="center"/>
    </xf>
    <xf numFmtId="38" fontId="22" fillId="0" borderId="78" xfId="100" applyFont="1" applyBorder="1">
      <alignment vertical="center"/>
    </xf>
    <xf numFmtId="38" fontId="22" fillId="0" borderId="45" xfId="100" applyFont="1" applyBorder="1">
      <alignment vertical="center"/>
    </xf>
    <xf numFmtId="38" fontId="22" fillId="0" borderId="46" xfId="100" applyFont="1" applyBorder="1">
      <alignment vertical="center"/>
    </xf>
    <xf numFmtId="0" fontId="22" fillId="24" borderId="74" xfId="0" applyFont="1" applyFill="1" applyBorder="1" applyAlignment="1">
      <alignment horizontal="center" vertical="center" shrinkToFit="1"/>
    </xf>
    <xf numFmtId="0" fontId="22" fillId="24" borderId="13" xfId="0" applyFont="1" applyFill="1" applyBorder="1" applyAlignment="1">
      <alignment horizontal="center" vertical="center" shrinkToFit="1"/>
    </xf>
    <xf numFmtId="0" fontId="22" fillId="24" borderId="31" xfId="0" applyFont="1" applyFill="1" applyBorder="1" applyAlignment="1">
      <alignment horizontal="center" vertical="center" shrinkToFit="1"/>
    </xf>
    <xf numFmtId="0" fontId="27" fillId="24" borderId="0" xfId="0" applyFont="1" applyFill="1" applyAlignment="1">
      <alignment horizontal="right" vertical="center"/>
    </xf>
    <xf numFmtId="0" fontId="27" fillId="24" borderId="0" xfId="0" applyFont="1" applyFill="1" applyAlignment="1">
      <alignment horizontal="left" vertical="center"/>
    </xf>
    <xf numFmtId="0" fontId="22" fillId="24" borderId="51" xfId="0" applyFont="1" applyFill="1" applyBorder="1" applyAlignment="1">
      <alignment vertical="center"/>
    </xf>
    <xf numFmtId="0" fontId="27" fillId="24" borderId="34" xfId="0" applyFont="1" applyFill="1" applyBorder="1" applyAlignment="1">
      <alignment horizontal="center" vertical="center" wrapText="1"/>
    </xf>
    <xf numFmtId="38" fontId="22" fillId="0" borderId="53" xfId="100" applyFont="1" applyBorder="1">
      <alignment vertical="center"/>
    </xf>
    <xf numFmtId="38" fontId="22" fillId="0" borderId="49" xfId="100" applyFont="1" applyBorder="1">
      <alignment vertical="center"/>
    </xf>
    <xf numFmtId="38" fontId="22" fillId="0" borderId="67" xfId="100" applyFont="1" applyBorder="1">
      <alignment vertical="center"/>
    </xf>
    <xf numFmtId="38" fontId="22" fillId="0" borderId="79" xfId="100" applyFont="1" applyBorder="1">
      <alignment vertical="center"/>
    </xf>
    <xf numFmtId="38" fontId="22" fillId="0" borderId="80" xfId="100" applyFont="1" applyBorder="1">
      <alignment vertical="center"/>
    </xf>
    <xf numFmtId="0" fontId="22" fillId="24" borderId="47" xfId="0" applyFont="1" applyFill="1" applyBorder="1" applyAlignment="1">
      <alignment horizontal="center" vertical="center" shrinkToFit="1"/>
    </xf>
    <xf numFmtId="0" fontId="22" fillId="24" borderId="56" xfId="0" applyFont="1" applyFill="1" applyBorder="1" applyAlignment="1">
      <alignment horizontal="center" vertical="center" shrinkToFit="1"/>
    </xf>
    <xf numFmtId="0" fontId="22" fillId="24" borderId="27" xfId="0" applyFont="1" applyFill="1" applyBorder="1" applyAlignment="1">
      <alignment horizontal="center" vertical="center" shrinkToFit="1"/>
    </xf>
    <xf numFmtId="0" fontId="22" fillId="24" borderId="0" xfId="0" applyFont="1" applyFill="1" applyAlignment="1">
      <alignment vertical="top" wrapText="1"/>
    </xf>
    <xf numFmtId="0" fontId="22" fillId="24" borderId="0" xfId="0" applyFont="1" applyFill="1" applyAlignment="1">
      <alignment horizontal="left" vertical="top" wrapText="1"/>
    </xf>
    <xf numFmtId="0" fontId="22" fillId="24" borderId="74" xfId="0" applyFont="1" applyFill="1" applyBorder="1" applyAlignment="1">
      <alignment horizontal="center" vertical="center" wrapText="1"/>
    </xf>
    <xf numFmtId="0" fontId="22" fillId="24" borderId="13" xfId="0" applyFont="1" applyFill="1" applyBorder="1" applyAlignment="1">
      <alignment horizontal="center" vertical="center" wrapText="1"/>
    </xf>
    <xf numFmtId="0" fontId="22" fillId="24" borderId="31" xfId="0" applyFont="1" applyFill="1" applyBorder="1" applyAlignment="1">
      <alignment horizontal="center" vertical="center" wrapText="1"/>
    </xf>
    <xf numFmtId="38" fontId="22" fillId="0" borderId="81" xfId="100" applyFont="1" applyFill="1" applyBorder="1" applyAlignment="1" applyProtection="1">
      <alignment vertical="center" shrinkToFit="1"/>
    </xf>
    <xf numFmtId="38" fontId="22" fillId="0" borderId="12" xfId="100" applyFont="1" applyFill="1" applyBorder="1" applyAlignment="1" applyProtection="1">
      <alignment vertical="center" shrinkToFit="1"/>
    </xf>
    <xf numFmtId="38" fontId="22" fillId="0" borderId="19" xfId="100" applyFont="1" applyFill="1" applyBorder="1" applyAlignment="1" applyProtection="1">
      <alignment vertical="center" shrinkToFit="1"/>
    </xf>
    <xf numFmtId="0" fontId="22" fillId="24" borderId="0" xfId="0" applyFont="1" applyFill="1" applyAlignment="1">
      <alignment vertical="center" wrapText="1"/>
    </xf>
    <xf numFmtId="0" fontId="22" fillId="24" borderId="82" xfId="0" applyFont="1" applyFill="1" applyBorder="1" applyAlignment="1">
      <alignment horizontal="center" vertical="center" wrapText="1"/>
    </xf>
    <xf numFmtId="0" fontId="22" fillId="24" borderId="83" xfId="0" applyFont="1" applyFill="1" applyBorder="1" applyAlignment="1">
      <alignment horizontal="center" vertical="center" wrapText="1"/>
    </xf>
    <xf numFmtId="0" fontId="22" fillId="24" borderId="84" xfId="0" applyFont="1" applyFill="1" applyBorder="1" applyAlignment="1">
      <alignment horizontal="center" vertical="center" wrapText="1"/>
    </xf>
    <xf numFmtId="2" fontId="22" fillId="0" borderId="75" xfId="100" applyNumberFormat="1" applyFont="1" applyFill="1" applyBorder="1" applyAlignment="1" applyProtection="1">
      <alignment vertical="center" shrinkToFit="1"/>
    </xf>
    <xf numFmtId="2" fontId="22" fillId="0" borderId="85" xfId="100" applyNumberFormat="1" applyFont="1" applyFill="1" applyBorder="1" applyAlignment="1" applyProtection="1">
      <alignment vertical="center" shrinkToFit="1"/>
    </xf>
    <xf numFmtId="0" fontId="64" fillId="26" borderId="54" xfId="0" applyFont="1" applyFill="1" applyBorder="1" applyAlignment="1">
      <alignment horizontal="center" vertical="center"/>
    </xf>
    <xf numFmtId="0" fontId="22" fillId="24" borderId="86" xfId="0" applyFont="1" applyFill="1" applyBorder="1" applyAlignment="1">
      <alignment horizontal="center" vertical="center" wrapText="1"/>
    </xf>
    <xf numFmtId="0" fontId="22" fillId="24" borderId="87" xfId="0" applyFont="1" applyFill="1" applyBorder="1" applyAlignment="1">
      <alignment horizontal="center" vertical="center" wrapText="1"/>
    </xf>
    <xf numFmtId="0" fontId="22" fillId="24" borderId="25" xfId="0" applyFont="1" applyFill="1" applyBorder="1" applyAlignment="1">
      <alignment horizontal="center" vertical="center" wrapText="1"/>
    </xf>
    <xf numFmtId="0" fontId="65" fillId="25" borderId="70" xfId="0" applyFont="1" applyFill="1" applyBorder="1" applyAlignment="1" applyProtection="1">
      <alignment vertical="center" wrapText="1"/>
      <protection locked="0"/>
    </xf>
    <xf numFmtId="0" fontId="65" fillId="25" borderId="71" xfId="0" applyFont="1" applyFill="1" applyBorder="1" applyAlignment="1" applyProtection="1">
      <alignment vertical="center" wrapText="1"/>
      <protection locked="0"/>
    </xf>
    <xf numFmtId="0" fontId="0" fillId="25" borderId="71" xfId="0" applyFill="1" applyBorder="1" applyAlignment="1" applyProtection="1">
      <alignment vertical="center" wrapText="1"/>
      <protection locked="0"/>
    </xf>
    <xf numFmtId="2" fontId="66" fillId="25" borderId="12" xfId="100" applyNumberFormat="1" applyFont="1" applyFill="1" applyBorder="1" applyAlignment="1" applyProtection="1">
      <alignment vertical="center" wrapText="1" shrinkToFit="1"/>
      <protection locked="0"/>
    </xf>
    <xf numFmtId="2" fontId="22" fillId="25" borderId="19" xfId="100" applyNumberFormat="1" applyFont="1" applyFill="1" applyBorder="1" applyAlignment="1" applyProtection="1">
      <alignment vertical="center" wrapText="1" shrinkToFit="1"/>
      <protection locked="0"/>
    </xf>
    <xf numFmtId="2" fontId="22" fillId="25" borderId="12" xfId="100" applyNumberFormat="1" applyFont="1" applyFill="1" applyBorder="1" applyAlignment="1" applyProtection="1">
      <alignment vertical="center" wrapText="1" shrinkToFit="1"/>
      <protection locked="0"/>
    </xf>
    <xf numFmtId="0" fontId="22" fillId="24" borderId="0" xfId="0" applyFont="1" applyFill="1" applyAlignment="1">
      <alignment horizontal="center" vertical="top" wrapText="1"/>
    </xf>
    <xf numFmtId="2" fontId="22" fillId="0" borderId="21" xfId="100" applyNumberFormat="1" applyFont="1" applyFill="1" applyBorder="1" applyAlignment="1" applyProtection="1">
      <alignment horizontal="center" vertical="center" shrinkToFit="1"/>
    </xf>
    <xf numFmtId="2" fontId="22" fillId="0" borderId="14" xfId="100" applyNumberFormat="1" applyFont="1" applyFill="1" applyBorder="1" applyAlignment="1" applyProtection="1">
      <alignment horizontal="center" vertical="center" shrinkToFit="1"/>
    </xf>
    <xf numFmtId="0" fontId="28" fillId="24" borderId="0" xfId="0" applyFont="1" applyFill="1" applyBorder="1" applyAlignment="1">
      <alignment horizontal="center" vertical="center"/>
    </xf>
    <xf numFmtId="0" fontId="22" fillId="24" borderId="88" xfId="0" applyFont="1" applyFill="1" applyBorder="1" applyAlignment="1">
      <alignment horizontal="center" vertical="center" wrapText="1"/>
    </xf>
    <xf numFmtId="0" fontId="22" fillId="24" borderId="71" xfId="0" applyFont="1" applyFill="1" applyBorder="1" applyAlignment="1">
      <alignment horizontal="center" vertical="center" wrapText="1"/>
    </xf>
    <xf numFmtId="0" fontId="22" fillId="24" borderId="73" xfId="0" applyFont="1" applyFill="1" applyBorder="1" applyAlignment="1">
      <alignment horizontal="center" vertical="center" wrapText="1"/>
    </xf>
    <xf numFmtId="0" fontId="22" fillId="24" borderId="89" xfId="0" applyFont="1" applyFill="1" applyBorder="1" applyAlignment="1">
      <alignment horizontal="center" vertical="center" textRotation="255"/>
    </xf>
    <xf numFmtId="0" fontId="22" fillId="24" borderId="90" xfId="0" applyFont="1" applyFill="1" applyBorder="1" applyAlignment="1">
      <alignment horizontal="center" vertical="center" textRotation="255"/>
    </xf>
    <xf numFmtId="0" fontId="22" fillId="24" borderId="57" xfId="0" applyFont="1" applyFill="1" applyBorder="1" applyAlignment="1">
      <alignment horizontal="center" vertical="center" textRotation="255"/>
    </xf>
    <xf numFmtId="179" fontId="22" fillId="0" borderId="78" xfId="101" applyNumberFormat="1" applyFont="1" applyFill="1" applyBorder="1" applyAlignment="1" applyProtection="1">
      <alignment vertical="center" shrinkToFit="1"/>
    </xf>
    <xf numFmtId="179" fontId="22" fillId="0" borderId="45" xfId="101" applyNumberFormat="1" applyFont="1" applyFill="1" applyBorder="1" applyAlignment="1" applyProtection="1">
      <alignment vertical="center" shrinkToFit="1"/>
    </xf>
    <xf numFmtId="0" fontId="22" fillId="24" borderId="81"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43" xfId="0" applyFont="1" applyFill="1" applyBorder="1" applyAlignment="1">
      <alignment horizontal="center" vertical="center" wrapText="1"/>
    </xf>
    <xf numFmtId="0" fontId="22" fillId="24" borderId="15" xfId="0" applyFont="1" applyFill="1" applyBorder="1" applyAlignment="1">
      <alignment horizontal="center" vertical="center" wrapText="1"/>
    </xf>
    <xf numFmtId="0" fontId="22" fillId="24" borderId="16" xfId="0" applyFont="1" applyFill="1" applyBorder="1" applyAlignment="1">
      <alignment horizontal="center" vertical="center" wrapText="1"/>
    </xf>
    <xf numFmtId="0" fontId="22" fillId="24" borderId="17" xfId="0" applyFont="1" applyFill="1" applyBorder="1" applyAlignment="1">
      <alignment horizontal="center" vertical="center" wrapText="1"/>
    </xf>
    <xf numFmtId="2" fontId="40" fillId="25" borderId="10" xfId="100" applyNumberFormat="1" applyFont="1" applyFill="1" applyBorder="1" applyAlignment="1" applyProtection="1">
      <alignment vertical="center" shrinkToFit="1"/>
      <protection locked="0"/>
    </xf>
    <xf numFmtId="2" fontId="40" fillId="25" borderId="23" xfId="100" applyNumberFormat="1" applyFont="1" applyFill="1" applyBorder="1" applyAlignment="1" applyProtection="1">
      <alignment vertical="center" shrinkToFit="1"/>
      <protection locked="0"/>
    </xf>
    <xf numFmtId="2" fontId="22" fillId="25" borderId="10" xfId="100" applyNumberFormat="1" applyFont="1" applyFill="1" applyBorder="1" applyAlignment="1" applyProtection="1">
      <alignment vertical="center" shrinkToFit="1"/>
      <protection locked="0"/>
    </xf>
    <xf numFmtId="2" fontId="22" fillId="25" borderId="23" xfId="100" applyNumberFormat="1" applyFont="1" applyFill="1" applyBorder="1" applyAlignment="1" applyProtection="1">
      <alignment vertical="center" shrinkToFit="1"/>
      <protection locked="0"/>
    </xf>
    <xf numFmtId="0" fontId="27" fillId="24" borderId="15" xfId="0" applyFont="1" applyFill="1" applyBorder="1" applyAlignment="1">
      <alignment horizontal="center" vertical="center" wrapText="1"/>
    </xf>
    <xf numFmtId="0" fontId="27" fillId="24" borderId="87" xfId="0" applyFont="1" applyFill="1" applyBorder="1" applyAlignment="1">
      <alignment horizontal="center" vertical="center" wrapText="1"/>
    </xf>
    <xf numFmtId="0" fontId="27" fillId="24" borderId="25" xfId="0" applyFont="1" applyFill="1" applyBorder="1" applyAlignment="1">
      <alignment horizontal="center" vertical="center" wrapText="1"/>
    </xf>
    <xf numFmtId="178" fontId="22" fillId="0" borderId="70" xfId="0" applyNumberFormat="1" applyFont="1" applyBorder="1" applyAlignment="1">
      <alignment vertical="center" wrapText="1"/>
    </xf>
    <xf numFmtId="0" fontId="22" fillId="24" borderId="81" xfId="0" applyFont="1" applyFill="1" applyBorder="1" applyAlignment="1">
      <alignment horizontal="left" vertical="top" wrapText="1"/>
    </xf>
    <xf numFmtId="0" fontId="22" fillId="24" borderId="19" xfId="0" applyFont="1" applyFill="1" applyBorder="1" applyAlignment="1">
      <alignment horizontal="left" vertical="top" wrapText="1"/>
    </xf>
    <xf numFmtId="0" fontId="22" fillId="24" borderId="19" xfId="0" applyFont="1" applyFill="1" applyBorder="1" applyAlignment="1">
      <alignment horizontal="left" vertical="center" wrapText="1"/>
    </xf>
    <xf numFmtId="0" fontId="22" fillId="24" borderId="43" xfId="0" applyFont="1" applyFill="1" applyBorder="1" applyAlignment="1">
      <alignment horizontal="left" vertical="center" wrapText="1"/>
    </xf>
    <xf numFmtId="0" fontId="27" fillId="24" borderId="18" xfId="0" applyFont="1" applyFill="1" applyBorder="1" applyAlignment="1">
      <alignment horizontal="center" vertical="center" wrapText="1"/>
    </xf>
    <xf numFmtId="0" fontId="27" fillId="24" borderId="11" xfId="0" applyFont="1" applyFill="1" applyBorder="1" applyAlignment="1">
      <alignment horizontal="center" vertical="center" wrapText="1"/>
    </xf>
    <xf numFmtId="0" fontId="27" fillId="24" borderId="31" xfId="0" applyFont="1" applyFill="1" applyBorder="1" applyAlignment="1">
      <alignment horizontal="center" vertical="center" wrapText="1"/>
    </xf>
    <xf numFmtId="178" fontId="22" fillId="0" borderId="12" xfId="0" applyNumberFormat="1" applyFont="1" applyBorder="1" applyAlignment="1">
      <alignment vertical="center" wrapText="1"/>
    </xf>
    <xf numFmtId="0" fontId="27" fillId="24" borderId="51" xfId="0" applyFont="1" applyFill="1" applyBorder="1" applyAlignment="1">
      <alignment horizontal="center" vertical="center" wrapText="1"/>
    </xf>
    <xf numFmtId="0" fontId="27" fillId="24" borderId="91" xfId="0" applyFont="1" applyFill="1" applyBorder="1" applyAlignment="1">
      <alignment horizontal="center" vertical="center" wrapText="1"/>
    </xf>
    <xf numFmtId="0" fontId="27" fillId="24" borderId="84" xfId="0" applyFont="1" applyFill="1" applyBorder="1" applyAlignment="1">
      <alignment horizontal="center" vertical="center" wrapText="1"/>
    </xf>
    <xf numFmtId="178" fontId="22" fillId="0" borderId="75" xfId="0" applyNumberFormat="1" applyFont="1" applyBorder="1" applyAlignment="1">
      <alignment vertical="center" wrapText="1"/>
    </xf>
    <xf numFmtId="0" fontId="64" fillId="26" borderId="16" xfId="0" applyFont="1" applyFill="1" applyBorder="1" applyAlignment="1">
      <alignment horizontal="center" vertical="center"/>
    </xf>
    <xf numFmtId="0" fontId="0" fillId="24" borderId="0" xfId="0" applyFill="1" applyProtection="1">
      <alignment vertical="center"/>
      <protection locked="0"/>
    </xf>
    <xf numFmtId="0" fontId="0" fillId="24" borderId="0" xfId="0" applyFill="1" applyAlignment="1">
      <alignment horizontal="right" vertical="center"/>
    </xf>
    <xf numFmtId="0" fontId="50" fillId="24" borderId="24" xfId="0" applyFont="1" applyFill="1" applyBorder="1" applyAlignment="1">
      <alignment horizontal="left" vertical="center" wrapText="1"/>
    </xf>
    <xf numFmtId="0" fontId="0" fillId="0" borderId="0" xfId="0" applyBorder="1" applyAlignment="1">
      <alignment horizontal="left" vertical="center" wrapText="1"/>
    </xf>
    <xf numFmtId="0" fontId="0" fillId="0" borderId="0" xfId="0" applyAlignment="1">
      <alignment horizontal="left" vertical="center" wrapText="1"/>
    </xf>
    <xf numFmtId="0" fontId="50" fillId="24" borderId="30" xfId="0" applyFont="1" applyFill="1" applyBorder="1" applyAlignment="1">
      <alignment horizontal="left" vertical="center" wrapText="1"/>
    </xf>
    <xf numFmtId="0" fontId="50" fillId="24" borderId="0" xfId="0" applyFont="1" applyFill="1" applyAlignment="1">
      <alignment vertical="center" wrapText="1"/>
    </xf>
    <xf numFmtId="0" fontId="50" fillId="0" borderId="0" xfId="0" applyFont="1" applyAlignment="1">
      <alignment vertical="center" wrapText="1"/>
    </xf>
    <xf numFmtId="0" fontId="50" fillId="24" borderId="34" xfId="0" applyFont="1" applyFill="1" applyBorder="1" applyAlignment="1">
      <alignment horizontal="left" vertical="center" wrapText="1"/>
    </xf>
    <xf numFmtId="0" fontId="52" fillId="0" borderId="0" xfId="0" applyFont="1" applyBorder="1" applyAlignment="1">
      <alignment horizontal="center" vertical="center" wrapText="1"/>
    </xf>
    <xf numFmtId="0" fontId="52" fillId="0" borderId="0" xfId="0" applyFont="1" applyBorder="1" applyAlignment="1">
      <alignment vertical="center" wrapText="1"/>
    </xf>
    <xf numFmtId="0" fontId="67" fillId="0" borderId="0" xfId="71" applyFont="1">
      <alignment vertical="center"/>
    </xf>
    <xf numFmtId="0" fontId="68" fillId="24" borderId="0" xfId="71" applyFont="1" applyFill="1">
      <alignment vertical="center"/>
    </xf>
    <xf numFmtId="0" fontId="68" fillId="0" borderId="0" xfId="71" applyFont="1">
      <alignment vertical="center"/>
    </xf>
    <xf numFmtId="0" fontId="69" fillId="24" borderId="0" xfId="71" applyFont="1" applyFill="1">
      <alignment vertical="center"/>
    </xf>
    <xf numFmtId="0" fontId="70" fillId="0" borderId="0" xfId="71" applyFont="1">
      <alignment vertical="center"/>
    </xf>
    <xf numFmtId="0" fontId="69" fillId="0" borderId="0" xfId="71" applyFont="1">
      <alignment vertical="center"/>
    </xf>
    <xf numFmtId="0" fontId="71" fillId="24" borderId="0" xfId="0" applyFont="1" applyFill="1">
      <alignment vertical="center"/>
    </xf>
    <xf numFmtId="0" fontId="72" fillId="24" borderId="0" xfId="71" applyFont="1" applyFill="1">
      <alignment vertical="center"/>
    </xf>
    <xf numFmtId="0" fontId="72" fillId="24" borderId="0" xfId="71" applyFont="1" applyFill="1" applyAlignment="1">
      <alignment vertical="top"/>
    </xf>
    <xf numFmtId="0" fontId="73" fillId="24" borderId="14" xfId="71" applyFont="1" applyFill="1" applyBorder="1" applyAlignment="1">
      <alignment horizontal="center" vertical="center"/>
    </xf>
    <xf numFmtId="0" fontId="73" fillId="24" borderId="14" xfId="71" applyFont="1" applyFill="1" applyBorder="1" applyAlignment="1">
      <alignment horizontal="center" vertical="center" wrapText="1"/>
    </xf>
    <xf numFmtId="0" fontId="67" fillId="24" borderId="0" xfId="71" applyFont="1" applyFill="1">
      <alignment vertical="center"/>
    </xf>
    <xf numFmtId="0" fontId="73" fillId="24" borderId="0" xfId="71" applyFont="1" applyFill="1" applyAlignment="1">
      <alignment horizontal="left" vertical="top" wrapText="1"/>
    </xf>
    <xf numFmtId="0" fontId="73" fillId="24" borderId="0" xfId="71" applyFont="1" applyFill="1">
      <alignment vertical="center"/>
    </xf>
    <xf numFmtId="0" fontId="73" fillId="24" borderId="14" xfId="71" applyFont="1" applyFill="1" applyBorder="1" applyAlignment="1">
      <alignment horizontal="left" vertical="center" wrapText="1"/>
    </xf>
    <xf numFmtId="0" fontId="74" fillId="0" borderId="0" xfId="71" applyFont="1">
      <alignment vertical="center"/>
    </xf>
    <xf numFmtId="0" fontId="71" fillId="24" borderId="0" xfId="0" applyFont="1" applyFill="1" applyAlignment="1">
      <alignment horizontal="left" vertical="center" wrapText="1"/>
    </xf>
    <xf numFmtId="0" fontId="69" fillId="24" borderId="14" xfId="0" applyFont="1" applyFill="1" applyBorder="1" applyAlignment="1">
      <alignment horizontal="left" vertical="center"/>
    </xf>
    <xf numFmtId="0" fontId="69" fillId="24" borderId="19" xfId="0" applyFont="1" applyFill="1" applyBorder="1" applyAlignment="1">
      <alignment horizontal="center" vertical="center"/>
    </xf>
    <xf numFmtId="0" fontId="69" fillId="24" borderId="0" xfId="0" applyFont="1" applyFill="1" applyAlignment="1">
      <alignment horizontal="center" vertical="center"/>
    </xf>
    <xf numFmtId="0" fontId="75" fillId="24" borderId="0" xfId="71" applyFont="1" applyFill="1">
      <alignment vertical="center"/>
    </xf>
    <xf numFmtId="0" fontId="73" fillId="24" borderId="22" xfId="71" applyFont="1" applyFill="1" applyBorder="1" applyAlignment="1">
      <alignment horizontal="center" vertical="center"/>
    </xf>
    <xf numFmtId="0" fontId="73" fillId="24" borderId="23" xfId="71" applyFont="1" applyFill="1" applyBorder="1" applyAlignment="1">
      <alignment horizontal="left" vertical="center" wrapText="1"/>
    </xf>
    <xf numFmtId="0" fontId="69" fillId="24" borderId="23" xfId="0" applyFont="1" applyFill="1" applyBorder="1" applyAlignment="1">
      <alignment horizontal="left" vertical="center"/>
    </xf>
    <xf numFmtId="0" fontId="69" fillId="24" borderId="14" xfId="0" applyFont="1" applyFill="1" applyBorder="1" applyAlignment="1">
      <alignment horizontal="left" vertical="center" wrapText="1"/>
    </xf>
    <xf numFmtId="0" fontId="69" fillId="24" borderId="20" xfId="0" applyFont="1" applyFill="1" applyBorder="1" applyAlignment="1">
      <alignment horizontal="center" vertical="center" wrapText="1"/>
    </xf>
    <xf numFmtId="0" fontId="69" fillId="24" borderId="21" xfId="0" applyFont="1" applyFill="1" applyBorder="1" applyAlignment="1">
      <alignment horizontal="center" vertical="center" wrapText="1"/>
    </xf>
    <xf numFmtId="0" fontId="67" fillId="24" borderId="0" xfId="71" applyFont="1" applyFill="1" applyAlignment="1">
      <alignment vertical="top"/>
    </xf>
    <xf numFmtId="0" fontId="73" fillId="24" borderId="19" xfId="71" applyFont="1" applyFill="1" applyBorder="1" applyAlignment="1">
      <alignment horizontal="center" vertical="center" shrinkToFit="1"/>
    </xf>
    <xf numFmtId="0" fontId="73" fillId="24" borderId="19" xfId="71" applyFont="1" applyFill="1" applyBorder="1" applyAlignment="1">
      <alignment vertical="center" wrapText="1"/>
    </xf>
    <xf numFmtId="0" fontId="69" fillId="24" borderId="0" xfId="0" applyFont="1" applyFill="1" applyAlignment="1">
      <alignment vertical="center" wrapText="1"/>
    </xf>
    <xf numFmtId="0" fontId="69" fillId="24" borderId="23" xfId="0" applyFont="1" applyFill="1" applyBorder="1" applyAlignment="1">
      <alignment horizontal="left" vertical="center" wrapText="1"/>
    </xf>
    <xf numFmtId="0" fontId="73" fillId="24" borderId="19" xfId="71" applyFont="1" applyFill="1" applyBorder="1" applyAlignment="1">
      <alignment horizontal="center" vertical="center" wrapText="1" shrinkToFit="1"/>
    </xf>
    <xf numFmtId="0" fontId="75" fillId="24" borderId="19" xfId="71" applyFont="1" applyFill="1" applyBorder="1" applyAlignment="1">
      <alignment vertical="center" wrapText="1"/>
    </xf>
    <xf numFmtId="0" fontId="69" fillId="24" borderId="22" xfId="0" applyFont="1" applyFill="1" applyBorder="1" applyAlignment="1">
      <alignment horizontal="left" vertical="center"/>
    </xf>
    <xf numFmtId="0" fontId="69" fillId="24" borderId="22" xfId="0" applyFont="1" applyFill="1" applyBorder="1" applyAlignment="1">
      <alignment horizontal="left" vertical="center" wrapText="1"/>
    </xf>
    <xf numFmtId="0" fontId="73" fillId="24" borderId="22" xfId="71" applyFont="1" applyFill="1" applyBorder="1" applyAlignment="1">
      <alignment horizontal="left" vertical="center" wrapText="1"/>
    </xf>
    <xf numFmtId="0" fontId="70" fillId="24" borderId="0" xfId="71" applyFont="1" applyFill="1">
      <alignment vertical="center"/>
    </xf>
    <xf numFmtId="0" fontId="76" fillId="24" borderId="0" xfId="71" applyFont="1" applyFill="1">
      <alignment vertical="center"/>
    </xf>
    <xf numFmtId="0" fontId="54" fillId="0" borderId="0" xfId="78" applyFont="1" applyAlignment="1">
      <alignment vertical="center"/>
    </xf>
    <xf numFmtId="0" fontId="57" fillId="0" borderId="15" xfId="0" applyFont="1" applyBorder="1" applyAlignment="1">
      <alignment horizontal="center" vertical="center" wrapText="1"/>
    </xf>
    <xf numFmtId="0" fontId="57" fillId="0" borderId="17" xfId="0" applyFont="1" applyBorder="1" applyAlignment="1">
      <alignment horizontal="center" vertical="center" wrapText="1"/>
    </xf>
    <xf numFmtId="0" fontId="31" fillId="0" borderId="28" xfId="0" applyFont="1" applyBorder="1" applyAlignment="1">
      <alignment horizontal="left" vertical="center" wrapText="1"/>
    </xf>
    <xf numFmtId="0" fontId="31" fillId="0" borderId="45" xfId="0" applyFont="1" applyBorder="1" applyAlignment="1">
      <alignment horizontal="left" vertical="center" wrapText="1"/>
    </xf>
    <xf numFmtId="0" fontId="31" fillId="0" borderId="33" xfId="0" applyFont="1" applyBorder="1">
      <alignment vertical="center"/>
    </xf>
    <xf numFmtId="0" fontId="31" fillId="0" borderId="23" xfId="0" applyFont="1" applyBorder="1">
      <alignment vertical="center"/>
    </xf>
    <xf numFmtId="0" fontId="31" fillId="0" borderId="0" xfId="0" applyFont="1" applyBorder="1">
      <alignment vertical="center"/>
    </xf>
    <xf numFmtId="0" fontId="56" fillId="0" borderId="28" xfId="0" applyFont="1" applyBorder="1">
      <alignment vertical="center"/>
    </xf>
    <xf numFmtId="0" fontId="56" fillId="0" borderId="29" xfId="0" applyFont="1" applyBorder="1">
      <alignment vertical="center"/>
    </xf>
    <xf numFmtId="0" fontId="31" fillId="0" borderId="92" xfId="0" applyFont="1" applyFill="1" applyBorder="1" applyAlignment="1">
      <alignment horizontal="left" vertical="center" wrapText="1"/>
    </xf>
    <xf numFmtId="49" fontId="54" fillId="0" borderId="89"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31" fillId="0" borderId="78" xfId="0" applyNumberFormat="1" applyFont="1" applyBorder="1">
      <alignment vertical="center"/>
    </xf>
    <xf numFmtId="49" fontId="31" fillId="0" borderId="45" xfId="0" applyNumberFormat="1" applyFont="1" applyBorder="1">
      <alignment vertical="center"/>
    </xf>
    <xf numFmtId="49" fontId="31" fillId="0" borderId="46" xfId="0" applyNumberFormat="1" applyFont="1" applyBorder="1">
      <alignment vertical="center"/>
    </xf>
    <xf numFmtId="49" fontId="31" fillId="0" borderId="90" xfId="0" applyNumberFormat="1" applyFont="1" applyBorder="1">
      <alignment vertical="center"/>
    </xf>
    <xf numFmtId="0" fontId="31" fillId="0" borderId="44" xfId="0" applyFont="1" applyFill="1" applyBorder="1" applyAlignment="1">
      <alignment horizontal="left" vertical="center" wrapText="1"/>
    </xf>
    <xf numFmtId="0" fontId="31" fillId="0" borderId="57" xfId="0" applyFont="1" applyFill="1" applyBorder="1" applyAlignment="1">
      <alignment horizontal="left" vertical="center" wrapText="1"/>
    </xf>
    <xf numFmtId="0" fontId="57" fillId="0" borderId="24" xfId="0" applyFont="1" applyBorder="1" applyAlignment="1">
      <alignment horizontal="center" vertical="center"/>
    </xf>
    <xf numFmtId="0" fontId="57" fillId="0" borderId="69" xfId="0" applyFont="1" applyBorder="1" applyAlignment="1">
      <alignment horizontal="center" vertical="center" wrapText="1"/>
    </xf>
    <xf numFmtId="179" fontId="31" fillId="0" borderId="88" xfId="101" applyNumberFormat="1" applyFont="1" applyBorder="1" applyAlignment="1">
      <alignment vertical="center" wrapText="1"/>
    </xf>
    <xf numFmtId="179" fontId="31" fillId="0" borderId="71" xfId="101" applyNumberFormat="1" applyFont="1" applyBorder="1" applyAlignment="1">
      <alignment vertical="center" wrapText="1"/>
    </xf>
    <xf numFmtId="179" fontId="31" fillId="0" borderId="93" xfId="101" applyNumberFormat="1" applyFont="1" applyBorder="1" applyAlignment="1">
      <alignment vertical="center" wrapText="1"/>
    </xf>
    <xf numFmtId="179" fontId="31" fillId="0" borderId="87" xfId="101" applyNumberFormat="1" applyFont="1" applyBorder="1" applyAlignment="1">
      <alignment vertical="center" wrapText="1"/>
    </xf>
    <xf numFmtId="179" fontId="31" fillId="0" borderId="73" xfId="101" applyNumberFormat="1" applyFont="1" applyBorder="1" applyAlignment="1">
      <alignment vertical="center" wrapText="1"/>
    </xf>
    <xf numFmtId="0" fontId="57" fillId="0" borderId="30" xfId="0" applyFont="1" applyBorder="1" applyAlignment="1">
      <alignment horizontal="center" vertical="center"/>
    </xf>
    <xf numFmtId="0" fontId="57" fillId="0" borderId="94" xfId="0" applyFont="1" applyBorder="1" applyAlignment="1">
      <alignment horizontal="center" vertical="center" wrapText="1"/>
    </xf>
    <xf numFmtId="179" fontId="31" fillId="0" borderId="81" xfId="101" applyNumberFormat="1" applyFont="1" applyBorder="1" applyAlignment="1">
      <alignment vertical="center" wrapText="1"/>
    </xf>
    <xf numFmtId="179" fontId="31" fillId="0" borderId="19" xfId="101" applyNumberFormat="1" applyFont="1" applyBorder="1" applyAlignment="1">
      <alignment vertical="center" wrapText="1"/>
    </xf>
    <xf numFmtId="179" fontId="31" fillId="0" borderId="11" xfId="101" applyNumberFormat="1" applyFont="1" applyBorder="1" applyAlignment="1">
      <alignment vertical="center" wrapText="1"/>
    </xf>
    <xf numFmtId="179" fontId="31" fillId="0" borderId="13" xfId="101" applyNumberFormat="1" applyFont="1" applyBorder="1" applyAlignment="1">
      <alignment vertical="center" wrapText="1"/>
    </xf>
    <xf numFmtId="179" fontId="31" fillId="0" borderId="43" xfId="101" applyNumberFormat="1" applyFont="1" applyBorder="1" applyAlignment="1">
      <alignment vertical="center" wrapText="1"/>
    </xf>
    <xf numFmtId="0" fontId="57" fillId="0" borderId="95" xfId="0" applyFont="1" applyBorder="1" applyAlignment="1">
      <alignment horizontal="center" vertical="center" wrapText="1"/>
    </xf>
    <xf numFmtId="179" fontId="31" fillId="0" borderId="39" xfId="101" applyNumberFormat="1" applyFont="1" applyBorder="1" applyAlignment="1">
      <alignment vertical="center" wrapText="1"/>
    </xf>
    <xf numFmtId="179" fontId="31" fillId="0" borderId="14" xfId="101" applyNumberFormat="1" applyFont="1" applyBorder="1" applyAlignment="1">
      <alignment vertical="center" wrapText="1"/>
    </xf>
    <xf numFmtId="179" fontId="31" fillId="0" borderId="20" xfId="101" applyNumberFormat="1" applyFont="1" applyBorder="1" applyAlignment="1">
      <alignment vertical="center" wrapText="1"/>
    </xf>
    <xf numFmtId="179" fontId="31" fillId="0" borderId="96" xfId="101" applyNumberFormat="1" applyFont="1" applyBorder="1" applyAlignment="1">
      <alignment vertical="center" wrapText="1"/>
    </xf>
    <xf numFmtId="179" fontId="31" fillId="0" borderId="85" xfId="101" applyNumberFormat="1" applyFont="1" applyBorder="1" applyAlignment="1">
      <alignment vertical="center" wrapText="1"/>
    </xf>
    <xf numFmtId="179" fontId="31" fillId="0" borderId="83" xfId="101" applyNumberFormat="1" applyFont="1" applyBorder="1" applyAlignment="1">
      <alignment vertical="center" wrapText="1"/>
    </xf>
    <xf numFmtId="179" fontId="31" fillId="0" borderId="76" xfId="101" applyNumberFormat="1" applyFont="1" applyBorder="1" applyAlignment="1">
      <alignment vertical="center" wrapText="1"/>
    </xf>
    <xf numFmtId="49" fontId="77" fillId="0" borderId="0" xfId="0" applyNumberFormat="1" applyFont="1">
      <alignment vertical="center"/>
    </xf>
    <xf numFmtId="0" fontId="57" fillId="0" borderId="89" xfId="0" applyFont="1" applyBorder="1" applyAlignment="1">
      <alignment horizontal="center" vertical="center"/>
    </xf>
    <xf numFmtId="0" fontId="57" fillId="0" borderId="57" xfId="0" applyFont="1" applyBorder="1" applyAlignment="1">
      <alignment horizontal="center" vertical="center"/>
    </xf>
    <xf numFmtId="0" fontId="31" fillId="0" borderId="78" xfId="0" applyFont="1" applyBorder="1" applyAlignment="1">
      <alignment horizontal="left" vertical="center" wrapText="1"/>
    </xf>
    <xf numFmtId="0" fontId="31" fillId="0" borderId="90" xfId="0" applyFont="1" applyBorder="1" applyAlignment="1">
      <alignment horizontal="left" vertical="center" wrapText="1"/>
    </xf>
    <xf numFmtId="0" fontId="31" fillId="0" borderId="33" xfId="0" applyFont="1" applyBorder="1" applyAlignment="1">
      <alignment horizontal="left" vertical="center" wrapText="1"/>
    </xf>
    <xf numFmtId="0" fontId="31" fillId="0" borderId="26" xfId="0" applyFont="1" applyBorder="1" applyAlignment="1">
      <alignment horizontal="left" vertical="center" wrapText="1"/>
    </xf>
    <xf numFmtId="0" fontId="31" fillId="0" borderId="77" xfId="0" applyFont="1" applyBorder="1" applyAlignment="1">
      <alignment horizontal="left" vertical="center" wrapText="1"/>
    </xf>
    <xf numFmtId="0" fontId="57" fillId="0" borderId="24" xfId="0" applyFont="1" applyBorder="1" applyAlignment="1">
      <alignment horizontal="center" vertical="center" wrapText="1"/>
    </xf>
    <xf numFmtId="0" fontId="57" fillId="0" borderId="88"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93" xfId="0" applyFont="1" applyBorder="1" applyAlignment="1">
      <alignment horizontal="center" vertical="center" wrapText="1"/>
    </xf>
    <xf numFmtId="0" fontId="57" fillId="0" borderId="25" xfId="0" applyFont="1" applyBorder="1" applyAlignment="1">
      <alignment horizontal="center" vertical="center" wrapText="1"/>
    </xf>
    <xf numFmtId="0" fontId="57" fillId="0" borderId="70"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30" xfId="0" applyFont="1" applyBorder="1" applyAlignment="1">
      <alignment horizontal="center" vertical="center" wrapText="1"/>
    </xf>
    <xf numFmtId="0" fontId="57" fillId="0" borderId="81" xfId="0" applyFont="1" applyBorder="1" applyAlignment="1">
      <alignment horizontal="center" vertical="center" wrapText="1"/>
    </xf>
    <xf numFmtId="0" fontId="57" fillId="0" borderId="19" xfId="0" applyFont="1" applyBorder="1" applyAlignment="1">
      <alignment horizontal="center" vertical="center" wrapText="1"/>
    </xf>
    <xf numFmtId="0" fontId="57" fillId="0" borderId="11" xfId="0" applyFont="1" applyBorder="1" applyAlignment="1">
      <alignment horizontal="center" vertical="center" wrapText="1"/>
    </xf>
    <xf numFmtId="179" fontId="31" fillId="0" borderId="31" xfId="101" applyNumberFormat="1" applyFont="1" applyBorder="1" applyAlignment="1">
      <alignment vertical="center" wrapText="1"/>
    </xf>
    <xf numFmtId="179" fontId="31" fillId="0" borderId="12" xfId="101" applyNumberFormat="1" applyFont="1" applyBorder="1" applyAlignment="1">
      <alignment vertical="center" wrapText="1"/>
    </xf>
    <xf numFmtId="0" fontId="57" fillId="0" borderId="34"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85" xfId="0" applyFont="1" applyBorder="1" applyAlignment="1">
      <alignment horizontal="center" vertical="center" wrapText="1"/>
    </xf>
    <xf numFmtId="0" fontId="57" fillId="0" borderId="91" xfId="0" applyFont="1" applyBorder="1" applyAlignment="1">
      <alignment horizontal="center" vertical="center" wrapText="1"/>
    </xf>
    <xf numFmtId="179" fontId="31" fillId="0" borderId="84" xfId="101" applyNumberFormat="1" applyFont="1" applyBorder="1" applyAlignment="1">
      <alignment vertical="center" wrapText="1"/>
    </xf>
    <xf numFmtId="179" fontId="31" fillId="0" borderId="75" xfId="101" applyNumberFormat="1" applyFont="1" applyBorder="1" applyAlignment="1">
      <alignment vertical="center" wrapText="1"/>
    </xf>
    <xf numFmtId="0" fontId="57" fillId="0" borderId="48" xfId="0" applyFont="1" applyBorder="1" applyAlignment="1">
      <alignment horizontal="center" vertical="center" wrapText="1"/>
    </xf>
    <xf numFmtId="179" fontId="31" fillId="0" borderId="38" xfId="101" applyNumberFormat="1" applyFont="1" applyBorder="1" applyAlignment="1">
      <alignment vertical="center" wrapText="1"/>
    </xf>
    <xf numFmtId="179" fontId="31" fillId="0" borderId="22" xfId="101" applyNumberFormat="1" applyFont="1" applyBorder="1" applyAlignment="1">
      <alignment vertical="center" wrapText="1"/>
    </xf>
    <xf numFmtId="179" fontId="31" fillId="0" borderId="36" xfId="101" applyNumberFormat="1" applyFont="1" applyBorder="1" applyAlignment="1">
      <alignment vertical="center" wrapText="1"/>
    </xf>
    <xf numFmtId="179" fontId="31" fillId="0" borderId="25" xfId="101" applyNumberFormat="1" applyFont="1" applyBorder="1" applyAlignment="1">
      <alignment vertical="center" wrapText="1"/>
    </xf>
    <xf numFmtId="179" fontId="31" fillId="0" borderId="63" xfId="101" applyNumberFormat="1" applyFont="1" applyBorder="1" applyAlignment="1">
      <alignment vertical="center" wrapText="1"/>
    </xf>
    <xf numFmtId="179" fontId="31" fillId="0" borderId="97" xfId="101" applyNumberFormat="1" applyFont="1" applyBorder="1" applyAlignment="1">
      <alignment vertical="center" wrapText="1"/>
    </xf>
    <xf numFmtId="0" fontId="57" fillId="0" borderId="74" xfId="0" applyFont="1" applyBorder="1" applyAlignment="1">
      <alignment horizontal="center" vertical="center" wrapText="1"/>
    </xf>
    <xf numFmtId="0" fontId="57" fillId="0" borderId="47" xfId="0" applyFont="1" applyBorder="1" applyAlignment="1">
      <alignment horizontal="center" vertical="center" wrapText="1"/>
    </xf>
    <xf numFmtId="179" fontId="31" fillId="0" borderId="27" xfId="101" applyNumberFormat="1" applyFont="1" applyBorder="1" applyAlignment="1">
      <alignment vertical="center" wrapText="1"/>
    </xf>
    <xf numFmtId="179" fontId="31" fillId="0" borderId="21" xfId="101" applyNumberFormat="1" applyFont="1" applyBorder="1" applyAlignment="1">
      <alignment vertical="center" wrapText="1"/>
    </xf>
    <xf numFmtId="179" fontId="31" fillId="0" borderId="98" xfId="101" applyNumberFormat="1" applyFont="1" applyBorder="1" applyAlignment="1">
      <alignment vertical="center" wrapText="1"/>
    </xf>
    <xf numFmtId="0" fontId="57" fillId="0" borderId="15" xfId="0" applyFont="1" applyBorder="1" applyAlignment="1">
      <alignment horizontal="center" vertical="center"/>
    </xf>
    <xf numFmtId="0" fontId="57" fillId="0" borderId="16" xfId="0" applyFont="1" applyBorder="1" applyAlignment="1">
      <alignment horizontal="center" vertical="center"/>
    </xf>
    <xf numFmtId="179" fontId="31" fillId="0" borderId="28" xfId="101" applyNumberFormat="1" applyFont="1" applyBorder="1" applyAlignment="1">
      <alignment vertical="center" wrapText="1"/>
    </xf>
    <xf numFmtId="179" fontId="31" fillId="0" borderId="29" xfId="101" applyNumberFormat="1" applyFont="1" applyBorder="1" applyAlignment="1">
      <alignment vertical="center" wrapText="1"/>
    </xf>
    <xf numFmtId="179" fontId="31" fillId="0" borderId="17" xfId="101" applyNumberFormat="1" applyFont="1" applyBorder="1" applyAlignment="1">
      <alignment vertical="center" wrapText="1"/>
    </xf>
    <xf numFmtId="179" fontId="31" fillId="0" borderId="60" xfId="101" applyNumberFormat="1" applyFont="1" applyBorder="1" applyAlignment="1">
      <alignment vertical="center" wrapText="1"/>
    </xf>
    <xf numFmtId="179" fontId="31" fillId="0" borderId="61" xfId="101" applyNumberFormat="1" applyFont="1" applyBorder="1" applyAlignment="1">
      <alignment vertical="center" wrapText="1"/>
    </xf>
    <xf numFmtId="179" fontId="31" fillId="0" borderId="92" xfId="101" applyNumberFormat="1" applyFont="1" applyBorder="1" applyAlignment="1">
      <alignment vertical="center" wrapText="1"/>
    </xf>
    <xf numFmtId="0" fontId="57" fillId="0" borderId="44" xfId="0" applyFont="1" applyBorder="1" applyAlignment="1">
      <alignment horizontal="center" vertical="center"/>
    </xf>
    <xf numFmtId="0" fontId="57" fillId="0" borderId="99" xfId="0" applyFont="1" applyBorder="1" applyAlignment="1">
      <alignment horizontal="center" vertical="center"/>
    </xf>
    <xf numFmtId="179" fontId="31" fillId="0" borderId="44" xfId="101" applyNumberFormat="1" applyFont="1" applyBorder="1" applyAlignment="1">
      <alignment vertical="center" wrapText="1"/>
    </xf>
    <xf numFmtId="179" fontId="31" fillId="0" borderId="45" xfId="101" applyNumberFormat="1" applyFont="1" applyBorder="1" applyAlignment="1">
      <alignment vertical="center" wrapText="1"/>
    </xf>
    <xf numFmtId="179" fontId="31" fillId="0" borderId="46" xfId="101" applyNumberFormat="1" applyFont="1" applyBorder="1" applyAlignment="1">
      <alignment vertical="center" wrapText="1"/>
    </xf>
    <xf numFmtId="179" fontId="31" fillId="0" borderId="78" xfId="101" applyNumberFormat="1" applyFont="1" applyBorder="1" applyAlignment="1">
      <alignment vertical="center" wrapText="1"/>
    </xf>
    <xf numFmtId="179" fontId="31" fillId="0" borderId="99" xfId="101" applyNumberFormat="1" applyFont="1" applyBorder="1" applyAlignment="1">
      <alignment vertical="center" wrapText="1"/>
    </xf>
    <xf numFmtId="0" fontId="77" fillId="0" borderId="0" xfId="0" applyFont="1">
      <alignment vertical="center"/>
    </xf>
    <xf numFmtId="0" fontId="77" fillId="0" borderId="0" xfId="0" applyFont="1" applyBorder="1">
      <alignment vertical="center"/>
    </xf>
    <xf numFmtId="0" fontId="57" fillId="0" borderId="89" xfId="0" applyFont="1" applyBorder="1" applyAlignment="1">
      <alignment horizontal="center" vertical="center" wrapText="1"/>
    </xf>
    <xf numFmtId="0" fontId="57" fillId="0" borderId="57" xfId="0" applyFont="1" applyBorder="1" applyAlignment="1">
      <alignment horizontal="center" vertical="center" wrapText="1"/>
    </xf>
    <xf numFmtId="0" fontId="31" fillId="0" borderId="44" xfId="0" applyFont="1" applyBorder="1">
      <alignment vertical="center"/>
    </xf>
    <xf numFmtId="0" fontId="31" fillId="0" borderId="45" xfId="0" applyFont="1" applyBorder="1">
      <alignment vertical="center"/>
    </xf>
    <xf numFmtId="0" fontId="31" fillId="0" borderId="57" xfId="0" applyFont="1" applyBorder="1">
      <alignment vertical="center"/>
    </xf>
    <xf numFmtId="0" fontId="31" fillId="0" borderId="46" xfId="0" applyFont="1" applyBorder="1" applyAlignment="1">
      <alignment horizontal="left" vertical="center" wrapText="1"/>
    </xf>
    <xf numFmtId="0" fontId="57" fillId="0" borderId="18" xfId="0" applyFont="1" applyBorder="1" applyAlignment="1">
      <alignment horizontal="center" vertical="center"/>
    </xf>
    <xf numFmtId="0" fontId="31" fillId="0" borderId="37" xfId="0" applyFont="1" applyBorder="1">
      <alignment vertical="center"/>
    </xf>
    <xf numFmtId="0" fontId="31" fillId="0" borderId="63" xfId="0" applyFont="1" applyBorder="1">
      <alignment vertical="center"/>
    </xf>
    <xf numFmtId="0" fontId="31" fillId="0" borderId="22" xfId="0" applyFont="1" applyBorder="1">
      <alignment vertical="center"/>
    </xf>
    <xf numFmtId="0" fontId="31" fillId="0" borderId="97" xfId="0" applyFont="1" applyBorder="1">
      <alignment vertical="center"/>
    </xf>
    <xf numFmtId="0" fontId="31" fillId="0" borderId="31" xfId="0" applyFont="1" applyBorder="1">
      <alignment vertical="center"/>
    </xf>
    <xf numFmtId="0" fontId="31" fillId="0" borderId="12" xfId="0" applyFont="1" applyBorder="1">
      <alignment vertical="center"/>
    </xf>
    <xf numFmtId="0" fontId="31" fillId="0" borderId="19" xfId="0" applyFont="1" applyBorder="1">
      <alignment vertical="center"/>
    </xf>
    <xf numFmtId="0" fontId="31" fillId="0" borderId="43" xfId="0" applyFont="1" applyBorder="1">
      <alignment vertical="center"/>
    </xf>
    <xf numFmtId="0" fontId="57" fillId="0" borderId="72" xfId="0" applyFont="1" applyBorder="1" applyAlignment="1">
      <alignment horizontal="center" vertical="center" wrapText="1"/>
    </xf>
    <xf numFmtId="0" fontId="57" fillId="0" borderId="18" xfId="0" applyFont="1" applyBorder="1" applyAlignment="1">
      <alignment horizontal="center" vertical="center" wrapText="1"/>
    </xf>
    <xf numFmtId="0" fontId="0" fillId="0" borderId="25" xfId="0" applyBorder="1">
      <alignment vertical="center"/>
    </xf>
    <xf numFmtId="0" fontId="0" fillId="0" borderId="70" xfId="0" applyBorder="1">
      <alignment vertical="center"/>
    </xf>
    <xf numFmtId="0" fontId="0" fillId="0" borderId="71" xfId="0" applyBorder="1">
      <alignment vertical="center"/>
    </xf>
    <xf numFmtId="0" fontId="0" fillId="0" borderId="73" xfId="0" applyBorder="1">
      <alignment vertical="center"/>
    </xf>
    <xf numFmtId="0" fontId="0" fillId="0" borderId="31" xfId="0" applyBorder="1">
      <alignment vertical="center"/>
    </xf>
    <xf numFmtId="0" fontId="0" fillId="0" borderId="12" xfId="0" applyBorder="1">
      <alignment vertical="center"/>
    </xf>
    <xf numFmtId="0" fontId="0" fillId="0" borderId="19" xfId="0" applyBorder="1">
      <alignment vertical="center"/>
    </xf>
    <xf numFmtId="0" fontId="0" fillId="0" borderId="43" xfId="0" applyBorder="1">
      <alignment vertical="center"/>
    </xf>
    <xf numFmtId="0" fontId="78" fillId="0" borderId="81" xfId="0" applyFont="1" applyBorder="1">
      <alignment vertical="center"/>
    </xf>
    <xf numFmtId="0" fontId="78" fillId="0" borderId="19" xfId="0" applyFont="1" applyBorder="1">
      <alignment vertical="center"/>
    </xf>
    <xf numFmtId="0" fontId="0" fillId="0" borderId="81" xfId="0" applyFont="1" applyBorder="1">
      <alignment vertical="center"/>
    </xf>
    <xf numFmtId="0" fontId="78" fillId="0" borderId="12" xfId="0" applyFont="1" applyBorder="1">
      <alignment vertical="center"/>
    </xf>
    <xf numFmtId="0" fontId="78" fillId="0" borderId="11" xfId="0" applyFont="1" applyBorder="1">
      <alignment vertical="center"/>
    </xf>
    <xf numFmtId="0" fontId="78" fillId="0" borderId="43" xfId="0" applyFont="1" applyBorder="1">
      <alignment vertical="center"/>
    </xf>
    <xf numFmtId="0" fontId="57" fillId="0" borderId="51" xfId="0" applyFont="1" applyBorder="1" applyAlignment="1">
      <alignment horizontal="center" vertical="center" wrapText="1"/>
    </xf>
    <xf numFmtId="0" fontId="0" fillId="0" borderId="96" xfId="0" applyFont="1" applyBorder="1">
      <alignment vertical="center"/>
    </xf>
    <xf numFmtId="0" fontId="0" fillId="0" borderId="85" xfId="0" applyFont="1" applyBorder="1">
      <alignment vertical="center"/>
    </xf>
    <xf numFmtId="179" fontId="31" fillId="0" borderId="91" xfId="101" applyNumberFormat="1" applyFont="1" applyBorder="1" applyAlignment="1">
      <alignment vertical="center" wrapText="1"/>
    </xf>
    <xf numFmtId="0" fontId="0" fillId="0" borderId="27" xfId="0" applyBorder="1">
      <alignment vertical="center"/>
    </xf>
    <xf numFmtId="0" fontId="0" fillId="0" borderId="21" xfId="0" applyBorder="1">
      <alignment vertical="center"/>
    </xf>
    <xf numFmtId="0" fontId="0" fillId="0" borderId="14" xfId="0" applyBorder="1">
      <alignment vertical="center"/>
    </xf>
    <xf numFmtId="0" fontId="0" fillId="0" borderId="98" xfId="0" applyBorder="1">
      <alignment vertical="center"/>
    </xf>
    <xf numFmtId="0" fontId="31" fillId="0" borderId="67" xfId="0" applyFont="1" applyBorder="1" applyAlignment="1">
      <alignment horizontal="left" vertical="center" wrapText="1"/>
    </xf>
    <xf numFmtId="0" fontId="31" fillId="0" borderId="49" xfId="0" applyFont="1" applyBorder="1" applyAlignment="1">
      <alignment horizontal="left" vertical="center" wrapText="1"/>
    </xf>
    <xf numFmtId="0" fontId="57" fillId="0" borderId="51" xfId="0" applyFont="1" applyBorder="1" applyAlignment="1">
      <alignment horizontal="center" vertical="center"/>
    </xf>
    <xf numFmtId="0" fontId="0" fillId="0" borderId="84" xfId="0" applyBorder="1">
      <alignment vertical="center"/>
    </xf>
    <xf numFmtId="0" fontId="0" fillId="0" borderId="75" xfId="0" applyBorder="1">
      <alignment vertical="center"/>
    </xf>
    <xf numFmtId="0" fontId="0" fillId="0" borderId="76" xfId="0" applyBorder="1">
      <alignment vertical="center"/>
    </xf>
    <xf numFmtId="49" fontId="79" fillId="0" borderId="0" xfId="0" applyNumberFormat="1" applyFont="1">
      <alignment vertical="center"/>
    </xf>
    <xf numFmtId="0" fontId="31" fillId="0" borderId="54" xfId="0" applyFont="1" applyBorder="1">
      <alignment vertical="center"/>
    </xf>
    <xf numFmtId="0" fontId="31" fillId="0" borderId="46" xfId="0" applyFont="1" applyBorder="1">
      <alignment vertical="center"/>
    </xf>
    <xf numFmtId="0" fontId="54" fillId="0" borderId="69" xfId="78" applyFont="1" applyBorder="1" applyAlignment="1">
      <alignment vertical="center"/>
    </xf>
    <xf numFmtId="0" fontId="54" fillId="0" borderId="88" xfId="78" applyFont="1" applyBorder="1" applyAlignment="1">
      <alignment vertical="center"/>
    </xf>
    <xf numFmtId="0" fontId="54" fillId="0" borderId="71" xfId="78" applyFont="1" applyBorder="1" applyAlignment="1">
      <alignment vertical="center"/>
    </xf>
    <xf numFmtId="0" fontId="54" fillId="0" borderId="73" xfId="78" applyFont="1" applyBorder="1" applyAlignment="1">
      <alignment vertical="center"/>
    </xf>
    <xf numFmtId="0" fontId="54" fillId="0" borderId="70" xfId="78" applyFont="1" applyBorder="1" applyAlignment="1">
      <alignment vertical="center"/>
    </xf>
    <xf numFmtId="0" fontId="54" fillId="0" borderId="93" xfId="78" applyFont="1" applyBorder="1" applyAlignment="1">
      <alignment vertical="center"/>
    </xf>
    <xf numFmtId="0" fontId="54" fillId="0" borderId="72" xfId="78" applyFont="1" applyBorder="1" applyAlignment="1">
      <alignment vertical="center" wrapText="1"/>
    </xf>
    <xf numFmtId="9" fontId="54" fillId="0" borderId="96" xfId="78" applyNumberFormat="1" applyFont="1" applyBorder="1" applyAlignment="1">
      <alignment vertical="center"/>
    </xf>
    <xf numFmtId="9" fontId="54" fillId="0" borderId="85" xfId="78" applyNumberFormat="1" applyFont="1" applyBorder="1" applyAlignment="1">
      <alignment vertical="center"/>
    </xf>
    <xf numFmtId="9" fontId="54" fillId="0" borderId="76" xfId="78" applyNumberFormat="1" applyFont="1" applyBorder="1" applyAlignment="1">
      <alignment vertical="center"/>
    </xf>
    <xf numFmtId="9" fontId="54" fillId="0" borderId="75" xfId="78" applyNumberFormat="1" applyFont="1" applyBorder="1" applyAlignment="1">
      <alignment vertical="center"/>
    </xf>
    <xf numFmtId="9" fontId="54" fillId="0" borderId="91" xfId="78" applyNumberFormat="1" applyFont="1" applyBorder="1" applyAlignment="1">
      <alignment vertical="center"/>
    </xf>
    <xf numFmtId="9" fontId="54" fillId="0" borderId="72" xfId="78" applyNumberFormat="1" applyFont="1" applyBorder="1" applyAlignment="1">
      <alignment vertical="center"/>
    </xf>
    <xf numFmtId="0" fontId="31" fillId="0" borderId="100" xfId="0" applyFont="1" applyBorder="1">
      <alignment vertical="center"/>
    </xf>
    <xf numFmtId="0" fontId="31" fillId="0" borderId="38" xfId="0" applyFont="1" applyBorder="1">
      <alignment vertical="center"/>
    </xf>
    <xf numFmtId="0" fontId="31" fillId="0" borderId="36" xfId="0" applyFont="1" applyBorder="1">
      <alignment vertical="center"/>
    </xf>
    <xf numFmtId="0" fontId="54" fillId="0" borderId="97" xfId="78" applyFont="1" applyBorder="1" applyAlignment="1">
      <alignment vertical="center"/>
    </xf>
    <xf numFmtId="0" fontId="54" fillId="0" borderId="100" xfId="78" applyFont="1" applyBorder="1" applyAlignment="1">
      <alignment vertical="center"/>
    </xf>
    <xf numFmtId="0" fontId="31" fillId="0" borderId="94" xfId="0" applyFont="1" applyBorder="1">
      <alignment vertical="center"/>
    </xf>
    <xf numFmtId="0" fontId="31" fillId="0" borderId="81" xfId="0" applyFont="1" applyBorder="1">
      <alignment vertical="center"/>
    </xf>
    <xf numFmtId="0" fontId="31" fillId="0" borderId="11" xfId="0" applyFont="1" applyBorder="1">
      <alignment vertical="center"/>
    </xf>
    <xf numFmtId="0" fontId="54" fillId="0" borderId="94" xfId="78" applyFont="1" applyBorder="1" applyAlignment="1">
      <alignment vertical="center"/>
    </xf>
    <xf numFmtId="0" fontId="31" fillId="0" borderId="95" xfId="0" applyFont="1" applyBorder="1">
      <alignment vertical="center"/>
    </xf>
    <xf numFmtId="0" fontId="31" fillId="0" borderId="39" xfId="0" applyFont="1" applyBorder="1">
      <alignment vertical="center"/>
    </xf>
    <xf numFmtId="0" fontId="31" fillId="0" borderId="14" xfId="0" applyFont="1" applyBorder="1">
      <alignment vertical="center"/>
    </xf>
    <xf numFmtId="0" fontId="31" fillId="0" borderId="98" xfId="0" applyFont="1" applyBorder="1">
      <alignment vertical="center"/>
    </xf>
    <xf numFmtId="0" fontId="31" fillId="0" borderId="75" xfId="0" applyFont="1" applyBorder="1">
      <alignment vertical="center"/>
    </xf>
    <xf numFmtId="0" fontId="31" fillId="0" borderId="85" xfId="0" applyFont="1" applyBorder="1">
      <alignment vertical="center"/>
    </xf>
    <xf numFmtId="0" fontId="31" fillId="0" borderId="91" xfId="0" applyFont="1" applyBorder="1">
      <alignment vertical="center"/>
    </xf>
    <xf numFmtId="0" fontId="31" fillId="0" borderId="96" xfId="0" applyFont="1" applyBorder="1">
      <alignment vertical="center"/>
    </xf>
    <xf numFmtId="0" fontId="31" fillId="0" borderId="76" xfId="0" applyFont="1" applyBorder="1">
      <alignment vertical="center"/>
    </xf>
    <xf numFmtId="9" fontId="31" fillId="0" borderId="69" xfId="101" applyFont="1" applyBorder="1">
      <alignment vertical="center"/>
    </xf>
    <xf numFmtId="2" fontId="31" fillId="0" borderId="88" xfId="0" applyNumberFormat="1" applyFont="1" applyBorder="1">
      <alignment vertical="center"/>
    </xf>
    <xf numFmtId="2" fontId="31" fillId="0" borderId="71" xfId="0" applyNumberFormat="1" applyFont="1" applyBorder="1">
      <alignment vertical="center"/>
    </xf>
    <xf numFmtId="2" fontId="31" fillId="0" borderId="73" xfId="0" applyNumberFormat="1" applyFont="1" applyBorder="1">
      <alignment vertical="center"/>
    </xf>
    <xf numFmtId="0" fontId="31" fillId="0" borderId="88" xfId="0" applyFont="1" applyBorder="1">
      <alignment vertical="center"/>
    </xf>
    <xf numFmtId="0" fontId="31" fillId="0" borderId="71" xfId="0" applyFont="1" applyBorder="1">
      <alignment vertical="center"/>
    </xf>
    <xf numFmtId="0" fontId="31" fillId="0" borderId="73" xfId="0" applyFont="1" applyBorder="1">
      <alignment vertical="center"/>
    </xf>
    <xf numFmtId="0" fontId="31" fillId="0" borderId="70" xfId="0" applyFont="1" applyBorder="1">
      <alignment vertical="center"/>
    </xf>
    <xf numFmtId="0" fontId="31" fillId="0" borderId="93" xfId="0" applyFont="1" applyBorder="1">
      <alignment vertical="center"/>
    </xf>
    <xf numFmtId="9" fontId="31" fillId="0" borderId="94" xfId="101" applyFont="1" applyBorder="1">
      <alignment vertical="center"/>
    </xf>
    <xf numFmtId="2" fontId="31" fillId="0" borderId="81" xfId="0" applyNumberFormat="1" applyFont="1" applyBorder="1">
      <alignment vertical="center"/>
    </xf>
    <xf numFmtId="2" fontId="31" fillId="0" borderId="19" xfId="0" applyNumberFormat="1" applyFont="1" applyBorder="1">
      <alignment vertical="center"/>
    </xf>
    <xf numFmtId="2" fontId="31" fillId="0" borderId="43" xfId="0" applyNumberFormat="1" applyFont="1" applyBorder="1">
      <alignment vertical="center"/>
    </xf>
    <xf numFmtId="180" fontId="54" fillId="0" borderId="94" xfId="78" applyNumberFormat="1" applyFont="1" applyBorder="1" applyAlignment="1">
      <alignment vertical="center"/>
    </xf>
    <xf numFmtId="9" fontId="31" fillId="0" borderId="72" xfId="101" applyFont="1" applyBorder="1">
      <alignment vertical="center"/>
    </xf>
    <xf numFmtId="2" fontId="31" fillId="0" borderId="39" xfId="0" applyNumberFormat="1" applyFont="1" applyBorder="1">
      <alignment vertical="center"/>
    </xf>
    <xf numFmtId="2" fontId="31" fillId="0" borderId="14" xfId="0" applyNumberFormat="1" applyFont="1" applyBorder="1">
      <alignment vertical="center"/>
    </xf>
    <xf numFmtId="2" fontId="31" fillId="0" borderId="98" xfId="0" applyNumberFormat="1" applyFont="1" applyBorder="1">
      <alignment vertical="center"/>
    </xf>
    <xf numFmtId="180" fontId="54" fillId="0" borderId="72" xfId="78" applyNumberFormat="1" applyFont="1" applyBorder="1" applyAlignment="1">
      <alignment vertical="center"/>
    </xf>
    <xf numFmtId="0" fontId="56" fillId="0" borderId="88" xfId="0" applyFont="1" applyBorder="1">
      <alignment vertical="center"/>
    </xf>
    <xf numFmtId="0" fontId="56" fillId="0" borderId="71" xfId="0" applyFont="1" applyBorder="1">
      <alignment vertical="center"/>
    </xf>
    <xf numFmtId="0" fontId="31" fillId="0" borderId="71" xfId="0" applyFont="1" applyFill="1" applyBorder="1" applyAlignment="1">
      <alignment horizontal="left" vertical="center" wrapText="1"/>
    </xf>
    <xf numFmtId="0" fontId="31" fillId="0" borderId="73" xfId="0" applyFont="1" applyFill="1" applyBorder="1" applyAlignment="1">
      <alignment horizontal="left" vertical="center" wrapText="1"/>
    </xf>
    <xf numFmtId="0" fontId="54" fillId="0" borderId="72" xfId="78" applyFont="1" applyBorder="1" applyAlignment="1">
      <alignment vertical="center"/>
    </xf>
    <xf numFmtId="9" fontId="31" fillId="0" borderId="96" xfId="101" applyFont="1" applyBorder="1">
      <alignment vertical="center"/>
    </xf>
    <xf numFmtId="9" fontId="31" fillId="0" borderId="85" xfId="101" applyFont="1" applyBorder="1">
      <alignment vertical="center"/>
    </xf>
    <xf numFmtId="0" fontId="0" fillId="0" borderId="86" xfId="0" applyFont="1" applyBorder="1" applyAlignment="1">
      <alignment horizontal="center" vertical="center"/>
    </xf>
    <xf numFmtId="49" fontId="31" fillId="0" borderId="88" xfId="0" applyNumberFormat="1" applyFont="1" applyBorder="1">
      <alignment vertical="center"/>
    </xf>
    <xf numFmtId="49" fontId="77" fillId="0" borderId="73" xfId="0" applyNumberFormat="1" applyFont="1" applyBorder="1">
      <alignment vertical="center"/>
    </xf>
    <xf numFmtId="0" fontId="0" fillId="0" borderId="82" xfId="0" applyFont="1" applyBorder="1" applyAlignment="1">
      <alignment horizontal="center" vertical="center"/>
    </xf>
    <xf numFmtId="49" fontId="31" fillId="0" borderId="96" xfId="0" applyNumberFormat="1" applyFont="1" applyBorder="1">
      <alignment vertical="center"/>
    </xf>
    <xf numFmtId="49" fontId="77" fillId="0" borderId="76" xfId="0" applyNumberFormat="1" applyFont="1" applyBorder="1">
      <alignment vertical="center"/>
    </xf>
    <xf numFmtId="0" fontId="31" fillId="0" borderId="54" xfId="0" applyFont="1" applyBorder="1" applyAlignment="1">
      <alignment vertical="center" wrapText="1"/>
    </xf>
    <xf numFmtId="0" fontId="0" fillId="0" borderId="78" xfId="0" applyFont="1" applyBorder="1">
      <alignment vertical="center"/>
    </xf>
    <xf numFmtId="0" fontId="0" fillId="0" borderId="46" xfId="0" applyFont="1" applyBorder="1">
      <alignment vertical="center"/>
    </xf>
    <xf numFmtId="181" fontId="0" fillId="0" borderId="0" xfId="0" applyNumberFormat="1" applyFont="1">
      <alignment vertical="center"/>
    </xf>
    <xf numFmtId="0" fontId="31" fillId="0" borderId="89" xfId="0" applyFont="1" applyBorder="1" applyAlignment="1">
      <alignment vertical="center" wrapText="1"/>
    </xf>
    <xf numFmtId="0" fontId="0" fillId="0" borderId="44" xfId="0" applyFont="1" applyBorder="1">
      <alignment vertical="center"/>
    </xf>
    <xf numFmtId="0" fontId="0" fillId="0" borderId="45" xfId="0" applyFont="1" applyBorder="1">
      <alignment vertical="center"/>
    </xf>
    <xf numFmtId="0" fontId="0" fillId="0" borderId="89" xfId="0" applyFont="1" applyBorder="1">
      <alignment vertical="center"/>
    </xf>
    <xf numFmtId="0" fontId="0" fillId="0" borderId="45" xfId="0" applyFont="1" applyBorder="1" applyAlignment="1">
      <alignment vertical="center" wrapText="1"/>
    </xf>
    <xf numFmtId="0" fontId="0" fillId="0" borderId="46" xfId="0" applyFont="1" applyBorder="1" applyAlignment="1">
      <alignment vertical="center" wrapText="1"/>
    </xf>
    <xf numFmtId="38" fontId="0" fillId="0" borderId="0" xfId="100" applyFont="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6">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ill>
        <patternFill>
          <bgColor theme="7" tint="0.8"/>
        </patternFill>
      </fill>
    </dxf>
  </dxfs>
  <tableStyles count="0" defaultTableStyle="TableStyleMedium2" defaultPivotStyle="PivotStyleLight16"/>
  <colors>
    <mruColors>
      <color rgb="FFE6E0ED"/>
      <color rgb="FFFFDB9B"/>
      <color rgb="FFCCFFFF"/>
      <color rgb="FFFBC497"/>
      <color rgb="FFFFE5FC"/>
      <color rgb="FFFFFF99"/>
      <color rgb="FFFFFFCC"/>
      <color rgb="FFFFF2CC"/>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sheetMetadata" Target="metadata.xml" /><Relationship Id="rId9" Type="http://schemas.openxmlformats.org/officeDocument/2006/relationships/customXml" Target="../customXml/item2.xml" /><Relationship Id="rId10" Type="http://schemas.openxmlformats.org/officeDocument/2006/relationships/customXml" Target="../customXml/item1.xml" /><Relationship Id="rId11" Type="http://schemas.openxmlformats.org/officeDocument/2006/relationships/customXml" Target="../customXml/item3.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675005</xdr:colOff>
      <xdr:row>6</xdr:row>
      <xdr:rowOff>159385</xdr:rowOff>
    </xdr:from>
    <xdr:to xmlns:xdr="http://schemas.openxmlformats.org/drawingml/2006/spreadsheetDrawing">
      <xdr:col>22</xdr:col>
      <xdr:colOff>978535</xdr:colOff>
      <xdr:row>7</xdr:row>
      <xdr:rowOff>168910</xdr:rowOff>
    </xdr:to>
    <xdr:sp macro="" textlink="">
      <xdr:nvSpPr>
        <xdr:cNvPr id="91" name="矢印: 右 12"/>
        <xdr:cNvSpPr/>
      </xdr:nvSpPr>
      <xdr:spPr>
        <a:xfrm>
          <a:off x="3964940" y="2841625"/>
          <a:ext cx="30353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6</xdr:row>
      <xdr:rowOff>199390</xdr:rowOff>
    </xdr:from>
    <xdr:to xmlns:xdr="http://schemas.openxmlformats.org/drawingml/2006/spreadsheetDrawing">
      <xdr:col>21</xdr:col>
      <xdr:colOff>18415</xdr:colOff>
      <xdr:row>7</xdr:row>
      <xdr:rowOff>188595</xdr:rowOff>
    </xdr:to>
    <xdr:sp macro="" textlink="">
      <xdr:nvSpPr>
        <xdr:cNvPr id="74" name="四角形: 角を丸くする 13"/>
        <xdr:cNvSpPr/>
      </xdr:nvSpPr>
      <xdr:spPr>
        <a:xfrm>
          <a:off x="133350" y="2881630"/>
          <a:ext cx="2608580" cy="24447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0</xdr:col>
      <xdr:colOff>134620</xdr:colOff>
      <xdr:row>7</xdr:row>
      <xdr:rowOff>194945</xdr:rowOff>
    </xdr:from>
    <xdr:to xmlns:xdr="http://schemas.openxmlformats.org/drawingml/2006/spreadsheetDrawing">
      <xdr:col>21</xdr:col>
      <xdr:colOff>171450</xdr:colOff>
      <xdr:row>9</xdr:row>
      <xdr:rowOff>208915</xdr:rowOff>
    </xdr:to>
    <xdr:sp macro="" textlink="">
      <xdr:nvSpPr>
        <xdr:cNvPr id="75" name="テキスト ボックス 15"/>
        <xdr:cNvSpPr txBox="1"/>
      </xdr:nvSpPr>
      <xdr:spPr>
        <a:xfrm>
          <a:off x="134620" y="3132455"/>
          <a:ext cx="2760345" cy="482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33</xdr:col>
      <xdr:colOff>223520</xdr:colOff>
      <xdr:row>1</xdr:row>
      <xdr:rowOff>342900</xdr:rowOff>
    </xdr:from>
    <xdr:to xmlns:xdr="http://schemas.openxmlformats.org/drawingml/2006/spreadsheetDrawing">
      <xdr:col>36</xdr:col>
      <xdr:colOff>497205</xdr:colOff>
      <xdr:row>2</xdr:row>
      <xdr:rowOff>367665</xdr:rowOff>
    </xdr:to>
    <xdr:sp macro="" textlink="">
      <xdr:nvSpPr>
        <xdr:cNvPr id="8" name="正方形/長方形 7"/>
        <xdr:cNvSpPr/>
      </xdr:nvSpPr>
      <xdr:spPr>
        <a:xfrm>
          <a:off x="11186795" y="657225"/>
          <a:ext cx="3676015" cy="3676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34</xdr:col>
      <xdr:colOff>1004570</xdr:colOff>
      <xdr:row>2</xdr:row>
      <xdr:rowOff>206375</xdr:rowOff>
    </xdr:from>
    <xdr:to xmlns:xdr="http://schemas.openxmlformats.org/drawingml/2006/spreadsheetDrawing">
      <xdr:col>35</xdr:col>
      <xdr:colOff>137795</xdr:colOff>
      <xdr:row>2</xdr:row>
      <xdr:rowOff>341630</xdr:rowOff>
    </xdr:to>
    <xdr:sp macro="" textlink="">
      <xdr:nvSpPr>
        <xdr:cNvPr id="42" name="正方形/長方形 41"/>
        <xdr:cNvSpPr/>
      </xdr:nvSpPr>
      <xdr:spPr>
        <a:xfrm>
          <a:off x="13406755" y="863600"/>
          <a:ext cx="419735" cy="13525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21</xdr:col>
      <xdr:colOff>285115</xdr:colOff>
      <xdr:row>5</xdr:row>
      <xdr:rowOff>22225</xdr:rowOff>
    </xdr:from>
    <xdr:to xmlns:xdr="http://schemas.openxmlformats.org/drawingml/2006/spreadsheetDrawing">
      <xdr:col>22</xdr:col>
      <xdr:colOff>522605</xdr:colOff>
      <xdr:row>8</xdr:row>
      <xdr:rowOff>17780</xdr:rowOff>
    </xdr:to>
    <xdr:sp macro="" textlink="">
      <xdr:nvSpPr>
        <xdr:cNvPr id="73" name="テキスト ボックス 5"/>
        <xdr:cNvSpPr txBox="1"/>
      </xdr:nvSpPr>
      <xdr:spPr>
        <a:xfrm>
          <a:off x="3008630" y="2449195"/>
          <a:ext cx="803910" cy="7594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25</xdr:col>
      <xdr:colOff>201930</xdr:colOff>
      <xdr:row>9</xdr:row>
      <xdr:rowOff>112395</xdr:rowOff>
    </xdr:from>
    <xdr:to xmlns:xdr="http://schemas.openxmlformats.org/drawingml/2006/spreadsheetDrawing">
      <xdr:col>29</xdr:col>
      <xdr:colOff>142875</xdr:colOff>
      <xdr:row>11</xdr:row>
      <xdr:rowOff>135255</xdr:rowOff>
    </xdr:to>
    <xdr:sp macro="" textlink="">
      <xdr:nvSpPr>
        <xdr:cNvPr id="88" name="テキスト ボックス 8"/>
        <xdr:cNvSpPr txBox="1"/>
      </xdr:nvSpPr>
      <xdr:spPr>
        <a:xfrm>
          <a:off x="5767705" y="3518535"/>
          <a:ext cx="2572385" cy="8439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様式第第３－２号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23</xdr:col>
      <xdr:colOff>105410</xdr:colOff>
      <xdr:row>5</xdr:row>
      <xdr:rowOff>15875</xdr:rowOff>
    </xdr:from>
    <xdr:to xmlns:xdr="http://schemas.openxmlformats.org/drawingml/2006/spreadsheetDrawing">
      <xdr:col>24</xdr:col>
      <xdr:colOff>202565</xdr:colOff>
      <xdr:row>8</xdr:row>
      <xdr:rowOff>17780</xdr:rowOff>
    </xdr:to>
    <xdr:sp macro="" textlink="">
      <xdr:nvSpPr>
        <xdr:cNvPr id="86" name="テキスト ボックス 14"/>
        <xdr:cNvSpPr txBox="1"/>
      </xdr:nvSpPr>
      <xdr:spPr>
        <a:xfrm>
          <a:off x="4504055" y="2442845"/>
          <a:ext cx="89217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様式第４号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29</xdr:col>
      <xdr:colOff>242570</xdr:colOff>
      <xdr:row>5</xdr:row>
      <xdr:rowOff>15240</xdr:rowOff>
    </xdr:from>
    <xdr:to xmlns:xdr="http://schemas.openxmlformats.org/drawingml/2006/spreadsheetDrawing">
      <xdr:col>31</xdr:col>
      <xdr:colOff>261620</xdr:colOff>
      <xdr:row>8</xdr:row>
      <xdr:rowOff>19685</xdr:rowOff>
    </xdr:to>
    <xdr:sp macro="" textlink="">
      <xdr:nvSpPr>
        <xdr:cNvPr id="84" name="テキスト ボックス 16"/>
        <xdr:cNvSpPr txBox="1"/>
      </xdr:nvSpPr>
      <xdr:spPr>
        <a:xfrm>
          <a:off x="8439785" y="2442210"/>
          <a:ext cx="1558925" cy="7683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様式第３－</a:t>
          </a:r>
          <a:r>
            <a:rPr kumimoji="1" lang="ja-JP" altLang="en-US" sz="900" b="1">
              <a:solidFill>
                <a:schemeClr val="dk1"/>
              </a:solidFill>
              <a:effectLst/>
              <a:latin typeface="+mn-lt"/>
              <a:ea typeface="+mn-ea"/>
              <a:cs typeface="+mn-cs"/>
            </a:rPr>
            <a:t>１号</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30</xdr:col>
      <xdr:colOff>368935</xdr:colOff>
      <xdr:row>9</xdr:row>
      <xdr:rowOff>137795</xdr:rowOff>
    </xdr:from>
    <xdr:to xmlns:xdr="http://schemas.openxmlformats.org/drawingml/2006/spreadsheetDrawing">
      <xdr:col>31</xdr:col>
      <xdr:colOff>268605</xdr:colOff>
      <xdr:row>11</xdr:row>
      <xdr:rowOff>135255</xdr:rowOff>
    </xdr:to>
    <xdr:sp macro="" textlink="">
      <xdr:nvSpPr>
        <xdr:cNvPr id="101" name="テキスト ボックス 19"/>
        <xdr:cNvSpPr txBox="1"/>
      </xdr:nvSpPr>
      <xdr:spPr>
        <a:xfrm>
          <a:off x="9395460" y="3543935"/>
          <a:ext cx="610235" cy="8185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24</xdr:col>
      <xdr:colOff>287655</xdr:colOff>
      <xdr:row>6</xdr:row>
      <xdr:rowOff>165100</xdr:rowOff>
    </xdr:from>
    <xdr:to xmlns:xdr="http://schemas.openxmlformats.org/drawingml/2006/spreadsheetDrawing">
      <xdr:col>29</xdr:col>
      <xdr:colOff>187960</xdr:colOff>
      <xdr:row>7</xdr:row>
      <xdr:rowOff>211455</xdr:rowOff>
    </xdr:to>
    <xdr:sp macro="" textlink="">
      <xdr:nvSpPr>
        <xdr:cNvPr id="5" name="矢印: 右 12"/>
        <xdr:cNvSpPr/>
      </xdr:nvSpPr>
      <xdr:spPr>
        <a:xfrm>
          <a:off x="5481320" y="2847340"/>
          <a:ext cx="2903855" cy="3016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29</xdr:col>
      <xdr:colOff>290830</xdr:colOff>
      <xdr:row>10</xdr:row>
      <xdr:rowOff>139065</xdr:rowOff>
    </xdr:from>
    <xdr:to xmlns:xdr="http://schemas.openxmlformats.org/drawingml/2006/spreadsheetDrawing">
      <xdr:col>30</xdr:col>
      <xdr:colOff>182245</xdr:colOff>
      <xdr:row>10</xdr:row>
      <xdr:rowOff>402590</xdr:rowOff>
    </xdr:to>
    <xdr:sp macro="" textlink="">
      <xdr:nvSpPr>
        <xdr:cNvPr id="28" name="矢印: 右 27"/>
        <xdr:cNvSpPr/>
      </xdr:nvSpPr>
      <xdr:spPr>
        <a:xfrm>
          <a:off x="8488045" y="3766185"/>
          <a:ext cx="720725" cy="2635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248285</xdr:colOff>
      <xdr:row>5</xdr:row>
      <xdr:rowOff>3810</xdr:rowOff>
    </xdr:from>
    <xdr:to xmlns:xdr="http://schemas.openxmlformats.org/drawingml/2006/spreadsheetDrawing">
      <xdr:col>29</xdr:col>
      <xdr:colOff>45085</xdr:colOff>
      <xdr:row>7</xdr:row>
      <xdr:rowOff>6985</xdr:rowOff>
    </xdr:to>
    <xdr:sp macro="" textlink="">
      <xdr:nvSpPr>
        <xdr:cNvPr id="3" name="テキスト ボックス 2"/>
        <xdr:cNvSpPr txBox="1"/>
      </xdr:nvSpPr>
      <xdr:spPr>
        <a:xfrm>
          <a:off x="5441950" y="2430780"/>
          <a:ext cx="2800350" cy="513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mlns:xdr="http://schemas.openxmlformats.org/drawingml/2006/spreadsheetDrawing">
      <xdr:col>21</xdr:col>
      <xdr:colOff>376555</xdr:colOff>
      <xdr:row>10</xdr:row>
      <xdr:rowOff>157480</xdr:rowOff>
    </xdr:from>
    <xdr:to xmlns:xdr="http://schemas.openxmlformats.org/drawingml/2006/spreadsheetDrawing">
      <xdr:col>25</xdr:col>
      <xdr:colOff>37465</xdr:colOff>
      <xdr:row>10</xdr:row>
      <xdr:rowOff>452120</xdr:rowOff>
    </xdr:to>
    <xdr:sp macro="" textlink="">
      <xdr:nvSpPr>
        <xdr:cNvPr id="4" name="矢印: 右 12"/>
        <xdr:cNvSpPr/>
      </xdr:nvSpPr>
      <xdr:spPr>
        <a:xfrm>
          <a:off x="3100070" y="3784600"/>
          <a:ext cx="2503170" cy="29464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21</xdr:col>
      <xdr:colOff>468630</xdr:colOff>
      <xdr:row>8</xdr:row>
      <xdr:rowOff>180340</xdr:rowOff>
    </xdr:from>
    <xdr:to xmlns:xdr="http://schemas.openxmlformats.org/drawingml/2006/spreadsheetDrawing">
      <xdr:col>25</xdr:col>
      <xdr:colOff>62865</xdr:colOff>
      <xdr:row>10</xdr:row>
      <xdr:rowOff>233045</xdr:rowOff>
    </xdr:to>
    <xdr:sp macro="" textlink="">
      <xdr:nvSpPr>
        <xdr:cNvPr id="9" name="テキスト ボックス 8"/>
        <xdr:cNvSpPr txBox="1"/>
      </xdr:nvSpPr>
      <xdr:spPr>
        <a:xfrm>
          <a:off x="3192145" y="3371215"/>
          <a:ext cx="2436495" cy="488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64135</xdr:rowOff>
    </xdr:from>
    <xdr:to xmlns:xdr="http://schemas.openxmlformats.org/drawingml/2006/spreadsheetDrawing">
      <xdr:col>42</xdr:col>
      <xdr:colOff>530860</xdr:colOff>
      <xdr:row>6</xdr:row>
      <xdr:rowOff>173990</xdr:rowOff>
    </xdr:to>
    <xdr:grpSp>
      <xdr:nvGrpSpPr>
        <xdr:cNvPr id="2" name="グループ化 1"/>
        <xdr:cNvGrpSpPr/>
      </xdr:nvGrpSpPr>
      <xdr:grpSpPr>
        <a:xfrm>
          <a:off x="9460230" y="721360"/>
          <a:ext cx="3919855" cy="80708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83185</xdr:colOff>
      <xdr:row>3</xdr:row>
      <xdr:rowOff>59690</xdr:rowOff>
    </xdr:from>
    <xdr:to xmlns:xdr="http://schemas.openxmlformats.org/drawingml/2006/spreadsheetDrawing">
      <xdr:col>42</xdr:col>
      <xdr:colOff>530860</xdr:colOff>
      <xdr:row>7</xdr:row>
      <xdr:rowOff>170815</xdr:rowOff>
    </xdr:to>
    <xdr:grpSp>
      <xdr:nvGrpSpPr>
        <xdr:cNvPr id="2" name="グループ化 1"/>
        <xdr:cNvGrpSpPr/>
      </xdr:nvGrpSpPr>
      <xdr:grpSpPr>
        <a:xfrm>
          <a:off x="9563735" y="876935"/>
          <a:ext cx="3917950" cy="80835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132080</xdr:rowOff>
        </xdr:from>
        <xdr:to xmlns:xdr="http://schemas.openxmlformats.org/drawingml/2006/spreadsheetDrawing">
          <xdr:col>7</xdr:col>
          <xdr:colOff>19050</xdr:colOff>
          <xdr:row>50</xdr:row>
          <xdr:rowOff>0</xdr:rowOff>
        </xdr:to>
        <xdr:grpSp>
          <xdr:nvGrpSpPr>
            <xdr:cNvPr id="5" name="Group 41"/>
            <xdr:cNvGrpSpPr/>
          </xdr:nvGrpSpPr>
          <xdr:grpSpPr>
            <a:xfrm>
              <a:off x="1464310" y="10588625"/>
              <a:ext cx="166370" cy="58000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19050</xdr:colOff>
          <xdr:row>50</xdr:row>
          <xdr:rowOff>0</xdr:rowOff>
        </xdr:to>
        <xdr:grpSp>
          <xdr:nvGrpSpPr>
            <xdr:cNvPr id="6" name="Group 41"/>
            <xdr:cNvGrpSpPr/>
          </xdr:nvGrpSpPr>
          <xdr:grpSpPr>
            <a:xfrm>
              <a:off x="1464310" y="16007715"/>
              <a:ext cx="16637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135255</xdr:rowOff>
        </xdr:from>
        <xdr:to xmlns:xdr="http://schemas.openxmlformats.org/drawingml/2006/spreadsheetDrawing">
          <xdr:col>7</xdr:col>
          <xdr:colOff>15240</xdr:colOff>
          <xdr:row>50</xdr:row>
          <xdr:rowOff>0</xdr:rowOff>
        </xdr:to>
        <xdr:grpSp>
          <xdr:nvGrpSpPr>
            <xdr:cNvPr id="7" name="Group 41"/>
            <xdr:cNvGrpSpPr/>
          </xdr:nvGrpSpPr>
          <xdr:grpSpPr>
            <a:xfrm>
              <a:off x="1464310" y="10591800"/>
              <a:ext cx="162560" cy="57969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15240</xdr:colOff>
          <xdr:row>50</xdr:row>
          <xdr:rowOff>0</xdr:rowOff>
        </xdr:to>
        <xdr:grpSp>
          <xdr:nvGrpSpPr>
            <xdr:cNvPr id="8" name="Group 41"/>
            <xdr:cNvGrpSpPr/>
          </xdr:nvGrpSpPr>
          <xdr:grpSpPr>
            <a:xfrm>
              <a:off x="1464310" y="16007715"/>
              <a:ext cx="16256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0</xdr:rowOff>
        </xdr:from>
        <xdr:to xmlns:xdr="http://schemas.openxmlformats.org/drawingml/2006/spreadsheetDrawing">
          <xdr:col>5</xdr:col>
          <xdr:colOff>19050</xdr:colOff>
          <xdr:row>20</xdr:row>
          <xdr:rowOff>0</xdr:rowOff>
        </xdr:to>
        <xdr:grpSp>
          <xdr:nvGrpSpPr>
            <xdr:cNvPr id="9" name="Group 41"/>
            <xdr:cNvGrpSpPr/>
          </xdr:nvGrpSpPr>
          <xdr:grpSpPr>
            <a:xfrm>
              <a:off x="1008380" y="4802505"/>
              <a:ext cx="25146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19050</xdr:colOff>
          <xdr:row>41</xdr:row>
          <xdr:rowOff>0</xdr:rowOff>
        </xdr:to>
        <xdr:grpSp>
          <xdr:nvGrpSpPr>
            <xdr:cNvPr id="10" name="Group 41"/>
            <xdr:cNvGrpSpPr/>
          </xdr:nvGrpSpPr>
          <xdr:grpSpPr>
            <a:xfrm>
              <a:off x="1464310" y="12510135"/>
              <a:ext cx="16637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15240</xdr:colOff>
          <xdr:row>41</xdr:row>
          <xdr:rowOff>0</xdr:rowOff>
        </xdr:to>
        <xdr:grpSp>
          <xdr:nvGrpSpPr>
            <xdr:cNvPr id="11" name="Group 41"/>
            <xdr:cNvGrpSpPr/>
          </xdr:nvGrpSpPr>
          <xdr:grpSpPr>
            <a:xfrm>
              <a:off x="1464310" y="12510135"/>
              <a:ext cx="16256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15240</xdr:colOff>
          <xdr:row>48</xdr:row>
          <xdr:rowOff>0</xdr:rowOff>
        </xdr:to>
        <xdr:grpSp>
          <xdr:nvGrpSpPr>
            <xdr:cNvPr id="12" name="Group 41"/>
            <xdr:cNvGrpSpPr/>
          </xdr:nvGrpSpPr>
          <xdr:grpSpPr>
            <a:xfrm>
              <a:off x="1464310" y="15268575"/>
              <a:ext cx="16256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19050</xdr:colOff>
          <xdr:row>48</xdr:row>
          <xdr:rowOff>0</xdr:rowOff>
        </xdr:to>
        <xdr:grpSp>
          <xdr:nvGrpSpPr>
            <xdr:cNvPr id="13" name="Group 41"/>
            <xdr:cNvGrpSpPr/>
          </xdr:nvGrpSpPr>
          <xdr:grpSpPr>
            <a:xfrm>
              <a:off x="1464310" y="15268575"/>
              <a:ext cx="16637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15240</xdr:colOff>
          <xdr:row>46</xdr:row>
          <xdr:rowOff>0</xdr:rowOff>
        </xdr:to>
        <xdr:grpSp>
          <xdr:nvGrpSpPr>
            <xdr:cNvPr id="16" name="Group 41"/>
            <xdr:cNvGrpSpPr/>
          </xdr:nvGrpSpPr>
          <xdr:grpSpPr>
            <a:xfrm>
              <a:off x="8623300" y="14605635"/>
              <a:ext cx="1968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19050</xdr:colOff>
          <xdr:row>46</xdr:row>
          <xdr:rowOff>0</xdr:rowOff>
        </xdr:to>
        <xdr:grpSp>
          <xdr:nvGrpSpPr>
            <xdr:cNvPr id="17" name="Group 41"/>
            <xdr:cNvGrpSpPr/>
          </xdr:nvGrpSpPr>
          <xdr:grpSpPr>
            <a:xfrm>
              <a:off x="8623300" y="14605635"/>
              <a:ext cx="20066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21395" y="22269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21395" y="54654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21395" y="6105525"/>
              <a:ext cx="3223260" cy="200025"/>
              <a:chOff x="9239" y="107537"/>
              <a:chExt cx="2190" cy="12573"/>
            </a:xfrm>
          </xdr:grpSpPr>
        </xdr:grpSp>
        <xdr:clientData/>
      </xdr:twoCellAnchor>
    </mc:Choice>
    <mc:Fallback/>
  </mc:AlternateContent>
  <xdr:twoCellAnchor>
    <xdr:from xmlns:xdr="http://schemas.openxmlformats.org/drawingml/2006/spreadsheetDrawing">
      <xdr:col>10</xdr:col>
      <xdr:colOff>396240</xdr:colOff>
      <xdr:row>18</xdr:row>
      <xdr:rowOff>0</xdr:rowOff>
    </xdr:from>
    <xdr:to xmlns:xdr="http://schemas.openxmlformats.org/drawingml/2006/spreadsheetDrawing">
      <xdr:col>25</xdr:col>
      <xdr:colOff>481965</xdr:colOff>
      <xdr:row>21</xdr:row>
      <xdr:rowOff>498475</xdr:rowOff>
    </xdr:to>
    <xdr:sp macro="" textlink="">
      <xdr:nvSpPr>
        <xdr:cNvPr id="6" name="テキスト ボックス 5"/>
        <xdr:cNvSpPr txBox="1"/>
      </xdr:nvSpPr>
      <xdr:spPr>
        <a:xfrm>
          <a:off x="23996650" y="7069455"/>
          <a:ext cx="11382375" cy="283781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hyperlink" Target="mailto:aaa@aaa.aa.jp" TargetMode="External" /><Relationship Id="rId2" Type="http://schemas.openxmlformats.org/officeDocument/2006/relationships/printerSettings" Target="../printerSettings/printerSettings1.bin" /><Relationship Id="rId3" Type="http://schemas.openxmlformats.org/officeDocument/2006/relationships/drawing" Target="../drawings/drawing1.xml" /><Relationship Id="rId4" Type="http://schemas.openxmlformats.org/officeDocument/2006/relationships/vmlDrawing" Target="../drawings/vmlDrawing1.vml" /><Relationship Id="rId5"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O552"/>
  <sheetViews>
    <sheetView showGridLines="0" tabSelected="1" view="pageBreakPreview" zoomScale="90" zoomScaleNormal="80" zoomScaleSheetLayoutView="90" workbookViewId="0">
      <selection sqref="A1:AF1"/>
    </sheetView>
  </sheetViews>
  <sheetFormatPr defaultColWidth="9" defaultRowHeight="20.100000000000001" customHeight="1"/>
  <cols>
    <col min="1" max="1" width="6.44140625" style="1" customWidth="1"/>
    <col min="2" max="10" width="0.88671875" style="1" customWidth="1"/>
    <col min="11" max="11" width="2.25" style="1" customWidth="1"/>
    <col min="12" max="12" width="2.75" style="1" customWidth="1"/>
    <col min="13" max="17" width="1.44140625" style="1" customWidth="1"/>
    <col min="18" max="18" width="2.6640625" style="1" customWidth="1"/>
    <col min="19" max="19" width="1.44140625" style="1" customWidth="1"/>
    <col min="20" max="20" width="3.33203125" style="1" customWidth="1"/>
    <col min="21" max="21" width="1.77734375" style="1" customWidth="1"/>
    <col min="22" max="22" width="7.44140625" style="1" customWidth="1"/>
    <col min="23" max="23" width="14.5546875" style="1" customWidth="1"/>
    <col min="24" max="24" width="10.44140625" style="1" customWidth="1"/>
    <col min="25" max="25" width="4.88671875" style="1" customWidth="1"/>
    <col min="26" max="26" width="10.21875" style="1" customWidth="1"/>
    <col min="27" max="27" width="10.6640625" style="1" customWidth="1"/>
    <col min="28" max="28" width="10.88671875" style="2" customWidth="1"/>
    <col min="29" max="29" width="2.77734375" style="2" customWidth="1"/>
    <col min="30" max="30" width="10.88671875" style="1" customWidth="1"/>
    <col min="31" max="31" width="9.33203125" style="1"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40" max="41" width="9" hidden="1" customWidth="1"/>
  </cols>
  <sheetData>
    <row r="1" spans="1:40" ht="24.75" customHeight="1">
      <c r="A1" s="5" t="s">
        <v>2473</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40" s="3" customFormat="1" ht="27" customHeight="1">
      <c r="A2" s="6" t="s">
        <v>39</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189"/>
      <c r="AN2" s="194" t="s">
        <v>4</v>
      </c>
    </row>
    <row r="3" spans="1:40" s="3" customFormat="1" ht="28.95" customHeight="1">
      <c r="A3" s="7" t="s">
        <v>414</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row>
    <row r="4" spans="1:40" s="4" customFormat="1" ht="69.599999999999994" customHeight="1">
      <c r="A4" s="8" t="s">
        <v>2477</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0" s="3" customFormat="1" ht="40.799999999999997" customHeight="1">
      <c r="A5" s="9" t="s">
        <v>2476</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row>
    <row r="6" spans="1:40"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row>
    <row r="7" spans="1:40" ht="20.100000000000001"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row>
    <row r="8" spans="1:40" ht="19.95" customHeight="1">
      <c r="A8" s="10"/>
      <c r="B8" s="10"/>
      <c r="C8" s="10"/>
      <c r="D8" s="10"/>
      <c r="E8" s="10"/>
      <c r="F8" s="10"/>
      <c r="G8" s="10"/>
      <c r="H8" s="10"/>
      <c r="I8" s="10"/>
      <c r="J8" s="10"/>
      <c r="K8" s="10"/>
      <c r="L8" s="10"/>
      <c r="M8" s="10"/>
      <c r="N8" s="10"/>
      <c r="O8" s="10"/>
      <c r="P8" s="10"/>
      <c r="Q8" s="10"/>
      <c r="R8" s="10"/>
      <c r="S8" s="10"/>
      <c r="T8" s="10"/>
      <c r="U8" s="10"/>
      <c r="V8" s="10"/>
      <c r="W8" s="10"/>
      <c r="X8" s="10"/>
      <c r="Y8" s="10"/>
      <c r="Z8" s="10"/>
      <c r="AB8" s="1"/>
      <c r="AC8" s="1"/>
    </row>
    <row r="9" spans="1:40" ht="16.95" customHeight="1">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row>
    <row r="10" spans="1:40" ht="17.399999999999999"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AB10" s="1"/>
      <c r="AC10" s="1"/>
    </row>
    <row r="11" spans="1:40" ht="47.25" customHeight="1">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B11" s="1"/>
      <c r="AC11" s="1"/>
    </row>
    <row r="12" spans="1:40" ht="24" customHeight="1">
      <c r="A12" s="11" t="s">
        <v>2119</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60"/>
      <c r="AC12" s="60"/>
    </row>
    <row r="13" spans="1:40" ht="18.600000000000001" customHeight="1">
      <c r="A13" s="12" t="s">
        <v>2421</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60"/>
      <c r="AC13" s="60"/>
    </row>
    <row r="14" spans="1:40" ht="19.8" customHeight="1">
      <c r="A14" s="12" t="s">
        <v>121</v>
      </c>
      <c r="B14" s="37"/>
      <c r="C14" s="59" t="s">
        <v>63</v>
      </c>
      <c r="D14" s="73"/>
      <c r="E14" s="73"/>
      <c r="F14" s="73"/>
      <c r="G14" s="73"/>
      <c r="H14" s="73"/>
      <c r="I14" s="73"/>
      <c r="J14" s="73"/>
      <c r="K14" s="73"/>
      <c r="L14" s="73"/>
      <c r="M14" s="73"/>
      <c r="N14" s="73"/>
      <c r="O14" s="73"/>
      <c r="P14" s="73"/>
      <c r="Q14" s="73"/>
      <c r="R14" s="120"/>
      <c r="S14" s="12"/>
      <c r="T14" s="12"/>
      <c r="U14" s="12"/>
      <c r="V14" s="12"/>
      <c r="W14" s="12"/>
      <c r="X14" s="12"/>
      <c r="Y14" s="12"/>
      <c r="Z14" s="12"/>
      <c r="AA14" s="12"/>
      <c r="AB14" s="60"/>
      <c r="AC14" s="60"/>
    </row>
    <row r="15" spans="1:40" ht="13.2" customHeight="1">
      <c r="A15" s="10"/>
      <c r="B15" s="10"/>
      <c r="C15" s="60"/>
      <c r="D15" s="10"/>
      <c r="E15" s="60"/>
      <c r="F15" s="10"/>
      <c r="G15" s="10"/>
      <c r="H15" s="10"/>
      <c r="I15" s="10"/>
      <c r="J15" s="10"/>
      <c r="K15" s="10"/>
      <c r="L15" s="10"/>
      <c r="M15" s="10"/>
      <c r="N15" s="10"/>
      <c r="O15" s="10"/>
      <c r="P15" s="10"/>
      <c r="Q15" s="10"/>
      <c r="R15" s="10"/>
      <c r="S15" s="10"/>
      <c r="T15" s="10"/>
      <c r="U15" s="10"/>
      <c r="V15" s="10"/>
      <c r="W15" s="10"/>
      <c r="X15" s="10"/>
      <c r="Y15" s="10"/>
      <c r="Z15" s="60"/>
      <c r="AB15" s="164"/>
      <c r="AC15" s="164"/>
    </row>
    <row r="16" spans="1:40" s="3" customFormat="1" ht="20.100000000000001" customHeight="1">
      <c r="A16" s="11" t="s">
        <v>13</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
      <c r="AB16" s="1"/>
      <c r="AC16" s="1"/>
      <c r="AD16" s="1"/>
      <c r="AE16" s="1"/>
    </row>
    <row r="17" spans="1:40" s="3" customFormat="1" ht="15.6" customHeight="1">
      <c r="A17" s="13" t="s">
        <v>29</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
      <c r="AC17" s="1"/>
      <c r="AD17" s="1"/>
      <c r="AE17" s="1"/>
    </row>
    <row r="18" spans="1:40" ht="20.100000000000001" customHeight="1">
      <c r="A18" s="14" t="s">
        <v>43</v>
      </c>
      <c r="B18" s="38" t="s">
        <v>34</v>
      </c>
      <c r="C18" s="38"/>
      <c r="D18" s="38"/>
      <c r="E18" s="38"/>
      <c r="F18" s="38"/>
      <c r="G18" s="38"/>
      <c r="H18" s="38"/>
      <c r="I18" s="38"/>
      <c r="J18" s="38"/>
      <c r="K18" s="38"/>
      <c r="L18" s="87" t="s">
        <v>2227</v>
      </c>
      <c r="M18" s="97"/>
      <c r="N18" s="97"/>
      <c r="O18" s="97"/>
      <c r="P18" s="97"/>
      <c r="Q18" s="97"/>
      <c r="R18" s="97"/>
      <c r="S18" s="97"/>
      <c r="T18" s="97"/>
      <c r="U18" s="97"/>
      <c r="V18" s="97"/>
      <c r="W18" s="97"/>
      <c r="X18" s="97"/>
      <c r="Y18" s="97"/>
      <c r="Z18" s="97"/>
      <c r="AA18" s="97"/>
      <c r="AB18" s="97"/>
      <c r="AC18" s="97"/>
      <c r="AD18" s="97"/>
      <c r="AE18" s="175"/>
    </row>
    <row r="19" spans="1:40" ht="20.100000000000001" customHeight="1">
      <c r="A19" s="15"/>
      <c r="B19" s="38" t="s">
        <v>67</v>
      </c>
      <c r="C19" s="38"/>
      <c r="D19" s="38"/>
      <c r="E19" s="38"/>
      <c r="F19" s="38"/>
      <c r="G19" s="38"/>
      <c r="H19" s="38"/>
      <c r="I19" s="38"/>
      <c r="J19" s="38"/>
      <c r="K19" s="38"/>
      <c r="L19" s="87" t="s">
        <v>2227</v>
      </c>
      <c r="M19" s="97"/>
      <c r="N19" s="97"/>
      <c r="O19" s="97"/>
      <c r="P19" s="97"/>
      <c r="Q19" s="97"/>
      <c r="R19" s="97"/>
      <c r="S19" s="97"/>
      <c r="T19" s="97"/>
      <c r="U19" s="97"/>
      <c r="V19" s="97"/>
      <c r="W19" s="97"/>
      <c r="X19" s="97"/>
      <c r="Y19" s="97"/>
      <c r="Z19" s="97"/>
      <c r="AA19" s="97"/>
      <c r="AB19" s="97"/>
      <c r="AC19" s="97"/>
      <c r="AD19" s="97"/>
      <c r="AE19" s="175"/>
    </row>
    <row r="20" spans="1:40" ht="20.100000000000001" customHeight="1">
      <c r="A20" s="16" t="s">
        <v>9</v>
      </c>
      <c r="B20" s="38" t="s">
        <v>68</v>
      </c>
      <c r="C20" s="38"/>
      <c r="D20" s="38"/>
      <c r="E20" s="38"/>
      <c r="F20" s="38"/>
      <c r="G20" s="38"/>
      <c r="H20" s="38"/>
      <c r="I20" s="38"/>
      <c r="J20" s="38"/>
      <c r="K20" s="38"/>
      <c r="L20" s="88" t="s">
        <v>2485</v>
      </c>
      <c r="M20" s="98"/>
      <c r="N20" s="98"/>
      <c r="O20" s="106"/>
      <c r="P20" s="108" t="s">
        <v>62</v>
      </c>
      <c r="Q20" s="113" t="s">
        <v>2486</v>
      </c>
      <c r="R20" s="121"/>
      <c r="S20" s="121"/>
      <c r="T20" s="121"/>
      <c r="U20" s="130"/>
      <c r="V20" s="10"/>
      <c r="W20" s="10"/>
      <c r="X20" s="10"/>
      <c r="Y20" s="10"/>
      <c r="Z20" s="10"/>
      <c r="AB20" s="1"/>
      <c r="AC20" s="1"/>
      <c r="AN20" s="195" t="s">
        <v>69</v>
      </c>
    </row>
    <row r="21" spans="1:40" ht="44.25" customHeight="1">
      <c r="A21" s="17"/>
      <c r="B21" s="39" t="s">
        <v>2438</v>
      </c>
      <c r="C21" s="39"/>
      <c r="D21" s="39"/>
      <c r="E21" s="39"/>
      <c r="F21" s="39"/>
      <c r="G21" s="39"/>
      <c r="H21" s="39"/>
      <c r="I21" s="39"/>
      <c r="J21" s="39"/>
      <c r="K21" s="39"/>
      <c r="L21" s="87" t="s">
        <v>2487</v>
      </c>
      <c r="M21" s="97"/>
      <c r="N21" s="97"/>
      <c r="O21" s="97"/>
      <c r="P21" s="97"/>
      <c r="Q21" s="97"/>
      <c r="R21" s="97"/>
      <c r="S21" s="97"/>
      <c r="T21" s="97"/>
      <c r="U21" s="97"/>
      <c r="V21" s="97"/>
      <c r="W21" s="97"/>
      <c r="X21" s="97"/>
      <c r="Y21" s="97"/>
      <c r="Z21" s="97"/>
      <c r="AA21" s="97"/>
      <c r="AB21" s="97"/>
      <c r="AC21" s="97"/>
      <c r="AD21" s="97"/>
      <c r="AE21" s="175"/>
      <c r="AN21" s="195" t="str">
        <f>L20&amp;"-"&amp;Q20</f>
        <v>420-8601</v>
      </c>
    </row>
    <row r="22" spans="1:40" ht="38.25" customHeight="1">
      <c r="A22" s="18"/>
      <c r="B22" s="39" t="s">
        <v>1650</v>
      </c>
      <c r="C22" s="39"/>
      <c r="D22" s="39"/>
      <c r="E22" s="39"/>
      <c r="F22" s="39"/>
      <c r="G22" s="39"/>
      <c r="H22" s="39"/>
      <c r="I22" s="39"/>
      <c r="J22" s="39"/>
      <c r="K22" s="39"/>
      <c r="L22" s="89" t="s">
        <v>1727</v>
      </c>
      <c r="M22" s="99"/>
      <c r="N22" s="99"/>
      <c r="O22" s="99"/>
      <c r="P22" s="99"/>
      <c r="Q22" s="99"/>
      <c r="R22" s="99"/>
      <c r="S22" s="99"/>
      <c r="T22" s="99"/>
      <c r="U22" s="99"/>
      <c r="V22" s="99"/>
      <c r="W22" s="99"/>
      <c r="X22" s="99"/>
      <c r="Y22" s="99"/>
      <c r="Z22" s="99"/>
      <c r="AA22" s="99"/>
      <c r="AB22" s="99"/>
      <c r="AC22" s="99"/>
      <c r="AD22" s="99"/>
      <c r="AE22" s="151"/>
    </row>
    <row r="23" spans="1:40" ht="30" customHeight="1">
      <c r="A23" s="19" t="s">
        <v>15</v>
      </c>
      <c r="B23" s="40" t="s">
        <v>47</v>
      </c>
      <c r="C23" s="38"/>
      <c r="D23" s="38"/>
      <c r="E23" s="38"/>
      <c r="F23" s="38"/>
      <c r="G23" s="38"/>
      <c r="H23" s="38"/>
      <c r="I23" s="38"/>
      <c r="J23" s="38"/>
      <c r="K23" s="38"/>
      <c r="L23" s="89" t="s">
        <v>2488</v>
      </c>
      <c r="M23" s="99"/>
      <c r="N23" s="99"/>
      <c r="O23" s="99"/>
      <c r="P23" s="99"/>
      <c r="Q23" s="99"/>
      <c r="R23" s="99"/>
      <c r="S23" s="99"/>
      <c r="T23" s="99"/>
      <c r="U23" s="99"/>
      <c r="V23" s="99"/>
      <c r="W23" s="99"/>
      <c r="X23" s="99"/>
      <c r="Y23" s="99"/>
      <c r="Z23" s="99"/>
      <c r="AA23" s="99"/>
      <c r="AB23" s="99"/>
      <c r="AC23" s="99"/>
      <c r="AD23" s="99"/>
      <c r="AE23" s="151"/>
    </row>
    <row r="24" spans="1:40" ht="19.5" customHeight="1">
      <c r="A24" s="20"/>
      <c r="B24" s="41" t="s">
        <v>71</v>
      </c>
      <c r="C24" s="41"/>
      <c r="D24" s="41"/>
      <c r="E24" s="41"/>
      <c r="F24" s="41"/>
      <c r="G24" s="41"/>
      <c r="H24" s="41"/>
      <c r="I24" s="41"/>
      <c r="J24" s="41"/>
      <c r="K24" s="40"/>
      <c r="L24" s="89" t="s">
        <v>571</v>
      </c>
      <c r="M24" s="99"/>
      <c r="N24" s="99"/>
      <c r="O24" s="99"/>
      <c r="P24" s="99"/>
      <c r="Q24" s="99"/>
      <c r="R24" s="99"/>
      <c r="S24" s="99"/>
      <c r="T24" s="99"/>
      <c r="U24" s="99"/>
      <c r="V24" s="99"/>
      <c r="W24" s="99"/>
      <c r="X24" s="99"/>
      <c r="Y24" s="99"/>
      <c r="Z24" s="99"/>
      <c r="AA24" s="99"/>
      <c r="AB24" s="99"/>
      <c r="AC24" s="99"/>
      <c r="AD24" s="99"/>
      <c r="AE24" s="151"/>
    </row>
    <row r="25" spans="1:40" ht="20.100000000000001" customHeight="1">
      <c r="A25" s="21" t="s">
        <v>78</v>
      </c>
      <c r="B25" s="42"/>
      <c r="C25" s="42"/>
      <c r="D25" s="42"/>
      <c r="E25" s="42"/>
      <c r="F25" s="42"/>
      <c r="G25" s="42"/>
      <c r="H25" s="42"/>
      <c r="I25" s="42"/>
      <c r="J25" s="42"/>
      <c r="K25" s="81"/>
      <c r="L25" s="90" t="s">
        <v>2489</v>
      </c>
      <c r="M25" s="100"/>
      <c r="N25" s="100"/>
      <c r="O25" s="100"/>
      <c r="P25" s="100"/>
      <c r="Q25" s="100"/>
      <c r="R25" s="100"/>
      <c r="S25" s="100"/>
      <c r="T25" s="100"/>
      <c r="U25" s="100"/>
      <c r="V25" s="134"/>
      <c r="W25" s="139"/>
      <c r="X25" s="139"/>
      <c r="Y25" s="139"/>
      <c r="Z25" s="139"/>
      <c r="AA25" s="161"/>
      <c r="AB25" s="161"/>
      <c r="AC25" s="161"/>
      <c r="AD25" s="161"/>
      <c r="AE25" s="161"/>
      <c r="AH25" s="193"/>
    </row>
    <row r="26" spans="1:40" ht="20.100000000000001" customHeight="1">
      <c r="A26" s="22" t="s">
        <v>85</v>
      </c>
      <c r="B26" s="38" t="s">
        <v>34</v>
      </c>
      <c r="C26" s="38"/>
      <c r="D26" s="38"/>
      <c r="E26" s="38"/>
      <c r="F26" s="38"/>
      <c r="G26" s="38"/>
      <c r="H26" s="38"/>
      <c r="I26" s="38"/>
      <c r="J26" s="38"/>
      <c r="K26" s="38"/>
      <c r="L26" s="89" t="s">
        <v>2490</v>
      </c>
      <c r="M26" s="99"/>
      <c r="N26" s="99"/>
      <c r="O26" s="99"/>
      <c r="P26" s="99"/>
      <c r="Q26" s="99"/>
      <c r="R26" s="99"/>
      <c r="S26" s="99"/>
      <c r="T26" s="99"/>
      <c r="U26" s="99"/>
      <c r="V26" s="99"/>
      <c r="W26" s="99"/>
      <c r="X26" s="151"/>
      <c r="Y26" s="139"/>
      <c r="Z26" s="139"/>
      <c r="AA26" s="161"/>
      <c r="AB26" s="161"/>
      <c r="AC26" s="161"/>
      <c r="AD26" s="161"/>
      <c r="AE26" s="161"/>
    </row>
    <row r="27" spans="1:40" ht="20.100000000000001" customHeight="1">
      <c r="A27" s="23"/>
      <c r="B27" s="43" t="s">
        <v>71</v>
      </c>
      <c r="C27" s="43"/>
      <c r="D27" s="43"/>
      <c r="E27" s="43"/>
      <c r="F27" s="43"/>
      <c r="G27" s="43"/>
      <c r="H27" s="43"/>
      <c r="I27" s="43"/>
      <c r="J27" s="43"/>
      <c r="K27" s="43"/>
      <c r="L27" s="89" t="s">
        <v>1294</v>
      </c>
      <c r="M27" s="99"/>
      <c r="N27" s="99"/>
      <c r="O27" s="99"/>
      <c r="P27" s="99"/>
      <c r="Q27" s="99"/>
      <c r="R27" s="99"/>
      <c r="S27" s="99"/>
      <c r="T27" s="99"/>
      <c r="U27" s="99"/>
      <c r="V27" s="99"/>
      <c r="W27" s="99"/>
      <c r="X27" s="151"/>
      <c r="Y27" s="139"/>
      <c r="Z27" s="139"/>
      <c r="AA27" s="161"/>
      <c r="AB27" s="161"/>
      <c r="AC27" s="161"/>
      <c r="AD27" s="161"/>
      <c r="AE27" s="161"/>
    </row>
    <row r="28" spans="1:40" ht="20.100000000000001" customHeight="1">
      <c r="A28" s="16" t="s">
        <v>80</v>
      </c>
      <c r="B28" s="38" t="s">
        <v>92</v>
      </c>
      <c r="C28" s="38"/>
      <c r="D28" s="38"/>
      <c r="E28" s="38"/>
      <c r="F28" s="38"/>
      <c r="G28" s="38"/>
      <c r="H28" s="38"/>
      <c r="I28" s="38"/>
      <c r="J28" s="38"/>
      <c r="K28" s="38"/>
      <c r="L28" s="89" t="s">
        <v>2491</v>
      </c>
      <c r="M28" s="99"/>
      <c r="N28" s="99"/>
      <c r="O28" s="99"/>
      <c r="P28" s="99"/>
      <c r="Q28" s="99"/>
      <c r="R28" s="99"/>
      <c r="S28" s="99"/>
      <c r="T28" s="99"/>
      <c r="U28" s="99"/>
      <c r="V28" s="99"/>
      <c r="W28" s="99"/>
      <c r="X28" s="151"/>
      <c r="Y28" s="139"/>
      <c r="Z28" s="139"/>
      <c r="AA28" s="161"/>
      <c r="AB28" s="161"/>
      <c r="AC28" s="161"/>
      <c r="AD28" s="161"/>
      <c r="AE28" s="161"/>
    </row>
    <row r="29" spans="1:40" ht="20.100000000000001" customHeight="1">
      <c r="A29" s="18"/>
      <c r="B29" s="38" t="s">
        <v>49</v>
      </c>
      <c r="C29" s="38"/>
      <c r="D29" s="38"/>
      <c r="E29" s="38"/>
      <c r="F29" s="38"/>
      <c r="G29" s="38"/>
      <c r="H29" s="38"/>
      <c r="I29" s="38"/>
      <c r="J29" s="38"/>
      <c r="K29" s="38"/>
      <c r="L29" s="91" t="s">
        <v>1638</v>
      </c>
      <c r="M29" s="101"/>
      <c r="N29" s="101"/>
      <c r="O29" s="101"/>
      <c r="P29" s="101"/>
      <c r="Q29" s="101"/>
      <c r="R29" s="101"/>
      <c r="S29" s="101"/>
      <c r="T29" s="101"/>
      <c r="U29" s="101"/>
      <c r="V29" s="101"/>
      <c r="W29" s="101"/>
      <c r="X29" s="152"/>
      <c r="Y29" s="139"/>
      <c r="Z29" s="139"/>
      <c r="AA29" s="161"/>
      <c r="AB29" s="161"/>
      <c r="AC29" s="161"/>
      <c r="AD29" s="161"/>
      <c r="AE29" s="161"/>
    </row>
    <row r="30" spans="1:40" ht="13.8" customHeight="1">
      <c r="B30" s="10"/>
      <c r="C30" s="10"/>
      <c r="D30" s="10"/>
      <c r="E30" s="10"/>
      <c r="F30" s="10"/>
      <c r="G30" s="10"/>
      <c r="H30" s="10"/>
      <c r="I30" s="10"/>
      <c r="J30" s="79"/>
      <c r="K30" s="79"/>
      <c r="L30" s="92"/>
      <c r="M30" s="102"/>
      <c r="N30" s="102"/>
      <c r="O30" s="102"/>
      <c r="P30" s="102"/>
      <c r="Q30" s="102"/>
      <c r="R30" s="102"/>
      <c r="S30" s="102"/>
      <c r="T30" s="102"/>
      <c r="U30" s="102"/>
      <c r="V30" s="102"/>
      <c r="W30" s="102"/>
      <c r="X30" s="102"/>
      <c r="Y30" s="139"/>
      <c r="Z30" s="139"/>
      <c r="AA30" s="161"/>
      <c r="AB30" s="161"/>
      <c r="AC30" s="161"/>
      <c r="AD30" s="161"/>
      <c r="AE30" s="161"/>
    </row>
    <row r="31" spans="1:40" ht="20.100000000000001" customHeight="1">
      <c r="A31" s="11" t="s">
        <v>2434</v>
      </c>
      <c r="B31" s="45"/>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176" t="str">
        <f>IF(L19="","",IF(AND(B34="✓",B35="✓",B33="✓",O37&lt;&gt;"",T37&lt;&gt;""),"○","×"))</f>
        <v>○</v>
      </c>
      <c r="AF31" s="180"/>
      <c r="AG31" s="62"/>
    </row>
    <row r="32" spans="1:40" ht="10.8" customHeight="1">
      <c r="A32" s="24"/>
      <c r="B32" s="44"/>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181"/>
    </row>
    <row r="33" spans="1:38" ht="20.100000000000001" customHeight="1">
      <c r="A33" s="25"/>
      <c r="B33" s="46" t="s">
        <v>449</v>
      </c>
      <c r="C33" s="63"/>
      <c r="D33" s="63"/>
      <c r="E33" s="75"/>
      <c r="F33" s="77" t="s">
        <v>2200</v>
      </c>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182"/>
    </row>
    <row r="34" spans="1:38" ht="23.4" customHeight="1">
      <c r="A34" s="25"/>
      <c r="B34" s="47" t="s">
        <v>449</v>
      </c>
      <c r="C34" s="64"/>
      <c r="D34" s="64"/>
      <c r="E34" s="76"/>
      <c r="F34" s="78" t="s">
        <v>2484</v>
      </c>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182"/>
    </row>
    <row r="35" spans="1:38" ht="24.75" customHeight="1">
      <c r="A35" s="25"/>
      <c r="B35" s="46" t="s">
        <v>449</v>
      </c>
      <c r="C35" s="63"/>
      <c r="D35" s="63"/>
      <c r="E35" s="75"/>
      <c r="F35" s="78" t="s">
        <v>2483</v>
      </c>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182"/>
    </row>
    <row r="36" spans="1:38" ht="10.8" customHeight="1">
      <c r="A36" s="26"/>
      <c r="B36" s="48"/>
      <c r="C36" s="65"/>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183"/>
    </row>
    <row r="37" spans="1:38" ht="20.100000000000001" customHeight="1">
      <c r="A37" s="27"/>
      <c r="B37" s="49"/>
      <c r="C37" s="66" t="s">
        <v>234</v>
      </c>
      <c r="D37" s="49"/>
      <c r="E37" s="49"/>
      <c r="F37" s="49"/>
      <c r="G37" s="49"/>
      <c r="H37" s="49"/>
      <c r="I37" s="49"/>
      <c r="J37" s="80">
        <v>8</v>
      </c>
      <c r="K37" s="80"/>
      <c r="L37" s="66" t="s">
        <v>238</v>
      </c>
      <c r="M37" s="74"/>
      <c r="N37" s="49"/>
      <c r="O37" s="107">
        <v>1</v>
      </c>
      <c r="P37" s="109"/>
      <c r="Q37" s="114"/>
      <c r="R37" s="66" t="s">
        <v>247</v>
      </c>
      <c r="S37" s="49"/>
      <c r="T37" s="107">
        <v>23</v>
      </c>
      <c r="U37" s="114"/>
      <c r="V37" s="66" t="s">
        <v>256</v>
      </c>
      <c r="W37" s="140" t="s">
        <v>133</v>
      </c>
      <c r="X37" s="140"/>
      <c r="Y37" s="140"/>
      <c r="Z37" s="155" t="str">
        <f>IF(L19="","",L19)</f>
        <v>○○ケアサービス</v>
      </c>
      <c r="AA37" s="155"/>
      <c r="AB37" s="155"/>
      <c r="AC37" s="155"/>
      <c r="AD37" s="155"/>
      <c r="AE37" s="155"/>
      <c r="AF37" s="184"/>
      <c r="AG37" s="190"/>
      <c r="AH37" s="190"/>
      <c r="AI37" s="190"/>
      <c r="AJ37" s="190"/>
      <c r="AK37" s="190"/>
      <c r="AL37" s="190"/>
    </row>
    <row r="38" spans="1:38" ht="20.100000000000001" customHeight="1">
      <c r="A38" s="27"/>
      <c r="B38" s="50"/>
      <c r="C38" s="66"/>
      <c r="D38" s="66"/>
      <c r="E38" s="66"/>
      <c r="F38" s="66"/>
      <c r="G38" s="66"/>
      <c r="H38" s="66"/>
      <c r="I38" s="66"/>
      <c r="J38" s="66"/>
      <c r="K38" s="66"/>
      <c r="L38" s="66"/>
      <c r="M38" s="66"/>
      <c r="N38" s="49"/>
      <c r="O38" s="49"/>
      <c r="P38" s="49"/>
      <c r="Q38" s="49"/>
      <c r="R38" s="49"/>
      <c r="S38" s="49"/>
      <c r="T38" s="49"/>
      <c r="U38" s="49"/>
      <c r="V38" s="49"/>
      <c r="W38" s="141" t="s">
        <v>258</v>
      </c>
      <c r="X38" s="141"/>
      <c r="Y38" s="141"/>
      <c r="Z38" s="156" t="s">
        <v>47</v>
      </c>
      <c r="AA38" s="156"/>
      <c r="AB38" s="155" t="str">
        <f>IF(L23="","",L23)</f>
        <v>代表取締役</v>
      </c>
      <c r="AC38" s="155"/>
      <c r="AD38" s="155" t="str">
        <f>IF(L24="","",L24)</f>
        <v>静岡 花子</v>
      </c>
      <c r="AE38" s="155"/>
      <c r="AF38" s="184"/>
      <c r="AG38" s="191"/>
      <c r="AH38" s="191"/>
      <c r="AJ38" s="155"/>
      <c r="AK38" s="155"/>
      <c r="AL38" s="190"/>
    </row>
    <row r="39" spans="1:38" ht="12" customHeight="1">
      <c r="A39" s="28"/>
      <c r="B39" s="51"/>
      <c r="C39" s="67"/>
      <c r="D39" s="67"/>
      <c r="E39" s="67"/>
      <c r="F39" s="67"/>
      <c r="G39" s="67"/>
      <c r="H39" s="67"/>
      <c r="I39" s="67"/>
      <c r="J39" s="67"/>
      <c r="K39" s="67"/>
      <c r="L39" s="67"/>
      <c r="M39" s="67"/>
      <c r="N39" s="67"/>
      <c r="O39" s="67"/>
      <c r="P39" s="51"/>
      <c r="Q39" s="67"/>
      <c r="R39" s="122"/>
      <c r="S39" s="122"/>
      <c r="T39" s="122"/>
      <c r="U39" s="122"/>
      <c r="V39" s="122"/>
      <c r="W39" s="142"/>
      <c r="X39" s="142"/>
      <c r="Y39" s="142"/>
      <c r="Z39" s="142"/>
      <c r="AA39" s="142"/>
      <c r="AB39" s="142"/>
      <c r="AC39" s="142"/>
      <c r="AD39" s="142"/>
      <c r="AE39" s="142"/>
      <c r="AF39" s="185"/>
    </row>
    <row r="40" spans="1:38" ht="20.100000000000001" customHeight="1">
      <c r="A40" s="29" t="s">
        <v>2435</v>
      </c>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192"/>
      <c r="AH40" s="192"/>
      <c r="AI40" s="192"/>
    </row>
    <row r="41" spans="1:38" ht="20.100000000000001"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row>
    <row r="42" spans="1:38" s="3" customFormat="1" ht="20.100000000000001" customHeight="1">
      <c r="A42" s="11" t="s">
        <v>2433</v>
      </c>
      <c r="B42" s="10"/>
      <c r="C42" s="10"/>
      <c r="D42" s="10"/>
      <c r="E42" s="10"/>
      <c r="F42" s="10"/>
      <c r="G42" s="10"/>
      <c r="H42" s="10"/>
      <c r="I42" s="10"/>
      <c r="J42" s="10"/>
      <c r="K42" s="10"/>
      <c r="L42" s="93"/>
      <c r="M42" s="93"/>
      <c r="N42" s="93"/>
      <c r="O42" s="93"/>
      <c r="P42" s="93"/>
      <c r="Q42" s="93"/>
      <c r="R42" s="93"/>
      <c r="S42" s="93"/>
      <c r="T42" s="93"/>
      <c r="U42" s="93"/>
      <c r="V42" s="93"/>
      <c r="W42" s="93"/>
      <c r="X42" s="93"/>
      <c r="Y42" s="10"/>
      <c r="Z42" s="10"/>
      <c r="AA42" s="1"/>
      <c r="AB42" s="1"/>
      <c r="AC42" s="1"/>
      <c r="AD42" s="1"/>
      <c r="AE42" s="1"/>
    </row>
    <row r="43" spans="1:38" s="3" customFormat="1" ht="20.100000000000001" customHeight="1">
      <c r="A43" s="12" t="s">
        <v>2168</v>
      </c>
      <c r="B43" s="10"/>
      <c r="C43" s="10"/>
      <c r="D43" s="10"/>
      <c r="E43" s="10"/>
      <c r="F43" s="10"/>
      <c r="G43" s="10"/>
      <c r="H43" s="10"/>
      <c r="I43" s="10"/>
      <c r="J43" s="10"/>
      <c r="K43" s="10"/>
      <c r="L43" s="10"/>
      <c r="M43" s="10"/>
      <c r="N43" s="10"/>
      <c r="O43" s="10"/>
      <c r="P43" s="10"/>
      <c r="Q43" s="10"/>
      <c r="R43" s="10"/>
      <c r="S43" s="10"/>
      <c r="T43" s="10"/>
      <c r="U43" s="10"/>
      <c r="V43" s="10"/>
      <c r="W43" s="143"/>
      <c r="X43" s="10"/>
      <c r="Y43" s="10"/>
      <c r="Z43" s="10"/>
      <c r="AA43" s="1"/>
      <c r="AB43" s="1"/>
      <c r="AC43" s="1"/>
      <c r="AD43" s="1"/>
      <c r="AE43" s="1"/>
    </row>
    <row r="44" spans="1:38" s="3" customFormat="1" ht="23.4" customHeight="1">
      <c r="A44" s="31" t="s">
        <v>2369</v>
      </c>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177"/>
      <c r="AF44" s="186" t="str">
        <f>IF(L19="","",IF(AND(W46="✓",W47="✓",W48="✓",W49="✓"),"○","×"))</f>
        <v>○</v>
      </c>
    </row>
    <row r="45" spans="1:38" s="3" customFormat="1" ht="17.399999999999999" customHeight="1">
      <c r="A45" s="32" t="s">
        <v>2439</v>
      </c>
      <c r="B45" s="52"/>
      <c r="C45" s="52"/>
      <c r="D45" s="52"/>
      <c r="E45" s="52"/>
      <c r="F45" s="52"/>
      <c r="G45" s="52"/>
      <c r="H45" s="52"/>
      <c r="I45" s="52"/>
      <c r="J45" s="52"/>
      <c r="K45" s="52"/>
      <c r="L45" s="52"/>
      <c r="M45" s="52"/>
      <c r="N45" s="52"/>
      <c r="O45" s="52"/>
      <c r="P45" s="52"/>
      <c r="Q45" s="52"/>
      <c r="R45" s="52"/>
      <c r="S45" s="52"/>
      <c r="T45" s="52"/>
      <c r="U45" s="52"/>
      <c r="Y45" s="52"/>
      <c r="Z45" s="52"/>
      <c r="AA45" s="52"/>
      <c r="AB45" s="52"/>
      <c r="AC45" s="52"/>
      <c r="AD45" s="52"/>
      <c r="AE45" s="52"/>
      <c r="AF45" s="187"/>
    </row>
    <row r="46" spans="1:38" s="3" customFormat="1" ht="18">
      <c r="A46" s="33" t="s">
        <v>1118</v>
      </c>
      <c r="B46" s="53"/>
      <c r="C46" s="53"/>
      <c r="D46" s="53"/>
      <c r="E46" s="53"/>
      <c r="F46" s="53"/>
      <c r="G46" s="53"/>
      <c r="H46" s="53"/>
      <c r="I46" s="53"/>
      <c r="J46" s="53"/>
      <c r="K46" s="53"/>
      <c r="L46" s="53"/>
      <c r="M46" s="53"/>
      <c r="N46" s="53"/>
      <c r="O46" s="53"/>
      <c r="P46" s="53"/>
      <c r="Q46" s="53"/>
      <c r="R46" s="53"/>
      <c r="S46" s="128"/>
      <c r="T46" s="129">
        <f>COUNTIF($Z$53:$AB$552,"*介護予防*")</f>
        <v>1</v>
      </c>
      <c r="U46" s="129"/>
      <c r="V46" s="33" t="s">
        <v>2203</v>
      </c>
      <c r="W46" s="144" t="s">
        <v>449</v>
      </c>
      <c r="Y46" s="32"/>
      <c r="Z46" s="32"/>
      <c r="AA46" s="32"/>
      <c r="AB46" s="32"/>
      <c r="AC46" s="32"/>
      <c r="AD46" s="32"/>
      <c r="AE46" s="32"/>
      <c r="AF46" s="32"/>
    </row>
    <row r="47" spans="1:38" s="3" customFormat="1" ht="18">
      <c r="A47" s="33" t="s">
        <v>2408</v>
      </c>
      <c r="B47" s="53"/>
      <c r="C47" s="53"/>
      <c r="D47" s="53"/>
      <c r="E47" s="53"/>
      <c r="F47" s="53"/>
      <c r="G47" s="53"/>
      <c r="H47" s="53"/>
      <c r="I47" s="53"/>
      <c r="J47" s="53"/>
      <c r="K47" s="53"/>
      <c r="L47" s="53"/>
      <c r="M47" s="53"/>
      <c r="N47" s="53"/>
      <c r="O47" s="53"/>
      <c r="P47" s="53"/>
      <c r="Q47" s="53"/>
      <c r="R47" s="53"/>
      <c r="S47" s="128"/>
      <c r="T47" s="129">
        <f>COUNTIF($Z$53:$AB$552,"*短期利用型*")</f>
        <v>0</v>
      </c>
      <c r="U47" s="129"/>
      <c r="V47" s="33" t="s">
        <v>2203</v>
      </c>
      <c r="W47" s="145" t="s">
        <v>449</v>
      </c>
      <c r="Y47" s="32"/>
      <c r="Z47" s="32"/>
      <c r="AA47" s="32"/>
      <c r="AB47" s="32"/>
      <c r="AC47" s="32"/>
      <c r="AD47" s="32"/>
      <c r="AE47" s="32"/>
      <c r="AF47" s="32"/>
    </row>
    <row r="48" spans="1:38" s="3" customFormat="1" ht="18">
      <c r="A48" s="33" t="s">
        <v>1162</v>
      </c>
      <c r="B48" s="53"/>
      <c r="C48" s="53"/>
      <c r="D48" s="53"/>
      <c r="E48" s="53"/>
      <c r="F48" s="53"/>
      <c r="G48" s="53"/>
      <c r="H48" s="53"/>
      <c r="I48" s="53"/>
      <c r="J48" s="53"/>
      <c r="K48" s="53"/>
      <c r="L48" s="53"/>
      <c r="M48" s="53"/>
      <c r="N48" s="53"/>
      <c r="O48" s="53"/>
      <c r="P48" s="53"/>
      <c r="Q48" s="53"/>
      <c r="R48" s="53"/>
      <c r="S48" s="128"/>
      <c r="T48" s="129">
        <f>COUNTIF($Z$53:$AB$552,"*独自*")+COUNTIF($Z$53:$AB$552,"介護予防ケアマネジメント")</f>
        <v>0</v>
      </c>
      <c r="U48" s="129"/>
      <c r="V48" s="33" t="s">
        <v>2203</v>
      </c>
      <c r="W48" s="145" t="s">
        <v>449</v>
      </c>
      <c r="Y48" s="32"/>
      <c r="Z48" s="32"/>
      <c r="AA48" s="32"/>
      <c r="AB48" s="32"/>
      <c r="AC48" s="32"/>
      <c r="AD48" s="32"/>
      <c r="AE48" s="32"/>
      <c r="AF48" s="32"/>
    </row>
    <row r="49" spans="1:41" s="3" customFormat="1" ht="18.75">
      <c r="A49" s="33" t="s">
        <v>2409</v>
      </c>
      <c r="B49" s="53"/>
      <c r="C49" s="53"/>
      <c r="D49" s="53"/>
      <c r="E49" s="53"/>
      <c r="F49" s="53"/>
      <c r="G49" s="53"/>
      <c r="H49" s="53"/>
      <c r="I49" s="53"/>
      <c r="J49" s="53"/>
      <c r="K49" s="53"/>
      <c r="L49" s="53"/>
      <c r="M49" s="53"/>
      <c r="N49" s="53"/>
      <c r="O49" s="53"/>
      <c r="P49" s="53"/>
      <c r="Q49" s="53"/>
      <c r="R49" s="53"/>
      <c r="S49" s="128"/>
      <c r="T49" s="129">
        <f>COUNTIF(AO53:AP552,"その他")</f>
        <v>3</v>
      </c>
      <c r="U49" s="129"/>
      <c r="V49" s="33" t="s">
        <v>2203</v>
      </c>
      <c r="W49" s="146" t="s">
        <v>449</v>
      </c>
      <c r="Y49" s="32"/>
      <c r="Z49" s="32"/>
      <c r="AA49" s="32"/>
      <c r="AB49" s="32"/>
      <c r="AC49" s="32"/>
      <c r="AD49" s="32"/>
      <c r="AE49" s="32"/>
      <c r="AF49" s="32"/>
    </row>
    <row r="50" spans="1:41" s="3" customFormat="1" ht="18">
      <c r="A50" s="34"/>
      <c r="B50" s="34"/>
      <c r="C50" s="34"/>
      <c r="D50" s="34"/>
      <c r="E50" s="34"/>
      <c r="F50" s="34"/>
      <c r="G50" s="34"/>
      <c r="H50" s="34"/>
      <c r="I50" s="34"/>
      <c r="J50" s="34"/>
      <c r="K50" s="34"/>
      <c r="L50" s="34"/>
      <c r="M50" s="34"/>
      <c r="N50" s="34"/>
      <c r="O50" s="34"/>
      <c r="P50" s="34"/>
      <c r="Q50" s="34"/>
      <c r="R50" s="34"/>
      <c r="S50" s="34"/>
      <c r="T50" s="34"/>
      <c r="U50" s="34"/>
      <c r="V50" s="34"/>
      <c r="Y50" s="32"/>
      <c r="Z50" s="32"/>
      <c r="AA50" s="32"/>
      <c r="AB50" s="32"/>
      <c r="AC50" s="32"/>
      <c r="AD50" s="32"/>
      <c r="AE50" s="32"/>
      <c r="AF50" s="32"/>
    </row>
    <row r="51" spans="1:41" s="3" customFormat="1" ht="25.95" customHeight="1">
      <c r="A51" s="35" t="s">
        <v>102</v>
      </c>
      <c r="B51" s="54" t="s">
        <v>104</v>
      </c>
      <c r="C51" s="68"/>
      <c r="D51" s="68"/>
      <c r="E51" s="68"/>
      <c r="F51" s="68"/>
      <c r="G51" s="68"/>
      <c r="H51" s="68"/>
      <c r="I51" s="68"/>
      <c r="J51" s="68"/>
      <c r="K51" s="82"/>
      <c r="L51" s="54" t="s">
        <v>115</v>
      </c>
      <c r="M51" s="68"/>
      <c r="N51" s="68"/>
      <c r="O51" s="68"/>
      <c r="P51" s="82"/>
      <c r="Q51" s="115" t="s">
        <v>119</v>
      </c>
      <c r="R51" s="123"/>
      <c r="S51" s="123"/>
      <c r="T51" s="123"/>
      <c r="U51" s="123"/>
      <c r="V51" s="135"/>
      <c r="W51" s="147" t="s">
        <v>99</v>
      </c>
      <c r="X51" s="147"/>
      <c r="Y51" s="147"/>
      <c r="Z51" s="147" t="s">
        <v>120</v>
      </c>
      <c r="AA51" s="147"/>
      <c r="AB51" s="147"/>
      <c r="AC51" s="167" t="s">
        <v>2368</v>
      </c>
      <c r="AD51" s="171" t="s">
        <v>2496</v>
      </c>
      <c r="AE51" s="82" t="s">
        <v>2371</v>
      </c>
      <c r="AF51" s="60"/>
      <c r="AG51" s="60"/>
      <c r="AH51" s="60"/>
      <c r="AI51" s="60"/>
      <c r="AJ51" s="60"/>
      <c r="AK51" s="60"/>
      <c r="AL51" s="60"/>
    </row>
    <row r="52" spans="1:41" s="3" customFormat="1" ht="47.4" customHeight="1">
      <c r="A52" s="36"/>
      <c r="B52" s="55"/>
      <c r="C52" s="69"/>
      <c r="D52" s="69"/>
      <c r="E52" s="69"/>
      <c r="F52" s="69"/>
      <c r="G52" s="69"/>
      <c r="H52" s="69"/>
      <c r="I52" s="69"/>
      <c r="J52" s="69"/>
      <c r="K52" s="83"/>
      <c r="L52" s="55"/>
      <c r="M52" s="69"/>
      <c r="N52" s="69"/>
      <c r="O52" s="69"/>
      <c r="P52" s="83"/>
      <c r="Q52" s="116" t="s">
        <v>107</v>
      </c>
      <c r="R52" s="124"/>
      <c r="S52" s="124"/>
      <c r="T52" s="124"/>
      <c r="U52" s="124"/>
      <c r="V52" s="136" t="s">
        <v>129</v>
      </c>
      <c r="W52" s="116"/>
      <c r="X52" s="116"/>
      <c r="Y52" s="116"/>
      <c r="Z52" s="116"/>
      <c r="AA52" s="116"/>
      <c r="AB52" s="116"/>
      <c r="AC52" s="168"/>
      <c r="AD52" s="172"/>
      <c r="AE52" s="178"/>
      <c r="AF52" s="60"/>
      <c r="AG52" s="60"/>
      <c r="AH52" s="60"/>
      <c r="AI52" s="60"/>
      <c r="AJ52" s="60"/>
      <c r="AK52" s="60"/>
      <c r="AL52" s="60"/>
    </row>
    <row r="53" spans="1:41" ht="45" customHeight="1">
      <c r="A53" s="21">
        <v>1</v>
      </c>
      <c r="B53" s="56" t="s">
        <v>492</v>
      </c>
      <c r="C53" s="70"/>
      <c r="D53" s="70"/>
      <c r="E53" s="70"/>
      <c r="F53" s="70"/>
      <c r="G53" s="70"/>
      <c r="H53" s="70"/>
      <c r="I53" s="70"/>
      <c r="J53" s="70"/>
      <c r="K53" s="84"/>
      <c r="L53" s="94" t="s">
        <v>1619</v>
      </c>
      <c r="M53" s="103"/>
      <c r="N53" s="103"/>
      <c r="O53" s="103"/>
      <c r="P53" s="110"/>
      <c r="Q53" s="117" t="s">
        <v>63</v>
      </c>
      <c r="R53" s="125"/>
      <c r="S53" s="125"/>
      <c r="T53" s="125"/>
      <c r="U53" s="131"/>
      <c r="V53" s="137" t="s">
        <v>1113</v>
      </c>
      <c r="W53" s="148" t="s">
        <v>2493</v>
      </c>
      <c r="X53" s="153"/>
      <c r="Y53" s="154"/>
      <c r="Z53" s="157" t="s">
        <v>447</v>
      </c>
      <c r="AA53" s="157"/>
      <c r="AB53" s="157"/>
      <c r="AC53" s="169" t="str">
        <f>IFERROR(VLOOKUP(Z53,'【参考】数式用'!$A$4:$B$54,2,FALSE),"")</f>
        <v>11</v>
      </c>
      <c r="AD53" s="173">
        <v>1000</v>
      </c>
      <c r="AE53" s="179">
        <f>IF(B53="","",IF(AO53="総合事業","数式を削除して手入力",IFERROR(INDEX('【参考】数式用'!$AT$3:$AV$452,MATCH(Q53&amp;V53,'【参考】数式用'!$AS$3:$AS$452,0),MATCH(VLOOKUP(Z53,'【参考】数式用'!$AW$2:$AX$53,2,FALSE),'【参考】数式用'!$AT$2:$AV$2,0)),10)))</f>
        <v>10.42</v>
      </c>
      <c r="AF53" s="188"/>
      <c r="AG53" s="188"/>
      <c r="AH53" s="188"/>
      <c r="AI53" s="188"/>
      <c r="AJ53" s="188"/>
      <c r="AK53" s="188"/>
      <c r="AL53" s="188"/>
      <c r="AN53" s="196" t="str">
        <f>IF($L$19="","",VLOOKUP(Z53,'【参考】数式用'!$A$4:$M$54,13,FALSE))</f>
        <v>加算対象</v>
      </c>
      <c r="AO53" s="197" t="str">
        <f>VLOOKUP(Z53,'【参考】数式用'!$A$2:$N$54,14,FALSE)</f>
        <v>その他</v>
      </c>
    </row>
    <row r="54" spans="1:41" ht="45" customHeight="1">
      <c r="A54" s="21">
        <v>2</v>
      </c>
      <c r="B54" s="57" t="s">
        <v>2259</v>
      </c>
      <c r="C54" s="71"/>
      <c r="D54" s="71"/>
      <c r="E54" s="71"/>
      <c r="F54" s="71"/>
      <c r="G54" s="71"/>
      <c r="H54" s="71"/>
      <c r="I54" s="71"/>
      <c r="J54" s="71"/>
      <c r="K54" s="85"/>
      <c r="L54" s="95" t="s">
        <v>2492</v>
      </c>
      <c r="M54" s="104"/>
      <c r="N54" s="104"/>
      <c r="O54" s="104"/>
      <c r="P54" s="111"/>
      <c r="Q54" s="118" t="s">
        <v>63</v>
      </c>
      <c r="R54" s="126"/>
      <c r="S54" s="126"/>
      <c r="T54" s="126"/>
      <c r="U54" s="132"/>
      <c r="V54" s="137" t="s">
        <v>1113</v>
      </c>
      <c r="W54" s="149" t="s">
        <v>2494</v>
      </c>
      <c r="X54" s="149"/>
      <c r="Y54" s="149"/>
      <c r="Z54" s="158" t="s">
        <v>2214</v>
      </c>
      <c r="AA54" s="162"/>
      <c r="AB54" s="165"/>
      <c r="AC54" s="169" t="str">
        <f>IFERROR(VLOOKUP(Z54,'【参考】数式用'!$A$4:$B$54,2,FALSE),"")</f>
        <v>33</v>
      </c>
      <c r="AD54" s="173">
        <v>1000</v>
      </c>
      <c r="AE54" s="179">
        <f>IF(B54="","",IF(AO54="総合事業","数式を削除して手入力",IFERROR(INDEX('【参考】数式用'!$AT$3:$AV$452,MATCH(Q54&amp;V54,'【参考】数式用'!$AS$3:$AS$452,0),MATCH(VLOOKUP(Z54,'【参考】数式用'!$AW$2:$AX$53,2,FALSE),'【参考】数式用'!$AT$2:$AV$2,0)),10)))</f>
        <v>10.27</v>
      </c>
      <c r="AN54" s="196" t="str">
        <f>IF($L$19="","",VLOOKUP(Z54,'【参考】数式用'!$A$4:$M$54,13,FALSE))</f>
        <v>加算対象</v>
      </c>
      <c r="AO54" s="197" t="str">
        <f>VLOOKUP(Z54,'【参考】数式用'!$A$2:$N$54,14,FALSE)</f>
        <v>その他</v>
      </c>
    </row>
    <row r="55" spans="1:41" ht="49.95" customHeight="1">
      <c r="A55" s="21">
        <f t="shared" ref="A55:A118" si="0">A54+1</f>
        <v>3</v>
      </c>
      <c r="B55" s="57" t="s">
        <v>2259</v>
      </c>
      <c r="C55" s="71"/>
      <c r="D55" s="71"/>
      <c r="E55" s="71"/>
      <c r="F55" s="71"/>
      <c r="G55" s="71"/>
      <c r="H55" s="71"/>
      <c r="I55" s="71"/>
      <c r="J55" s="71"/>
      <c r="K55" s="85"/>
      <c r="L55" s="95" t="s">
        <v>2492</v>
      </c>
      <c r="M55" s="104"/>
      <c r="N55" s="104"/>
      <c r="O55" s="104"/>
      <c r="P55" s="111"/>
      <c r="Q55" s="118" t="s">
        <v>63</v>
      </c>
      <c r="R55" s="126"/>
      <c r="S55" s="126"/>
      <c r="T55" s="126"/>
      <c r="U55" s="132"/>
      <c r="V55" s="137" t="s">
        <v>1113</v>
      </c>
      <c r="W55" s="149" t="s">
        <v>2495</v>
      </c>
      <c r="X55" s="149"/>
      <c r="Y55" s="149"/>
      <c r="Z55" s="158" t="s">
        <v>2215</v>
      </c>
      <c r="AA55" s="162"/>
      <c r="AB55" s="165"/>
      <c r="AC55" s="169" t="str">
        <f>IFERROR(VLOOKUP(Z55,'【参考】数式用'!$A$4:$B$54,2,FALSE),"")</f>
        <v>35</v>
      </c>
      <c r="AD55" s="173">
        <v>1000</v>
      </c>
      <c r="AE55" s="179">
        <f>IF(B55="","",IF(AO55="総合事業","数式を削除して手入力",IFERROR(INDEX('【参考】数式用'!$AT$3:$AV$452,MATCH(Q55&amp;V55,'【参考】数式用'!$AS$3:$AS$452,0),MATCH(VLOOKUP(Z55,'【参考】数式用'!$AW$2:$AX$53,2,FALSE),'【参考】数式用'!$AT$2:$AV$2,0)),10)))</f>
        <v>10.27</v>
      </c>
      <c r="AN55" s="196" t="str">
        <f>IF($L$19="","",VLOOKUP(Z55,'【参考】数式用'!$A$4:$M$54,13,FALSE))</f>
        <v>加算対象</v>
      </c>
      <c r="AO55" s="197" t="str">
        <f>VLOOKUP(Z55,'【参考】数式用'!$A$2:$N$54,14,FALSE)</f>
        <v>介護予防</v>
      </c>
    </row>
    <row r="56" spans="1:41" ht="49.95" customHeight="1">
      <c r="A56" s="21">
        <f t="shared" si="0"/>
        <v>4</v>
      </c>
      <c r="B56" s="57" t="s">
        <v>2152</v>
      </c>
      <c r="C56" s="71"/>
      <c r="D56" s="71"/>
      <c r="E56" s="71"/>
      <c r="F56" s="71"/>
      <c r="G56" s="71"/>
      <c r="H56" s="71"/>
      <c r="I56" s="71"/>
      <c r="J56" s="71"/>
      <c r="K56" s="85"/>
      <c r="L56" s="95" t="s">
        <v>1619</v>
      </c>
      <c r="M56" s="104"/>
      <c r="N56" s="104"/>
      <c r="O56" s="104"/>
      <c r="P56" s="111"/>
      <c r="Q56" s="118" t="s">
        <v>63</v>
      </c>
      <c r="R56" s="126"/>
      <c r="S56" s="126"/>
      <c r="T56" s="126"/>
      <c r="U56" s="132"/>
      <c r="V56" s="137" t="s">
        <v>736</v>
      </c>
      <c r="W56" s="149" t="s">
        <v>2145</v>
      </c>
      <c r="X56" s="149"/>
      <c r="Y56" s="149"/>
      <c r="Z56" s="158" t="s">
        <v>1962</v>
      </c>
      <c r="AA56" s="162"/>
      <c r="AB56" s="165"/>
      <c r="AC56" s="169">
        <f>IFERROR(VLOOKUP(Z56,'【参考】数式用'!$A$4:$B$54,2,FALSE),"")</f>
        <v>43</v>
      </c>
      <c r="AD56" s="173">
        <v>1000</v>
      </c>
      <c r="AE56" s="179">
        <f>IF(B56="","",IF(AO56="総合事業","数式を削除して手入力",IFERROR(INDEX('【参考】数式用'!$AT$3:$AV$452,MATCH(Q56&amp;V56,'【参考】数式用'!$AS$3:$AS$452,0),MATCH(VLOOKUP(Z56,'【参考】数式用'!$AW$2:$AX$53,2,FALSE),'【参考】数式用'!$AT$2:$AV$2,0)),10)))</f>
        <v>10.210000000000001</v>
      </c>
      <c r="AN56" s="196" t="str">
        <f>IF($L$19="","",VLOOKUP(Z56,'【参考】数式用'!$A$4:$M$54,13,FALSE))</f>
        <v>加算対象外</v>
      </c>
      <c r="AO56" s="197" t="str">
        <f>VLOOKUP(Z56,'【参考】数式用'!$A$2:$N$54,14,FALSE)</f>
        <v>その他</v>
      </c>
    </row>
    <row r="57" spans="1:41" ht="49.95" customHeight="1">
      <c r="A57" s="21">
        <f t="shared" si="0"/>
        <v>5</v>
      </c>
      <c r="B57" s="58"/>
      <c r="C57" s="72"/>
      <c r="D57" s="72"/>
      <c r="E57" s="72"/>
      <c r="F57" s="72"/>
      <c r="G57" s="72"/>
      <c r="H57" s="72"/>
      <c r="I57" s="72"/>
      <c r="J57" s="72"/>
      <c r="K57" s="86"/>
      <c r="L57" s="96"/>
      <c r="M57" s="105"/>
      <c r="N57" s="105"/>
      <c r="O57" s="105"/>
      <c r="P57" s="112"/>
      <c r="Q57" s="119"/>
      <c r="R57" s="127"/>
      <c r="S57" s="127"/>
      <c r="T57" s="127"/>
      <c r="U57" s="133"/>
      <c r="V57" s="138"/>
      <c r="W57" s="150"/>
      <c r="X57" s="150"/>
      <c r="Y57" s="150"/>
      <c r="Z57" s="159"/>
      <c r="AA57" s="159"/>
      <c r="AB57" s="159"/>
      <c r="AC57" s="169" t="str">
        <f>IFERROR(VLOOKUP(Z57,'【参考】数式用'!$A$4:$B$54,2,FALSE),"")</f>
        <v/>
      </c>
      <c r="AD57" s="174"/>
      <c r="AE57" s="179" t="str">
        <f>IF(B57="","",IF(AO57="総合事業","数式を削除して手入力",IFERROR(INDEX('【参考】数式用'!$AT$3:$AV$452,MATCH(Q57&amp;V57,'【参考】数式用'!$AS$3:$AS$452,0),MATCH(VLOOKUP(Z57,'【参考】数式用'!$AW$2:$AX$53,2,FALSE),'【参考】数式用'!$AT$2:$AV$2,0)),10)))</f>
        <v/>
      </c>
      <c r="AN57" s="196" t="e">
        <f>IF($L$19="","",VLOOKUP(Z57,'【参考】数式用'!$A$4:$M$54,13,FALSE))</f>
        <v>#N/A</v>
      </c>
      <c r="AO57" s="197" t="e">
        <f>VLOOKUP(Z57,'【参考】数式用'!$A$2:$N$54,14,FALSE)</f>
        <v>#N/A</v>
      </c>
    </row>
    <row r="58" spans="1:41" ht="49.95" customHeight="1">
      <c r="A58" s="21">
        <f t="shared" si="0"/>
        <v>6</v>
      </c>
      <c r="B58" s="58"/>
      <c r="C58" s="72"/>
      <c r="D58" s="72"/>
      <c r="E58" s="72"/>
      <c r="F58" s="72"/>
      <c r="G58" s="72"/>
      <c r="H58" s="72"/>
      <c r="I58" s="72"/>
      <c r="J58" s="72"/>
      <c r="K58" s="86"/>
      <c r="L58" s="96"/>
      <c r="M58" s="105"/>
      <c r="N58" s="105"/>
      <c r="O58" s="105"/>
      <c r="P58" s="112"/>
      <c r="Q58" s="119"/>
      <c r="R58" s="127"/>
      <c r="S58" s="127"/>
      <c r="T58" s="127"/>
      <c r="U58" s="133"/>
      <c r="V58" s="138"/>
      <c r="W58" s="150"/>
      <c r="X58" s="150"/>
      <c r="Y58" s="150"/>
      <c r="Z58" s="159"/>
      <c r="AA58" s="159"/>
      <c r="AB58" s="159"/>
      <c r="AC58" s="169" t="str">
        <f>IFERROR(VLOOKUP(Z58,'【参考】数式用'!$A$4:$B$54,2,FALSE),"")</f>
        <v/>
      </c>
      <c r="AD58" s="174"/>
      <c r="AE58" s="179" t="str">
        <f>IF(B58="","",IF(AO58="総合事業","数式を削除して手入力",IFERROR(INDEX('【参考】数式用'!$AT$3:$AV$452,MATCH(Q58&amp;V58,'【参考】数式用'!$AS$3:$AS$452,0),MATCH(VLOOKUP(Z58,'【参考】数式用'!$AW$2:$AX$53,2,FALSE),'【参考】数式用'!$AT$2:$AV$2,0)),10)))</f>
        <v/>
      </c>
      <c r="AN58" s="196" t="e">
        <f>IF($L$19="","",VLOOKUP(Z58,'【参考】数式用'!$A$4:$M$54,13,FALSE))</f>
        <v>#N/A</v>
      </c>
      <c r="AO58" s="197" t="e">
        <f>VLOOKUP(Z58,'【参考】数式用'!$A$2:$N$54,14,FALSE)</f>
        <v>#N/A</v>
      </c>
    </row>
    <row r="59" spans="1:41" ht="49.95" customHeight="1">
      <c r="A59" s="21">
        <f t="shared" si="0"/>
        <v>7</v>
      </c>
      <c r="B59" s="58"/>
      <c r="C59" s="72"/>
      <c r="D59" s="72"/>
      <c r="E59" s="72"/>
      <c r="F59" s="72"/>
      <c r="G59" s="72"/>
      <c r="H59" s="72"/>
      <c r="I59" s="72"/>
      <c r="J59" s="72"/>
      <c r="K59" s="86"/>
      <c r="L59" s="96"/>
      <c r="M59" s="105"/>
      <c r="N59" s="105"/>
      <c r="O59" s="105"/>
      <c r="P59" s="112"/>
      <c r="Q59" s="119"/>
      <c r="R59" s="127"/>
      <c r="S59" s="127"/>
      <c r="T59" s="127"/>
      <c r="U59" s="133"/>
      <c r="V59" s="138"/>
      <c r="W59" s="150"/>
      <c r="X59" s="150"/>
      <c r="Y59" s="150"/>
      <c r="Z59" s="159"/>
      <c r="AA59" s="159"/>
      <c r="AB59" s="159"/>
      <c r="AC59" s="169" t="str">
        <f>IFERROR(VLOOKUP(Z59,'【参考】数式用'!$A$4:$B$54,2,FALSE),"")</f>
        <v/>
      </c>
      <c r="AD59" s="174"/>
      <c r="AE59" s="179" t="str">
        <f>IF(B59="","",IF(AO59="総合事業","数式を削除して手入力",IFERROR(INDEX('【参考】数式用'!$AT$3:$AV$452,MATCH(Q59&amp;V59,'【参考】数式用'!$AS$3:$AS$452,0),MATCH(VLOOKUP(Z59,'【参考】数式用'!$AW$2:$AX$53,2,FALSE),'【参考】数式用'!$AT$2:$AV$2,0)),10)))</f>
        <v/>
      </c>
      <c r="AN59" s="196" t="e">
        <f>IF($L$19="","",VLOOKUP(Z59,'【参考】数式用'!$A$4:$M$54,13,FALSE))</f>
        <v>#N/A</v>
      </c>
      <c r="AO59" s="197" t="e">
        <f>VLOOKUP(Z59,'【参考】数式用'!$A$2:$N$54,14,FALSE)</f>
        <v>#N/A</v>
      </c>
    </row>
    <row r="60" spans="1:41" ht="49.95" customHeight="1">
      <c r="A60" s="21">
        <f t="shared" si="0"/>
        <v>8</v>
      </c>
      <c r="B60" s="58"/>
      <c r="C60" s="72"/>
      <c r="D60" s="72"/>
      <c r="E60" s="72"/>
      <c r="F60" s="72"/>
      <c r="G60" s="72"/>
      <c r="H60" s="72"/>
      <c r="I60" s="72"/>
      <c r="J60" s="72"/>
      <c r="K60" s="86"/>
      <c r="L60" s="96"/>
      <c r="M60" s="105"/>
      <c r="N60" s="105"/>
      <c r="O60" s="105"/>
      <c r="P60" s="112"/>
      <c r="Q60" s="119"/>
      <c r="R60" s="127"/>
      <c r="S60" s="127"/>
      <c r="T60" s="127"/>
      <c r="U60" s="133"/>
      <c r="V60" s="138"/>
      <c r="W60" s="150"/>
      <c r="X60" s="150"/>
      <c r="Y60" s="150"/>
      <c r="Z60" s="159"/>
      <c r="AA60" s="159"/>
      <c r="AB60" s="159"/>
      <c r="AC60" s="169" t="str">
        <f>IFERROR(VLOOKUP(Z60,'【参考】数式用'!$A$4:$B$54,2,FALSE),"")</f>
        <v/>
      </c>
      <c r="AD60" s="174"/>
      <c r="AE60" s="179" t="str">
        <f>IF(B60="","",IF(AO60="総合事業","数式を削除して手入力",IFERROR(INDEX('【参考】数式用'!$AT$3:$AV$452,MATCH(Q60&amp;V60,'【参考】数式用'!$AS$3:$AS$452,0),MATCH(VLOOKUP(Z60,'【参考】数式用'!$AW$2:$AX$53,2,FALSE),'【参考】数式用'!$AT$2:$AV$2,0)),10)))</f>
        <v/>
      </c>
      <c r="AN60" s="196" t="e">
        <f>IF($L$19="","",VLOOKUP(Z60,'【参考】数式用'!$A$4:$M$54,13,FALSE))</f>
        <v>#N/A</v>
      </c>
      <c r="AO60" s="197" t="e">
        <f>VLOOKUP(Z60,'【参考】数式用'!$A$2:$N$54,14,FALSE)</f>
        <v>#N/A</v>
      </c>
    </row>
    <row r="61" spans="1:41" ht="49.95" customHeight="1">
      <c r="A61" s="21">
        <f t="shared" si="0"/>
        <v>9</v>
      </c>
      <c r="B61" s="58"/>
      <c r="C61" s="72"/>
      <c r="D61" s="72"/>
      <c r="E61" s="72"/>
      <c r="F61" s="72"/>
      <c r="G61" s="72"/>
      <c r="H61" s="72"/>
      <c r="I61" s="72"/>
      <c r="J61" s="72"/>
      <c r="K61" s="86"/>
      <c r="L61" s="96"/>
      <c r="M61" s="105"/>
      <c r="N61" s="105"/>
      <c r="O61" s="105"/>
      <c r="P61" s="112"/>
      <c r="Q61" s="119"/>
      <c r="R61" s="127"/>
      <c r="S61" s="127"/>
      <c r="T61" s="127"/>
      <c r="U61" s="133"/>
      <c r="V61" s="138"/>
      <c r="W61" s="150"/>
      <c r="X61" s="150"/>
      <c r="Y61" s="150"/>
      <c r="Z61" s="159"/>
      <c r="AA61" s="159"/>
      <c r="AB61" s="159"/>
      <c r="AC61" s="169" t="str">
        <f>IFERROR(VLOOKUP(Z61,'【参考】数式用'!$A$4:$B$54,2,FALSE),"")</f>
        <v/>
      </c>
      <c r="AD61" s="174"/>
      <c r="AE61" s="179" t="str">
        <f>IF(B61="","",IF(AO61="総合事業","数式を削除して手入力",IFERROR(INDEX('【参考】数式用'!$AT$3:$AV$452,MATCH(Q61&amp;V61,'【参考】数式用'!$AS$3:$AS$452,0),MATCH(VLOOKUP(Z61,'【参考】数式用'!$AW$2:$AX$53,2,FALSE),'【参考】数式用'!$AT$2:$AV$2,0)),10)))</f>
        <v/>
      </c>
      <c r="AN61" s="196" t="e">
        <f>IF($L$19="","",VLOOKUP(Z61,'【参考】数式用'!$A$4:$M$54,13,FALSE))</f>
        <v>#N/A</v>
      </c>
      <c r="AO61" s="197" t="e">
        <f>VLOOKUP(Z61,'【参考】数式用'!$A$2:$N$54,14,FALSE)</f>
        <v>#N/A</v>
      </c>
    </row>
    <row r="62" spans="1:41" ht="49.95" customHeight="1">
      <c r="A62" s="21">
        <f t="shared" si="0"/>
        <v>10</v>
      </c>
      <c r="B62" s="58"/>
      <c r="C62" s="72"/>
      <c r="D62" s="72"/>
      <c r="E62" s="72"/>
      <c r="F62" s="72"/>
      <c r="G62" s="72"/>
      <c r="H62" s="72"/>
      <c r="I62" s="72"/>
      <c r="J62" s="72"/>
      <c r="K62" s="86"/>
      <c r="L62" s="96"/>
      <c r="M62" s="105"/>
      <c r="N62" s="105"/>
      <c r="O62" s="105"/>
      <c r="P62" s="112"/>
      <c r="Q62" s="119"/>
      <c r="R62" s="127"/>
      <c r="S62" s="127"/>
      <c r="T62" s="127"/>
      <c r="U62" s="133"/>
      <c r="V62" s="138"/>
      <c r="W62" s="150"/>
      <c r="X62" s="150"/>
      <c r="Y62" s="150"/>
      <c r="Z62" s="159"/>
      <c r="AA62" s="159"/>
      <c r="AB62" s="159"/>
      <c r="AC62" s="169" t="str">
        <f>IFERROR(VLOOKUP(Z62,'【参考】数式用'!$A$4:$B$54,2,FALSE),"")</f>
        <v/>
      </c>
      <c r="AD62" s="174"/>
      <c r="AE62" s="179" t="str">
        <f>IF(B62="","",IF(AO62="総合事業","数式を削除して手入力",IFERROR(INDEX('【参考】数式用'!$AT$3:$AV$452,MATCH(Q62&amp;V62,'【参考】数式用'!$AS$3:$AS$452,0),MATCH(VLOOKUP(Z62,'【参考】数式用'!$AW$2:$AX$53,2,FALSE),'【参考】数式用'!$AT$2:$AV$2,0)),10)))</f>
        <v/>
      </c>
      <c r="AN62" s="196" t="e">
        <f>IF($L$19="","",VLOOKUP(Z62,'【参考】数式用'!$A$4:$M$54,13,FALSE))</f>
        <v>#N/A</v>
      </c>
      <c r="AO62" s="197" t="e">
        <f>VLOOKUP(Z62,'【参考】数式用'!$A$2:$N$54,14,FALSE)</f>
        <v>#N/A</v>
      </c>
    </row>
    <row r="63" spans="1:41" ht="49.95" customHeight="1">
      <c r="A63" s="21">
        <f t="shared" si="0"/>
        <v>11</v>
      </c>
      <c r="B63" s="58"/>
      <c r="C63" s="72"/>
      <c r="D63" s="72"/>
      <c r="E63" s="72"/>
      <c r="F63" s="72"/>
      <c r="G63" s="72"/>
      <c r="H63" s="72"/>
      <c r="I63" s="72"/>
      <c r="J63" s="72"/>
      <c r="K63" s="86"/>
      <c r="L63" s="96"/>
      <c r="M63" s="105"/>
      <c r="N63" s="105"/>
      <c r="O63" s="105"/>
      <c r="P63" s="112"/>
      <c r="Q63" s="119"/>
      <c r="R63" s="127"/>
      <c r="S63" s="127"/>
      <c r="T63" s="127"/>
      <c r="U63" s="133"/>
      <c r="V63" s="138"/>
      <c r="W63" s="150"/>
      <c r="X63" s="150"/>
      <c r="Y63" s="150"/>
      <c r="Z63" s="159"/>
      <c r="AA63" s="159"/>
      <c r="AB63" s="159"/>
      <c r="AC63" s="169" t="str">
        <f>IFERROR(VLOOKUP(Z63,'【参考】数式用'!$A$4:$B$54,2,FALSE),"")</f>
        <v/>
      </c>
      <c r="AD63" s="174"/>
      <c r="AE63" s="179" t="str">
        <f>IF(B63="","",IF(AO63="総合事業","数式を削除して手入力",IFERROR(INDEX('【参考】数式用'!$AT$3:$AV$452,MATCH(Q63&amp;V63,'【参考】数式用'!$AS$3:$AS$452,0),MATCH(VLOOKUP(Z63,'【参考】数式用'!$AW$2:$AX$53,2,FALSE),'【参考】数式用'!$AT$2:$AV$2,0)),10)))</f>
        <v/>
      </c>
      <c r="AN63" s="196" t="e">
        <f>IF($L$19="","",VLOOKUP(Z63,'【参考】数式用'!$A$4:$M$54,13,FALSE))</f>
        <v>#N/A</v>
      </c>
      <c r="AO63" s="197" t="e">
        <f>VLOOKUP(Z63,'【参考】数式用'!$A$2:$N$54,14,FALSE)</f>
        <v>#N/A</v>
      </c>
    </row>
    <row r="64" spans="1:41" ht="49.95" customHeight="1">
      <c r="A64" s="21">
        <f t="shared" si="0"/>
        <v>12</v>
      </c>
      <c r="B64" s="58"/>
      <c r="C64" s="72"/>
      <c r="D64" s="72"/>
      <c r="E64" s="72"/>
      <c r="F64" s="72"/>
      <c r="G64" s="72"/>
      <c r="H64" s="72"/>
      <c r="I64" s="72"/>
      <c r="J64" s="72"/>
      <c r="K64" s="86"/>
      <c r="L64" s="96"/>
      <c r="M64" s="105"/>
      <c r="N64" s="105"/>
      <c r="O64" s="105"/>
      <c r="P64" s="112"/>
      <c r="Q64" s="119"/>
      <c r="R64" s="127"/>
      <c r="S64" s="127"/>
      <c r="T64" s="127"/>
      <c r="U64" s="133"/>
      <c r="V64" s="138"/>
      <c r="W64" s="150"/>
      <c r="X64" s="150"/>
      <c r="Y64" s="150"/>
      <c r="Z64" s="159"/>
      <c r="AA64" s="159"/>
      <c r="AB64" s="159"/>
      <c r="AC64" s="169" t="str">
        <f>IFERROR(VLOOKUP(Z64,'【参考】数式用'!$A$4:$B$54,2,FALSE),"")</f>
        <v/>
      </c>
      <c r="AD64" s="174"/>
      <c r="AE64" s="179" t="str">
        <f>IF(B64="","",IF(AO64="総合事業","数式を削除して手入力",IFERROR(INDEX('【参考】数式用'!$AT$3:$AV$452,MATCH(Q64&amp;V64,'【参考】数式用'!$AS$3:$AS$452,0),MATCH(VLOOKUP(Z64,'【参考】数式用'!$AW$2:$AX$53,2,FALSE),'【参考】数式用'!$AT$2:$AV$2,0)),10)))</f>
        <v/>
      </c>
      <c r="AN64" s="196" t="e">
        <f>IF($L$19="","",VLOOKUP(Z64,'【参考】数式用'!$A$4:$M$54,13,FALSE))</f>
        <v>#N/A</v>
      </c>
      <c r="AO64" s="197" t="e">
        <f>VLOOKUP(Z64,'【参考】数式用'!$A$2:$N$54,14,FALSE)</f>
        <v>#N/A</v>
      </c>
    </row>
    <row r="65" spans="1:41" ht="49.95" customHeight="1">
      <c r="A65" s="21">
        <f t="shared" si="0"/>
        <v>13</v>
      </c>
      <c r="B65" s="58"/>
      <c r="C65" s="72"/>
      <c r="D65" s="72"/>
      <c r="E65" s="72"/>
      <c r="F65" s="72"/>
      <c r="G65" s="72"/>
      <c r="H65" s="72"/>
      <c r="I65" s="72"/>
      <c r="J65" s="72"/>
      <c r="K65" s="86"/>
      <c r="L65" s="96"/>
      <c r="M65" s="105"/>
      <c r="N65" s="105"/>
      <c r="O65" s="105"/>
      <c r="P65" s="112"/>
      <c r="Q65" s="119"/>
      <c r="R65" s="127"/>
      <c r="S65" s="127"/>
      <c r="T65" s="127"/>
      <c r="U65" s="133"/>
      <c r="V65" s="138"/>
      <c r="W65" s="150"/>
      <c r="X65" s="150"/>
      <c r="Y65" s="150"/>
      <c r="Z65" s="159"/>
      <c r="AA65" s="159"/>
      <c r="AB65" s="159"/>
      <c r="AC65" s="169" t="str">
        <f>IFERROR(VLOOKUP(Z65,'【参考】数式用'!$A$4:$B$54,2,FALSE),"")</f>
        <v/>
      </c>
      <c r="AD65" s="174"/>
      <c r="AE65" s="179" t="str">
        <f>IF(B65="","",IF(AO65="総合事業","数式を削除して手入力",IFERROR(INDEX('【参考】数式用'!$AT$3:$AV$452,MATCH(Q65&amp;V65,'【参考】数式用'!$AS$3:$AS$452,0),MATCH(VLOOKUP(Z65,'【参考】数式用'!$AW$2:$AX$53,2,FALSE),'【参考】数式用'!$AT$2:$AV$2,0)),10)))</f>
        <v/>
      </c>
      <c r="AN65" s="196" t="e">
        <f>IF($L$19="","",VLOOKUP(Z65,'【参考】数式用'!$A$4:$M$54,13,FALSE))</f>
        <v>#N/A</v>
      </c>
      <c r="AO65" s="197" t="e">
        <f>VLOOKUP(Z65,'【参考】数式用'!$A$2:$N$54,14,FALSE)</f>
        <v>#N/A</v>
      </c>
    </row>
    <row r="66" spans="1:41" ht="49.95" customHeight="1">
      <c r="A66" s="21">
        <f t="shared" si="0"/>
        <v>14</v>
      </c>
      <c r="B66" s="58"/>
      <c r="C66" s="72"/>
      <c r="D66" s="72"/>
      <c r="E66" s="72"/>
      <c r="F66" s="72"/>
      <c r="G66" s="72"/>
      <c r="H66" s="72"/>
      <c r="I66" s="72"/>
      <c r="J66" s="72"/>
      <c r="K66" s="86"/>
      <c r="L66" s="96"/>
      <c r="M66" s="105"/>
      <c r="N66" s="105"/>
      <c r="O66" s="105"/>
      <c r="P66" s="112"/>
      <c r="Q66" s="119"/>
      <c r="R66" s="127"/>
      <c r="S66" s="127"/>
      <c r="T66" s="127"/>
      <c r="U66" s="133"/>
      <c r="V66" s="138"/>
      <c r="W66" s="150"/>
      <c r="X66" s="150"/>
      <c r="Y66" s="150"/>
      <c r="Z66" s="159"/>
      <c r="AA66" s="159"/>
      <c r="AB66" s="159"/>
      <c r="AC66" s="169" t="str">
        <f>IFERROR(VLOOKUP(Z66,'【参考】数式用'!$A$4:$B$54,2,FALSE),"")</f>
        <v/>
      </c>
      <c r="AD66" s="174"/>
      <c r="AE66" s="179" t="str">
        <f>IF(B66="","",IF(AO66="総合事業","数式を削除して手入力",IFERROR(INDEX('【参考】数式用'!$AT$3:$AV$452,MATCH(Q66&amp;V66,'【参考】数式用'!$AS$3:$AS$452,0),MATCH(VLOOKUP(Z66,'【参考】数式用'!$AW$2:$AX$53,2,FALSE),'【参考】数式用'!$AT$2:$AV$2,0)),10)))</f>
        <v/>
      </c>
      <c r="AN66" s="196" t="e">
        <f>IF($L$19="","",VLOOKUP(Z66,'【参考】数式用'!$A$4:$M$54,13,FALSE))</f>
        <v>#N/A</v>
      </c>
      <c r="AO66" s="197" t="e">
        <f>VLOOKUP(Z66,'【参考】数式用'!$A$2:$N$54,14,FALSE)</f>
        <v>#N/A</v>
      </c>
    </row>
    <row r="67" spans="1:41" ht="49.95" customHeight="1">
      <c r="A67" s="21">
        <f t="shared" si="0"/>
        <v>15</v>
      </c>
      <c r="B67" s="58"/>
      <c r="C67" s="72"/>
      <c r="D67" s="72"/>
      <c r="E67" s="72"/>
      <c r="F67" s="72"/>
      <c r="G67" s="72"/>
      <c r="H67" s="72"/>
      <c r="I67" s="72"/>
      <c r="J67" s="72"/>
      <c r="K67" s="86"/>
      <c r="L67" s="96"/>
      <c r="M67" s="105"/>
      <c r="N67" s="105"/>
      <c r="O67" s="105"/>
      <c r="P67" s="112"/>
      <c r="Q67" s="119"/>
      <c r="R67" s="127"/>
      <c r="S67" s="127"/>
      <c r="T67" s="127"/>
      <c r="U67" s="133"/>
      <c r="V67" s="138"/>
      <c r="W67" s="150"/>
      <c r="X67" s="150"/>
      <c r="Y67" s="150"/>
      <c r="Z67" s="159"/>
      <c r="AA67" s="159"/>
      <c r="AB67" s="159"/>
      <c r="AC67" s="169" t="str">
        <f>IFERROR(VLOOKUP(Z67,'【参考】数式用'!$A$4:$B$54,2,FALSE),"")</f>
        <v/>
      </c>
      <c r="AD67" s="174"/>
      <c r="AE67" s="179" t="str">
        <f>IF(B67="","",IF(AO67="総合事業","数式を削除して手入力",IFERROR(INDEX('【参考】数式用'!$AT$3:$AV$452,MATCH(Q67&amp;V67,'【参考】数式用'!$AS$3:$AS$452,0),MATCH(VLOOKUP(Z67,'【参考】数式用'!$AW$2:$AX$53,2,FALSE),'【参考】数式用'!$AT$2:$AV$2,0)),10)))</f>
        <v/>
      </c>
      <c r="AN67" s="196" t="e">
        <f>IF($L$19="","",VLOOKUP(Z67,'【参考】数式用'!$A$4:$M$54,13,FALSE))</f>
        <v>#N/A</v>
      </c>
      <c r="AO67" s="197" t="e">
        <f>VLOOKUP(Z67,'【参考】数式用'!$A$2:$N$54,14,FALSE)</f>
        <v>#N/A</v>
      </c>
    </row>
    <row r="68" spans="1:41" ht="49.95" customHeight="1">
      <c r="A68" s="21">
        <f t="shared" si="0"/>
        <v>16</v>
      </c>
      <c r="B68" s="58"/>
      <c r="C68" s="72"/>
      <c r="D68" s="72"/>
      <c r="E68" s="72"/>
      <c r="F68" s="72"/>
      <c r="G68" s="72"/>
      <c r="H68" s="72"/>
      <c r="I68" s="72"/>
      <c r="J68" s="72"/>
      <c r="K68" s="86"/>
      <c r="L68" s="96"/>
      <c r="M68" s="105"/>
      <c r="N68" s="105"/>
      <c r="O68" s="105"/>
      <c r="P68" s="112"/>
      <c r="Q68" s="119"/>
      <c r="R68" s="127"/>
      <c r="S68" s="127"/>
      <c r="T68" s="127"/>
      <c r="U68" s="133"/>
      <c r="V68" s="138"/>
      <c r="W68" s="150"/>
      <c r="X68" s="150"/>
      <c r="Y68" s="150"/>
      <c r="Z68" s="159"/>
      <c r="AA68" s="159"/>
      <c r="AB68" s="159"/>
      <c r="AC68" s="169" t="str">
        <f>IFERROR(VLOOKUP(Z68,'【参考】数式用'!$A$4:$B$54,2,FALSE),"")</f>
        <v/>
      </c>
      <c r="AD68" s="174"/>
      <c r="AE68" s="179" t="str">
        <f>IF(B68="","",IF(AO68="総合事業","数式を削除して手入力",IFERROR(INDEX('【参考】数式用'!$AT$3:$AV$452,MATCH(Q68&amp;V68,'【参考】数式用'!$AS$3:$AS$452,0),MATCH(VLOOKUP(Z68,'【参考】数式用'!$AW$2:$AX$53,2,FALSE),'【参考】数式用'!$AT$2:$AV$2,0)),10)))</f>
        <v/>
      </c>
      <c r="AN68" s="196" t="e">
        <f>IF($L$19="","",VLOOKUP(Z68,'【参考】数式用'!$A$4:$M$54,13,FALSE))</f>
        <v>#N/A</v>
      </c>
      <c r="AO68" s="197" t="e">
        <f>VLOOKUP(Z68,'【参考】数式用'!$A$2:$N$54,14,FALSE)</f>
        <v>#N/A</v>
      </c>
    </row>
    <row r="69" spans="1:41" ht="49.95" customHeight="1">
      <c r="A69" s="21">
        <f t="shared" si="0"/>
        <v>17</v>
      </c>
      <c r="B69" s="58"/>
      <c r="C69" s="72"/>
      <c r="D69" s="72"/>
      <c r="E69" s="72"/>
      <c r="F69" s="72"/>
      <c r="G69" s="72"/>
      <c r="H69" s="72"/>
      <c r="I69" s="72"/>
      <c r="J69" s="72"/>
      <c r="K69" s="86"/>
      <c r="L69" s="96"/>
      <c r="M69" s="105"/>
      <c r="N69" s="105"/>
      <c r="O69" s="105"/>
      <c r="P69" s="112"/>
      <c r="Q69" s="119"/>
      <c r="R69" s="127"/>
      <c r="S69" s="127"/>
      <c r="T69" s="127"/>
      <c r="U69" s="133"/>
      <c r="V69" s="138"/>
      <c r="W69" s="150"/>
      <c r="X69" s="150"/>
      <c r="Y69" s="150"/>
      <c r="Z69" s="160"/>
      <c r="AA69" s="163"/>
      <c r="AB69" s="166"/>
      <c r="AC69" s="169" t="str">
        <f>IFERROR(VLOOKUP(Z69,'【参考】数式用'!$A$4:$B$54,2,FALSE),"")</f>
        <v/>
      </c>
      <c r="AD69" s="174"/>
      <c r="AE69" s="179" t="str">
        <f>IF(B69="","",IF(AO69="総合事業","数式を削除して手入力",IFERROR(INDEX('【参考】数式用'!$AT$3:$AV$452,MATCH(Q69&amp;V69,'【参考】数式用'!$AS$3:$AS$452,0),MATCH(VLOOKUP(Z69,'【参考】数式用'!$AW$2:$AX$53,2,FALSE),'【参考】数式用'!$AT$2:$AV$2,0)),10)))</f>
        <v/>
      </c>
      <c r="AN69" s="196" t="e">
        <f>IF($L$19="","",VLOOKUP(Z69,'【参考】数式用'!$A$4:$M$54,13,FALSE))</f>
        <v>#N/A</v>
      </c>
      <c r="AO69" s="197" t="e">
        <f>VLOOKUP(Z69,'【参考】数式用'!$A$2:$N$54,14,FALSE)</f>
        <v>#N/A</v>
      </c>
    </row>
    <row r="70" spans="1:41" ht="49.95" customHeight="1">
      <c r="A70" s="21">
        <f t="shared" si="0"/>
        <v>18</v>
      </c>
      <c r="B70" s="58"/>
      <c r="C70" s="72"/>
      <c r="D70" s="72"/>
      <c r="E70" s="72"/>
      <c r="F70" s="72"/>
      <c r="G70" s="72"/>
      <c r="H70" s="72"/>
      <c r="I70" s="72"/>
      <c r="J70" s="72"/>
      <c r="K70" s="86"/>
      <c r="L70" s="96"/>
      <c r="M70" s="105"/>
      <c r="N70" s="105"/>
      <c r="O70" s="105"/>
      <c r="P70" s="112"/>
      <c r="Q70" s="119"/>
      <c r="R70" s="127"/>
      <c r="S70" s="127"/>
      <c r="T70" s="127"/>
      <c r="U70" s="133"/>
      <c r="V70" s="138"/>
      <c r="W70" s="150"/>
      <c r="X70" s="150"/>
      <c r="Y70" s="150"/>
      <c r="Z70" s="159"/>
      <c r="AA70" s="159"/>
      <c r="AB70" s="159"/>
      <c r="AC70" s="169" t="str">
        <f>IFERROR(VLOOKUP(Z70,'【参考】数式用'!$A$4:$B$54,2,FALSE),"")</f>
        <v/>
      </c>
      <c r="AD70" s="174"/>
      <c r="AE70" s="179" t="str">
        <f>IF(B70="","",IF(AO70="総合事業","数式を削除して手入力",IFERROR(INDEX('【参考】数式用'!$AT$3:$AV$452,MATCH(Q70&amp;V70,'【参考】数式用'!$AS$3:$AS$452,0),MATCH(VLOOKUP(Z70,'【参考】数式用'!$AW$2:$AX$53,2,FALSE),'【参考】数式用'!$AT$2:$AV$2,0)),10)))</f>
        <v/>
      </c>
      <c r="AN70" s="196" t="e">
        <f>IF($L$19="","",VLOOKUP(Z70,'【参考】数式用'!$A$4:$M$54,13,FALSE))</f>
        <v>#N/A</v>
      </c>
      <c r="AO70" s="197" t="e">
        <f>VLOOKUP(Z70,'【参考】数式用'!$A$2:$N$54,14,FALSE)</f>
        <v>#N/A</v>
      </c>
    </row>
    <row r="71" spans="1:41" ht="49.95" customHeight="1">
      <c r="A71" s="21">
        <f t="shared" si="0"/>
        <v>19</v>
      </c>
      <c r="B71" s="58"/>
      <c r="C71" s="72"/>
      <c r="D71" s="72"/>
      <c r="E71" s="72"/>
      <c r="F71" s="72"/>
      <c r="G71" s="72"/>
      <c r="H71" s="72"/>
      <c r="I71" s="72"/>
      <c r="J71" s="72"/>
      <c r="K71" s="86"/>
      <c r="L71" s="96"/>
      <c r="M71" s="105"/>
      <c r="N71" s="105"/>
      <c r="O71" s="105"/>
      <c r="P71" s="112"/>
      <c r="Q71" s="119"/>
      <c r="R71" s="127"/>
      <c r="S71" s="127"/>
      <c r="T71" s="127"/>
      <c r="U71" s="133"/>
      <c r="V71" s="138"/>
      <c r="W71" s="150"/>
      <c r="X71" s="150"/>
      <c r="Y71" s="150"/>
      <c r="Z71" s="150"/>
      <c r="AA71" s="150"/>
      <c r="AB71" s="150"/>
      <c r="AC71" s="170" t="str">
        <f>IFERROR(VLOOKUP(Z71,'【参考】数式用'!$A$4:$B$54,2,FALSE),"")</f>
        <v/>
      </c>
      <c r="AD71" s="174"/>
      <c r="AE71" s="179" t="str">
        <f>IF(B71="","",IF(AO71="総合事業","数式を削除して手入力",IFERROR(INDEX('【参考】数式用'!$AT$3:$AV$452,MATCH(Q71&amp;V71,'【参考】数式用'!$AS$3:$AS$452,0),MATCH(VLOOKUP(Z71,'【参考】数式用'!$AW$2:$AX$53,2,FALSE),'【参考】数式用'!$AT$2:$AV$2,0)),10)))</f>
        <v/>
      </c>
      <c r="AN71" s="196" t="e">
        <f>IF($L$19="","",VLOOKUP(Z71,'【参考】数式用'!$A$4:$M$54,13,FALSE))</f>
        <v>#N/A</v>
      </c>
      <c r="AO71" s="197" t="e">
        <f>VLOOKUP(Z71,'【参考】数式用'!$A$2:$N$54,14,FALSE)</f>
        <v>#N/A</v>
      </c>
    </row>
    <row r="72" spans="1:41" ht="49.95" customHeight="1">
      <c r="A72" s="21">
        <f t="shared" si="0"/>
        <v>20</v>
      </c>
      <c r="B72" s="58"/>
      <c r="C72" s="72"/>
      <c r="D72" s="72"/>
      <c r="E72" s="72"/>
      <c r="F72" s="72"/>
      <c r="G72" s="72"/>
      <c r="H72" s="72"/>
      <c r="I72" s="72"/>
      <c r="J72" s="72"/>
      <c r="K72" s="86"/>
      <c r="L72" s="96"/>
      <c r="M72" s="105"/>
      <c r="N72" s="105"/>
      <c r="O72" s="105"/>
      <c r="P72" s="112"/>
      <c r="Q72" s="119"/>
      <c r="R72" s="127"/>
      <c r="S72" s="127"/>
      <c r="T72" s="127"/>
      <c r="U72" s="133"/>
      <c r="V72" s="138"/>
      <c r="W72" s="150"/>
      <c r="X72" s="150"/>
      <c r="Y72" s="150"/>
      <c r="Z72" s="159"/>
      <c r="AA72" s="159"/>
      <c r="AB72" s="159"/>
      <c r="AC72" s="169" t="str">
        <f>IFERROR(VLOOKUP(Z72,'【参考】数式用'!$A$4:$B$54,2,FALSE),"")</f>
        <v/>
      </c>
      <c r="AD72" s="174"/>
      <c r="AE72" s="179" t="str">
        <f>IF(B72="","",IF(AO72="総合事業","数式を削除して手入力",IFERROR(INDEX('【参考】数式用'!$AT$3:$AV$452,MATCH(Q72&amp;V72,'【参考】数式用'!$AS$3:$AS$452,0),MATCH(VLOOKUP(Z72,'【参考】数式用'!$AW$2:$AX$53,2,FALSE),'【参考】数式用'!$AT$2:$AV$2,0)),10)))</f>
        <v/>
      </c>
      <c r="AN72" s="196" t="e">
        <f>IF($L$19="","",VLOOKUP(Z72,'【参考】数式用'!$A$4:$M$54,13,FALSE))</f>
        <v>#N/A</v>
      </c>
      <c r="AO72" s="197" t="e">
        <f>VLOOKUP(Z72,'【参考】数式用'!$A$2:$N$54,14,FALSE)</f>
        <v>#N/A</v>
      </c>
    </row>
    <row r="73" spans="1:41" ht="49.95" customHeight="1">
      <c r="A73" s="21">
        <f t="shared" si="0"/>
        <v>21</v>
      </c>
      <c r="B73" s="58"/>
      <c r="C73" s="72"/>
      <c r="D73" s="72"/>
      <c r="E73" s="72"/>
      <c r="F73" s="72"/>
      <c r="G73" s="72"/>
      <c r="H73" s="72"/>
      <c r="I73" s="72"/>
      <c r="J73" s="72"/>
      <c r="K73" s="86"/>
      <c r="L73" s="96"/>
      <c r="M73" s="105"/>
      <c r="N73" s="105"/>
      <c r="O73" s="105"/>
      <c r="P73" s="112"/>
      <c r="Q73" s="119"/>
      <c r="R73" s="127"/>
      <c r="S73" s="127"/>
      <c r="T73" s="127"/>
      <c r="U73" s="133"/>
      <c r="V73" s="138"/>
      <c r="W73" s="150"/>
      <c r="X73" s="150"/>
      <c r="Y73" s="150"/>
      <c r="Z73" s="159"/>
      <c r="AA73" s="159"/>
      <c r="AB73" s="159"/>
      <c r="AC73" s="169" t="str">
        <f>IFERROR(VLOOKUP(Z73,'【参考】数式用'!$A$4:$B$54,2,FALSE),"")</f>
        <v/>
      </c>
      <c r="AD73" s="174"/>
      <c r="AE73" s="179" t="str">
        <f>IF(B73="","",IF(AO73="総合事業","数式を削除して手入力",IFERROR(INDEX('【参考】数式用'!$AT$3:$AV$452,MATCH(Q73&amp;V73,'【参考】数式用'!$AS$3:$AS$452,0),MATCH(VLOOKUP(Z73,'【参考】数式用'!$AW$2:$AX$53,2,FALSE),'【参考】数式用'!$AT$2:$AV$2,0)),10)))</f>
        <v/>
      </c>
      <c r="AN73" s="196" t="e">
        <f>IF($L$19="","",VLOOKUP(Z73,'【参考】数式用'!$A$4:$M$54,13,FALSE))</f>
        <v>#N/A</v>
      </c>
      <c r="AO73" s="197" t="e">
        <f>VLOOKUP(Z73,'【参考】数式用'!$A$2:$N$54,14,FALSE)</f>
        <v>#N/A</v>
      </c>
    </row>
    <row r="74" spans="1:41" ht="49.95" customHeight="1">
      <c r="A74" s="21">
        <f t="shared" si="0"/>
        <v>22</v>
      </c>
      <c r="B74" s="58"/>
      <c r="C74" s="72"/>
      <c r="D74" s="72"/>
      <c r="E74" s="72"/>
      <c r="F74" s="72"/>
      <c r="G74" s="72"/>
      <c r="H74" s="72"/>
      <c r="I74" s="72"/>
      <c r="J74" s="72"/>
      <c r="K74" s="86"/>
      <c r="L74" s="96"/>
      <c r="M74" s="105"/>
      <c r="N74" s="105"/>
      <c r="O74" s="105"/>
      <c r="P74" s="112"/>
      <c r="Q74" s="119"/>
      <c r="R74" s="127"/>
      <c r="S74" s="127"/>
      <c r="T74" s="127"/>
      <c r="U74" s="133"/>
      <c r="V74" s="138"/>
      <c r="W74" s="150"/>
      <c r="X74" s="150"/>
      <c r="Y74" s="150"/>
      <c r="Z74" s="159"/>
      <c r="AA74" s="159"/>
      <c r="AB74" s="159"/>
      <c r="AC74" s="169" t="str">
        <f>IFERROR(VLOOKUP(Z74,'【参考】数式用'!$A$4:$B$54,2,FALSE),"")</f>
        <v/>
      </c>
      <c r="AD74" s="174"/>
      <c r="AE74" s="179" t="str">
        <f>IF(B74="","",IF(AO74="総合事業","数式を削除して手入力",IFERROR(INDEX('【参考】数式用'!$AT$3:$AV$452,MATCH(Q74&amp;V74,'【参考】数式用'!$AS$3:$AS$452,0),MATCH(VLOOKUP(Z74,'【参考】数式用'!$AW$2:$AX$53,2,FALSE),'【参考】数式用'!$AT$2:$AV$2,0)),10)))</f>
        <v/>
      </c>
      <c r="AN74" s="196" t="e">
        <f>IF($L$19="","",VLOOKUP(Z74,'【参考】数式用'!$A$4:$M$54,13,FALSE))</f>
        <v>#N/A</v>
      </c>
      <c r="AO74" s="197" t="e">
        <f>VLOOKUP(Z74,'【参考】数式用'!$A$2:$N$54,14,FALSE)</f>
        <v>#N/A</v>
      </c>
    </row>
    <row r="75" spans="1:41" ht="49.95" customHeight="1">
      <c r="A75" s="21">
        <f t="shared" si="0"/>
        <v>23</v>
      </c>
      <c r="B75" s="58"/>
      <c r="C75" s="72"/>
      <c r="D75" s="72"/>
      <c r="E75" s="72"/>
      <c r="F75" s="72"/>
      <c r="G75" s="72"/>
      <c r="H75" s="72"/>
      <c r="I75" s="72"/>
      <c r="J75" s="72"/>
      <c r="K75" s="86"/>
      <c r="L75" s="96"/>
      <c r="M75" s="105"/>
      <c r="N75" s="105"/>
      <c r="O75" s="105"/>
      <c r="P75" s="112"/>
      <c r="Q75" s="119"/>
      <c r="R75" s="127"/>
      <c r="S75" s="127"/>
      <c r="T75" s="127"/>
      <c r="U75" s="133"/>
      <c r="V75" s="138"/>
      <c r="W75" s="150"/>
      <c r="X75" s="150"/>
      <c r="Y75" s="150"/>
      <c r="Z75" s="159"/>
      <c r="AA75" s="159"/>
      <c r="AB75" s="159"/>
      <c r="AC75" s="169" t="str">
        <f>IFERROR(VLOOKUP(Z75,'【参考】数式用'!$A$4:$B$54,2,FALSE),"")</f>
        <v/>
      </c>
      <c r="AD75" s="174"/>
      <c r="AE75" s="179" t="str">
        <f>IF(B75="","",IF(AO75="総合事業","数式を削除して手入力",IFERROR(INDEX('【参考】数式用'!$AT$3:$AV$452,MATCH(Q75&amp;V75,'【参考】数式用'!$AS$3:$AS$452,0),MATCH(VLOOKUP(Z75,'【参考】数式用'!$AW$2:$AX$53,2,FALSE),'【参考】数式用'!$AT$2:$AV$2,0)),10)))</f>
        <v/>
      </c>
      <c r="AN75" s="196" t="e">
        <f>IF($L$19="","",VLOOKUP(Z75,'【参考】数式用'!$A$4:$M$54,13,FALSE))</f>
        <v>#N/A</v>
      </c>
      <c r="AO75" s="197" t="e">
        <f>VLOOKUP(Z75,'【参考】数式用'!$A$2:$N$54,14,FALSE)</f>
        <v>#N/A</v>
      </c>
    </row>
    <row r="76" spans="1:41" ht="49.95" customHeight="1">
      <c r="A76" s="21">
        <f t="shared" si="0"/>
        <v>24</v>
      </c>
      <c r="B76" s="58"/>
      <c r="C76" s="72"/>
      <c r="D76" s="72"/>
      <c r="E76" s="72"/>
      <c r="F76" s="72"/>
      <c r="G76" s="72"/>
      <c r="H76" s="72"/>
      <c r="I76" s="72"/>
      <c r="J76" s="72"/>
      <c r="K76" s="86"/>
      <c r="L76" s="96"/>
      <c r="M76" s="105"/>
      <c r="N76" s="105"/>
      <c r="O76" s="105"/>
      <c r="P76" s="112"/>
      <c r="Q76" s="119"/>
      <c r="R76" s="127"/>
      <c r="S76" s="127"/>
      <c r="T76" s="127"/>
      <c r="U76" s="133"/>
      <c r="V76" s="138"/>
      <c r="W76" s="150"/>
      <c r="X76" s="150"/>
      <c r="Y76" s="150"/>
      <c r="Z76" s="159"/>
      <c r="AA76" s="159"/>
      <c r="AB76" s="159"/>
      <c r="AC76" s="169" t="str">
        <f>IFERROR(VLOOKUP(Z76,'【参考】数式用'!$A$4:$B$54,2,FALSE),"")</f>
        <v/>
      </c>
      <c r="AD76" s="174"/>
      <c r="AE76" s="179" t="str">
        <f>IF(B76="","",IF(AO76="総合事業","数式を削除して手入力",IFERROR(INDEX('【参考】数式用'!$AT$3:$AV$452,MATCH(Q76&amp;V76,'【参考】数式用'!$AS$3:$AS$452,0),MATCH(VLOOKUP(Z76,'【参考】数式用'!$AW$2:$AX$53,2,FALSE),'【参考】数式用'!$AT$2:$AV$2,0)),10)))</f>
        <v/>
      </c>
      <c r="AN76" s="196" t="e">
        <f>IF($L$19="","",VLOOKUP(Z76,'【参考】数式用'!$A$4:$M$54,13,FALSE))</f>
        <v>#N/A</v>
      </c>
      <c r="AO76" s="197" t="e">
        <f>VLOOKUP(Z76,'【参考】数式用'!$A$2:$N$54,14,FALSE)</f>
        <v>#N/A</v>
      </c>
    </row>
    <row r="77" spans="1:41" ht="49.95" customHeight="1">
      <c r="A77" s="21">
        <f t="shared" si="0"/>
        <v>25</v>
      </c>
      <c r="B77" s="58"/>
      <c r="C77" s="72"/>
      <c r="D77" s="72"/>
      <c r="E77" s="72"/>
      <c r="F77" s="72"/>
      <c r="G77" s="72"/>
      <c r="H77" s="72"/>
      <c r="I77" s="72"/>
      <c r="J77" s="72"/>
      <c r="K77" s="86"/>
      <c r="L77" s="96"/>
      <c r="M77" s="105"/>
      <c r="N77" s="105"/>
      <c r="O77" s="105"/>
      <c r="P77" s="112"/>
      <c r="Q77" s="119"/>
      <c r="R77" s="127"/>
      <c r="S77" s="127"/>
      <c r="T77" s="127"/>
      <c r="U77" s="133"/>
      <c r="V77" s="138"/>
      <c r="W77" s="150"/>
      <c r="X77" s="150"/>
      <c r="Y77" s="150"/>
      <c r="Z77" s="159"/>
      <c r="AA77" s="159"/>
      <c r="AB77" s="159"/>
      <c r="AC77" s="169" t="str">
        <f>IFERROR(VLOOKUP(Z77,'【参考】数式用'!$A$4:$B$54,2,FALSE),"")</f>
        <v/>
      </c>
      <c r="AD77" s="174"/>
      <c r="AE77" s="179" t="str">
        <f>IF(B77="","",IF(AO77="総合事業","数式を削除して手入力",IFERROR(INDEX('【参考】数式用'!$AT$3:$AV$452,MATCH(Q77&amp;V77,'【参考】数式用'!$AS$3:$AS$452,0),MATCH(VLOOKUP(Z77,'【参考】数式用'!$AW$2:$AX$53,2,FALSE),'【参考】数式用'!$AT$2:$AV$2,0)),10)))</f>
        <v/>
      </c>
      <c r="AN77" s="196" t="e">
        <f>IF($L$19="","",VLOOKUP(Z77,'【参考】数式用'!$A$4:$M$54,13,FALSE))</f>
        <v>#N/A</v>
      </c>
      <c r="AO77" s="197" t="e">
        <f>VLOOKUP(Z77,'【参考】数式用'!$A$2:$N$54,14,FALSE)</f>
        <v>#N/A</v>
      </c>
    </row>
    <row r="78" spans="1:41" ht="49.95" customHeight="1">
      <c r="A78" s="21">
        <f t="shared" si="0"/>
        <v>26</v>
      </c>
      <c r="B78" s="58"/>
      <c r="C78" s="72"/>
      <c r="D78" s="72"/>
      <c r="E78" s="72"/>
      <c r="F78" s="72"/>
      <c r="G78" s="72"/>
      <c r="H78" s="72"/>
      <c r="I78" s="72"/>
      <c r="J78" s="72"/>
      <c r="K78" s="86"/>
      <c r="L78" s="96"/>
      <c r="M78" s="105"/>
      <c r="N78" s="105"/>
      <c r="O78" s="105"/>
      <c r="P78" s="112"/>
      <c r="Q78" s="119"/>
      <c r="R78" s="127"/>
      <c r="S78" s="127"/>
      <c r="T78" s="127"/>
      <c r="U78" s="133"/>
      <c r="V78" s="138"/>
      <c r="W78" s="150"/>
      <c r="X78" s="150"/>
      <c r="Y78" s="150"/>
      <c r="Z78" s="159"/>
      <c r="AA78" s="159"/>
      <c r="AB78" s="159"/>
      <c r="AC78" s="169" t="str">
        <f>IFERROR(VLOOKUP(Z78,'【参考】数式用'!$A$4:$B$54,2,FALSE),"")</f>
        <v/>
      </c>
      <c r="AD78" s="174"/>
      <c r="AE78" s="179" t="str">
        <f>IF(B78="","",IF(AO78="総合事業","数式を削除して手入力",IFERROR(INDEX('【参考】数式用'!$AT$3:$AV$452,MATCH(Q78&amp;V78,'【参考】数式用'!$AS$3:$AS$452,0),MATCH(VLOOKUP(Z78,'【参考】数式用'!$AW$2:$AX$53,2,FALSE),'【参考】数式用'!$AT$2:$AV$2,0)),10)))</f>
        <v/>
      </c>
      <c r="AN78" s="196" t="e">
        <f>IF($L$19="","",VLOOKUP(Z78,'【参考】数式用'!$A$4:$M$54,13,FALSE))</f>
        <v>#N/A</v>
      </c>
      <c r="AO78" s="197" t="e">
        <f>VLOOKUP(Z78,'【参考】数式用'!$A$2:$N$54,14,FALSE)</f>
        <v>#N/A</v>
      </c>
    </row>
    <row r="79" spans="1:41" ht="49.95" customHeight="1">
      <c r="A79" s="21">
        <f t="shared" si="0"/>
        <v>27</v>
      </c>
      <c r="B79" s="58"/>
      <c r="C79" s="72"/>
      <c r="D79" s="72"/>
      <c r="E79" s="72"/>
      <c r="F79" s="72"/>
      <c r="G79" s="72"/>
      <c r="H79" s="72"/>
      <c r="I79" s="72"/>
      <c r="J79" s="72"/>
      <c r="K79" s="86"/>
      <c r="L79" s="96"/>
      <c r="M79" s="105"/>
      <c r="N79" s="105"/>
      <c r="O79" s="105"/>
      <c r="P79" s="112"/>
      <c r="Q79" s="119"/>
      <c r="R79" s="127"/>
      <c r="S79" s="127"/>
      <c r="T79" s="127"/>
      <c r="U79" s="133"/>
      <c r="V79" s="138"/>
      <c r="W79" s="150"/>
      <c r="X79" s="150"/>
      <c r="Y79" s="150"/>
      <c r="Z79" s="159"/>
      <c r="AA79" s="159"/>
      <c r="AB79" s="159"/>
      <c r="AC79" s="169" t="str">
        <f>IFERROR(VLOOKUP(Z79,'【参考】数式用'!$A$4:$B$54,2,FALSE),"")</f>
        <v/>
      </c>
      <c r="AD79" s="174"/>
      <c r="AE79" s="179" t="str">
        <f>IF(B79="","",IF(AO79="総合事業","数式を削除して手入力",IFERROR(INDEX('【参考】数式用'!$AT$3:$AV$452,MATCH(Q79&amp;V79,'【参考】数式用'!$AS$3:$AS$452,0),MATCH(VLOOKUP(Z79,'【参考】数式用'!$AW$2:$AX$53,2,FALSE),'【参考】数式用'!$AT$2:$AV$2,0)),10)))</f>
        <v/>
      </c>
      <c r="AN79" s="196" t="e">
        <f>IF($L$19="","",VLOOKUP(Z79,'【参考】数式用'!$A$4:$M$54,13,FALSE))</f>
        <v>#N/A</v>
      </c>
      <c r="AO79" s="197" t="e">
        <f>VLOOKUP(Z79,'【参考】数式用'!$A$2:$N$54,14,FALSE)</f>
        <v>#N/A</v>
      </c>
    </row>
    <row r="80" spans="1:41" ht="49.95" customHeight="1">
      <c r="A80" s="21">
        <f t="shared" si="0"/>
        <v>28</v>
      </c>
      <c r="B80" s="58"/>
      <c r="C80" s="72"/>
      <c r="D80" s="72"/>
      <c r="E80" s="72"/>
      <c r="F80" s="72"/>
      <c r="G80" s="72"/>
      <c r="H80" s="72"/>
      <c r="I80" s="72"/>
      <c r="J80" s="72"/>
      <c r="K80" s="86"/>
      <c r="L80" s="96"/>
      <c r="M80" s="105"/>
      <c r="N80" s="105"/>
      <c r="O80" s="105"/>
      <c r="P80" s="112"/>
      <c r="Q80" s="119"/>
      <c r="R80" s="127"/>
      <c r="S80" s="127"/>
      <c r="T80" s="127"/>
      <c r="U80" s="133"/>
      <c r="V80" s="138"/>
      <c r="W80" s="150"/>
      <c r="X80" s="150"/>
      <c r="Y80" s="150"/>
      <c r="Z80" s="159"/>
      <c r="AA80" s="159"/>
      <c r="AB80" s="159"/>
      <c r="AC80" s="169" t="str">
        <f>IFERROR(VLOOKUP(Z80,'【参考】数式用'!$A$4:$B$54,2,FALSE),"")</f>
        <v/>
      </c>
      <c r="AD80" s="174"/>
      <c r="AE80" s="179" t="str">
        <f>IF(B80="","",IF(AO80="総合事業","数式を削除して手入力",IFERROR(INDEX('【参考】数式用'!$AT$3:$AV$452,MATCH(Q80&amp;V80,'【参考】数式用'!$AS$3:$AS$452,0),MATCH(VLOOKUP(Z80,'【参考】数式用'!$AW$2:$AX$53,2,FALSE),'【参考】数式用'!$AT$2:$AV$2,0)),10)))</f>
        <v/>
      </c>
      <c r="AN80" s="196" t="e">
        <f>IF($L$19="","",VLOOKUP(Z80,'【参考】数式用'!$A$4:$M$54,13,FALSE))</f>
        <v>#N/A</v>
      </c>
      <c r="AO80" s="197" t="e">
        <f>VLOOKUP(Z80,'【参考】数式用'!$A$2:$N$54,14,FALSE)</f>
        <v>#N/A</v>
      </c>
    </row>
    <row r="81" spans="1:41" ht="49.95" customHeight="1">
      <c r="A81" s="21">
        <f t="shared" si="0"/>
        <v>29</v>
      </c>
      <c r="B81" s="58"/>
      <c r="C81" s="72"/>
      <c r="D81" s="72"/>
      <c r="E81" s="72"/>
      <c r="F81" s="72"/>
      <c r="G81" s="72"/>
      <c r="H81" s="72"/>
      <c r="I81" s="72"/>
      <c r="J81" s="72"/>
      <c r="K81" s="86"/>
      <c r="L81" s="96"/>
      <c r="M81" s="105"/>
      <c r="N81" s="105"/>
      <c r="O81" s="105"/>
      <c r="P81" s="112"/>
      <c r="Q81" s="119"/>
      <c r="R81" s="127"/>
      <c r="S81" s="127"/>
      <c r="T81" s="127"/>
      <c r="U81" s="133"/>
      <c r="V81" s="138"/>
      <c r="W81" s="150"/>
      <c r="X81" s="150"/>
      <c r="Y81" s="150"/>
      <c r="Z81" s="159"/>
      <c r="AA81" s="159"/>
      <c r="AB81" s="159"/>
      <c r="AC81" s="169" t="str">
        <f>IFERROR(VLOOKUP(Z81,'【参考】数式用'!$A$4:$B$54,2,FALSE),"")</f>
        <v/>
      </c>
      <c r="AD81" s="174"/>
      <c r="AE81" s="179" t="str">
        <f>IF(B81="","",IF(AO81="総合事業","数式を削除して手入力",IFERROR(INDEX('【参考】数式用'!$AT$3:$AV$452,MATCH(Q81&amp;V81,'【参考】数式用'!$AS$3:$AS$452,0),MATCH(VLOOKUP(Z81,'【参考】数式用'!$AW$2:$AX$53,2,FALSE),'【参考】数式用'!$AT$2:$AV$2,0)),10)))</f>
        <v/>
      </c>
      <c r="AN81" s="196" t="e">
        <f>IF($L$19="","",VLOOKUP(Z81,'【参考】数式用'!$A$4:$M$54,13,FALSE))</f>
        <v>#N/A</v>
      </c>
      <c r="AO81" s="197" t="e">
        <f>VLOOKUP(Z81,'【参考】数式用'!$A$2:$N$54,14,FALSE)</f>
        <v>#N/A</v>
      </c>
    </row>
    <row r="82" spans="1:41" ht="49.95" customHeight="1">
      <c r="A82" s="21">
        <f t="shared" si="0"/>
        <v>30</v>
      </c>
      <c r="B82" s="58"/>
      <c r="C82" s="72"/>
      <c r="D82" s="72"/>
      <c r="E82" s="72"/>
      <c r="F82" s="72"/>
      <c r="G82" s="72"/>
      <c r="H82" s="72"/>
      <c r="I82" s="72"/>
      <c r="J82" s="72"/>
      <c r="K82" s="86"/>
      <c r="L82" s="96"/>
      <c r="M82" s="105"/>
      <c r="N82" s="105"/>
      <c r="O82" s="105"/>
      <c r="P82" s="112"/>
      <c r="Q82" s="119"/>
      <c r="R82" s="127"/>
      <c r="S82" s="127"/>
      <c r="T82" s="127"/>
      <c r="U82" s="133"/>
      <c r="V82" s="138"/>
      <c r="W82" s="150"/>
      <c r="X82" s="150"/>
      <c r="Y82" s="150"/>
      <c r="Z82" s="159"/>
      <c r="AA82" s="159"/>
      <c r="AB82" s="159"/>
      <c r="AC82" s="169" t="str">
        <f>IFERROR(VLOOKUP(Z82,'【参考】数式用'!$A$4:$B$54,2,FALSE),"")</f>
        <v/>
      </c>
      <c r="AD82" s="174"/>
      <c r="AE82" s="179" t="str">
        <f>IF(B82="","",IF(AO82="総合事業","数式を削除して手入力",IFERROR(INDEX('【参考】数式用'!$AT$3:$AV$452,MATCH(Q82&amp;V82,'【参考】数式用'!$AS$3:$AS$452,0),MATCH(VLOOKUP(Z82,'【参考】数式用'!$AW$2:$AX$53,2,FALSE),'【参考】数式用'!$AT$2:$AV$2,0)),10)))</f>
        <v/>
      </c>
      <c r="AN82" s="196" t="e">
        <f>IF($L$19="","",VLOOKUP(Z82,'【参考】数式用'!$A$4:$M$54,13,FALSE))</f>
        <v>#N/A</v>
      </c>
      <c r="AO82" s="197" t="e">
        <f>VLOOKUP(Z82,'【参考】数式用'!$A$2:$N$54,14,FALSE)</f>
        <v>#N/A</v>
      </c>
    </row>
    <row r="83" spans="1:41" ht="49.95" customHeight="1">
      <c r="A83" s="21">
        <f t="shared" si="0"/>
        <v>31</v>
      </c>
      <c r="B83" s="58"/>
      <c r="C83" s="72"/>
      <c r="D83" s="72"/>
      <c r="E83" s="72"/>
      <c r="F83" s="72"/>
      <c r="G83" s="72"/>
      <c r="H83" s="72"/>
      <c r="I83" s="72"/>
      <c r="J83" s="72"/>
      <c r="K83" s="86"/>
      <c r="L83" s="96"/>
      <c r="M83" s="105"/>
      <c r="N83" s="105"/>
      <c r="O83" s="105"/>
      <c r="P83" s="112"/>
      <c r="Q83" s="119"/>
      <c r="R83" s="127"/>
      <c r="S83" s="127"/>
      <c r="T83" s="127"/>
      <c r="U83" s="133"/>
      <c r="V83" s="138"/>
      <c r="W83" s="150"/>
      <c r="X83" s="150"/>
      <c r="Y83" s="150"/>
      <c r="Z83" s="159"/>
      <c r="AA83" s="159"/>
      <c r="AB83" s="159"/>
      <c r="AC83" s="169" t="str">
        <f>IFERROR(VLOOKUP(Z83,'【参考】数式用'!$A$4:$B$54,2,FALSE),"")</f>
        <v/>
      </c>
      <c r="AD83" s="174"/>
      <c r="AE83" s="179" t="str">
        <f>IF(B83="","",IF(AO83="総合事業","数式を削除して手入力",IFERROR(INDEX('【参考】数式用'!$AT$3:$AV$452,MATCH(Q83&amp;V83,'【参考】数式用'!$AS$3:$AS$452,0),MATCH(VLOOKUP(Z83,'【参考】数式用'!$AW$2:$AX$53,2,FALSE),'【参考】数式用'!$AT$2:$AV$2,0)),10)))</f>
        <v/>
      </c>
      <c r="AN83" s="196" t="e">
        <f>IF($L$19="","",VLOOKUP(Z83,'【参考】数式用'!$A$4:$M$54,13,FALSE))</f>
        <v>#N/A</v>
      </c>
      <c r="AO83" s="197" t="e">
        <f>VLOOKUP(Z83,'【参考】数式用'!$A$2:$N$54,14,FALSE)</f>
        <v>#N/A</v>
      </c>
    </row>
    <row r="84" spans="1:41" ht="49.95" customHeight="1">
      <c r="A84" s="21">
        <f t="shared" si="0"/>
        <v>32</v>
      </c>
      <c r="B84" s="58"/>
      <c r="C84" s="72"/>
      <c r="D84" s="72"/>
      <c r="E84" s="72"/>
      <c r="F84" s="72"/>
      <c r="G84" s="72"/>
      <c r="H84" s="72"/>
      <c r="I84" s="72"/>
      <c r="J84" s="72"/>
      <c r="K84" s="86"/>
      <c r="L84" s="96"/>
      <c r="M84" s="105"/>
      <c r="N84" s="105"/>
      <c r="O84" s="105"/>
      <c r="P84" s="112"/>
      <c r="Q84" s="119"/>
      <c r="R84" s="127"/>
      <c r="S84" s="127"/>
      <c r="T84" s="127"/>
      <c r="U84" s="133"/>
      <c r="V84" s="138"/>
      <c r="W84" s="150"/>
      <c r="X84" s="150"/>
      <c r="Y84" s="150"/>
      <c r="Z84" s="159"/>
      <c r="AA84" s="159"/>
      <c r="AB84" s="159"/>
      <c r="AC84" s="169" t="str">
        <f>IFERROR(VLOOKUP(Z84,'【参考】数式用'!$A$4:$B$54,2,FALSE),"")</f>
        <v/>
      </c>
      <c r="AD84" s="174"/>
      <c r="AE84" s="179" t="str">
        <f>IF(B84="","",IF(AO84="総合事業","数式を削除して手入力",IFERROR(INDEX('【参考】数式用'!$AT$3:$AV$452,MATCH(Q84&amp;V84,'【参考】数式用'!$AS$3:$AS$452,0),MATCH(VLOOKUP(Z84,'【参考】数式用'!$AW$2:$AX$53,2,FALSE),'【参考】数式用'!$AT$2:$AV$2,0)),10)))</f>
        <v/>
      </c>
      <c r="AN84" s="196" t="e">
        <f>IF($L$19="","",VLOOKUP(Z84,'【参考】数式用'!$A$4:$M$54,13,FALSE))</f>
        <v>#N/A</v>
      </c>
      <c r="AO84" s="197" t="e">
        <f>VLOOKUP(Z84,'【参考】数式用'!$A$2:$N$54,14,FALSE)</f>
        <v>#N/A</v>
      </c>
    </row>
    <row r="85" spans="1:41" ht="49.95" customHeight="1">
      <c r="A85" s="21">
        <f t="shared" si="0"/>
        <v>33</v>
      </c>
      <c r="B85" s="58"/>
      <c r="C85" s="72"/>
      <c r="D85" s="72"/>
      <c r="E85" s="72"/>
      <c r="F85" s="72"/>
      <c r="G85" s="72"/>
      <c r="H85" s="72"/>
      <c r="I85" s="72"/>
      <c r="J85" s="72"/>
      <c r="K85" s="86"/>
      <c r="L85" s="96"/>
      <c r="M85" s="105"/>
      <c r="N85" s="105"/>
      <c r="O85" s="105"/>
      <c r="P85" s="112"/>
      <c r="Q85" s="119"/>
      <c r="R85" s="127"/>
      <c r="S85" s="127"/>
      <c r="T85" s="127"/>
      <c r="U85" s="133"/>
      <c r="V85" s="138"/>
      <c r="W85" s="150"/>
      <c r="X85" s="150"/>
      <c r="Y85" s="150"/>
      <c r="Z85" s="159"/>
      <c r="AA85" s="159"/>
      <c r="AB85" s="159"/>
      <c r="AC85" s="169" t="str">
        <f>IFERROR(VLOOKUP(Z85,'【参考】数式用'!$A$4:$B$54,2,FALSE),"")</f>
        <v/>
      </c>
      <c r="AD85" s="174"/>
      <c r="AE85" s="179" t="str">
        <f>IF(B85="","",IF(AO85="総合事業","数式を削除して手入力",IFERROR(INDEX('【参考】数式用'!$AT$3:$AV$452,MATCH(Q85&amp;V85,'【参考】数式用'!$AS$3:$AS$452,0),MATCH(VLOOKUP(Z85,'【参考】数式用'!$AW$2:$AX$53,2,FALSE),'【参考】数式用'!$AT$2:$AV$2,0)),10)))</f>
        <v/>
      </c>
      <c r="AN85" s="196" t="e">
        <f>IF($L$19="","",VLOOKUP(Z85,'【参考】数式用'!$A$4:$M$54,13,FALSE))</f>
        <v>#N/A</v>
      </c>
      <c r="AO85" s="197" t="e">
        <f>VLOOKUP(Z85,'【参考】数式用'!$A$2:$N$54,14,FALSE)</f>
        <v>#N/A</v>
      </c>
    </row>
    <row r="86" spans="1:41" ht="49.95" customHeight="1">
      <c r="A86" s="21">
        <f t="shared" si="0"/>
        <v>34</v>
      </c>
      <c r="B86" s="58"/>
      <c r="C86" s="72"/>
      <c r="D86" s="72"/>
      <c r="E86" s="72"/>
      <c r="F86" s="72"/>
      <c r="G86" s="72"/>
      <c r="H86" s="72"/>
      <c r="I86" s="72"/>
      <c r="J86" s="72"/>
      <c r="K86" s="86"/>
      <c r="L86" s="96"/>
      <c r="M86" s="105"/>
      <c r="N86" s="105"/>
      <c r="O86" s="105"/>
      <c r="P86" s="112"/>
      <c r="Q86" s="119"/>
      <c r="R86" s="127"/>
      <c r="S86" s="127"/>
      <c r="T86" s="127"/>
      <c r="U86" s="133"/>
      <c r="V86" s="138"/>
      <c r="W86" s="150"/>
      <c r="X86" s="150"/>
      <c r="Y86" s="150"/>
      <c r="Z86" s="159"/>
      <c r="AA86" s="159"/>
      <c r="AB86" s="159"/>
      <c r="AC86" s="169" t="str">
        <f>IFERROR(VLOOKUP(Z86,'【参考】数式用'!$A$4:$B$54,2,FALSE),"")</f>
        <v/>
      </c>
      <c r="AD86" s="174"/>
      <c r="AE86" s="179" t="str">
        <f>IF(B86="","",IF(AO86="総合事業","数式を削除して手入力",IFERROR(INDEX('【参考】数式用'!$AT$3:$AV$452,MATCH(Q86&amp;V86,'【参考】数式用'!$AS$3:$AS$452,0),MATCH(VLOOKUP(Z86,'【参考】数式用'!$AW$2:$AX$53,2,FALSE),'【参考】数式用'!$AT$2:$AV$2,0)),10)))</f>
        <v/>
      </c>
      <c r="AN86" s="196" t="e">
        <f>IF($L$19="","",VLOOKUP(Z86,'【参考】数式用'!$A$4:$M$54,13,FALSE))</f>
        <v>#N/A</v>
      </c>
      <c r="AO86" s="197" t="e">
        <f>VLOOKUP(Z86,'【参考】数式用'!$A$2:$N$54,14,FALSE)</f>
        <v>#N/A</v>
      </c>
    </row>
    <row r="87" spans="1:41" ht="49.95" customHeight="1">
      <c r="A87" s="21">
        <f t="shared" si="0"/>
        <v>35</v>
      </c>
      <c r="B87" s="58"/>
      <c r="C87" s="72"/>
      <c r="D87" s="72"/>
      <c r="E87" s="72"/>
      <c r="F87" s="72"/>
      <c r="G87" s="72"/>
      <c r="H87" s="72"/>
      <c r="I87" s="72"/>
      <c r="J87" s="72"/>
      <c r="K87" s="86"/>
      <c r="L87" s="96"/>
      <c r="M87" s="105"/>
      <c r="N87" s="105"/>
      <c r="O87" s="105"/>
      <c r="P87" s="112"/>
      <c r="Q87" s="119"/>
      <c r="R87" s="127"/>
      <c r="S87" s="127"/>
      <c r="T87" s="127"/>
      <c r="U87" s="133"/>
      <c r="V87" s="138"/>
      <c r="W87" s="150"/>
      <c r="X87" s="150"/>
      <c r="Y87" s="150"/>
      <c r="Z87" s="159"/>
      <c r="AA87" s="159"/>
      <c r="AB87" s="159"/>
      <c r="AC87" s="169" t="str">
        <f>IFERROR(VLOOKUP(Z87,'【参考】数式用'!$A$4:$B$54,2,FALSE),"")</f>
        <v/>
      </c>
      <c r="AD87" s="174"/>
      <c r="AE87" s="179" t="str">
        <f>IF(B87="","",IF(AO87="総合事業","数式を削除して手入力",IFERROR(INDEX('【参考】数式用'!$AT$3:$AV$452,MATCH(Q87&amp;V87,'【参考】数式用'!$AS$3:$AS$452,0),MATCH(VLOOKUP(Z87,'【参考】数式用'!$AW$2:$AX$53,2,FALSE),'【参考】数式用'!$AT$2:$AV$2,0)),10)))</f>
        <v/>
      </c>
      <c r="AN87" s="196" t="e">
        <f>IF($L$19="","",VLOOKUP(Z87,'【参考】数式用'!$A$4:$M$54,13,FALSE))</f>
        <v>#N/A</v>
      </c>
      <c r="AO87" s="197" t="e">
        <f>VLOOKUP(Z87,'【参考】数式用'!$A$2:$N$54,14,FALSE)</f>
        <v>#N/A</v>
      </c>
    </row>
    <row r="88" spans="1:41" ht="49.95" customHeight="1">
      <c r="A88" s="21">
        <f t="shared" si="0"/>
        <v>36</v>
      </c>
      <c r="B88" s="58"/>
      <c r="C88" s="72"/>
      <c r="D88" s="72"/>
      <c r="E88" s="72"/>
      <c r="F88" s="72"/>
      <c r="G88" s="72"/>
      <c r="H88" s="72"/>
      <c r="I88" s="72"/>
      <c r="J88" s="72"/>
      <c r="K88" s="86"/>
      <c r="L88" s="96"/>
      <c r="M88" s="105"/>
      <c r="N88" s="105"/>
      <c r="O88" s="105"/>
      <c r="P88" s="112"/>
      <c r="Q88" s="119"/>
      <c r="R88" s="127"/>
      <c r="S88" s="127"/>
      <c r="T88" s="127"/>
      <c r="U88" s="133"/>
      <c r="V88" s="138"/>
      <c r="W88" s="150"/>
      <c r="X88" s="150"/>
      <c r="Y88" s="150"/>
      <c r="Z88" s="159"/>
      <c r="AA88" s="159"/>
      <c r="AB88" s="159"/>
      <c r="AC88" s="169" t="str">
        <f>IFERROR(VLOOKUP(Z88,'【参考】数式用'!$A$4:$B$54,2,FALSE),"")</f>
        <v/>
      </c>
      <c r="AD88" s="174"/>
      <c r="AE88" s="179" t="str">
        <f>IF(B88="","",IF(AO88="総合事業","数式を削除して手入力",IFERROR(INDEX('【参考】数式用'!$AT$3:$AV$452,MATCH(Q88&amp;V88,'【参考】数式用'!$AS$3:$AS$452,0),MATCH(VLOOKUP(Z88,'【参考】数式用'!$AW$2:$AX$53,2,FALSE),'【参考】数式用'!$AT$2:$AV$2,0)),10)))</f>
        <v/>
      </c>
      <c r="AN88" s="196" t="e">
        <f>IF($L$19="","",VLOOKUP(Z88,'【参考】数式用'!$A$4:$M$54,13,FALSE))</f>
        <v>#N/A</v>
      </c>
      <c r="AO88" s="197" t="e">
        <f>VLOOKUP(Z88,'【参考】数式用'!$A$2:$N$54,14,FALSE)</f>
        <v>#N/A</v>
      </c>
    </row>
    <row r="89" spans="1:41" ht="49.95" customHeight="1">
      <c r="A89" s="21">
        <f t="shared" si="0"/>
        <v>37</v>
      </c>
      <c r="B89" s="58"/>
      <c r="C89" s="72"/>
      <c r="D89" s="72"/>
      <c r="E89" s="72"/>
      <c r="F89" s="72"/>
      <c r="G89" s="72"/>
      <c r="H89" s="72"/>
      <c r="I89" s="72"/>
      <c r="J89" s="72"/>
      <c r="K89" s="86"/>
      <c r="L89" s="96"/>
      <c r="M89" s="105"/>
      <c r="N89" s="105"/>
      <c r="O89" s="105"/>
      <c r="P89" s="112"/>
      <c r="Q89" s="119"/>
      <c r="R89" s="127"/>
      <c r="S89" s="127"/>
      <c r="T89" s="127"/>
      <c r="U89" s="133"/>
      <c r="V89" s="138"/>
      <c r="W89" s="150"/>
      <c r="X89" s="150"/>
      <c r="Y89" s="150"/>
      <c r="Z89" s="159"/>
      <c r="AA89" s="159"/>
      <c r="AB89" s="159"/>
      <c r="AC89" s="169" t="str">
        <f>IFERROR(VLOOKUP(Z89,'【参考】数式用'!$A$4:$B$54,2,FALSE),"")</f>
        <v/>
      </c>
      <c r="AD89" s="174"/>
      <c r="AE89" s="179" t="str">
        <f>IF(B89="","",IF(AO89="総合事業","数式を削除して手入力",IFERROR(INDEX('【参考】数式用'!$AT$3:$AV$452,MATCH(Q89&amp;V89,'【参考】数式用'!$AS$3:$AS$452,0),MATCH(VLOOKUP(Z89,'【参考】数式用'!$AW$2:$AX$53,2,FALSE),'【参考】数式用'!$AT$2:$AV$2,0)),10)))</f>
        <v/>
      </c>
      <c r="AN89" s="196" t="e">
        <f>IF($L$19="","",VLOOKUP(Z89,'【参考】数式用'!$A$4:$M$54,13,FALSE))</f>
        <v>#N/A</v>
      </c>
      <c r="AO89" s="197" t="e">
        <f>VLOOKUP(Z89,'【参考】数式用'!$A$2:$N$54,14,FALSE)</f>
        <v>#N/A</v>
      </c>
    </row>
    <row r="90" spans="1:41" ht="49.95" customHeight="1">
      <c r="A90" s="21">
        <f t="shared" si="0"/>
        <v>38</v>
      </c>
      <c r="B90" s="58"/>
      <c r="C90" s="72"/>
      <c r="D90" s="72"/>
      <c r="E90" s="72"/>
      <c r="F90" s="72"/>
      <c r="G90" s="72"/>
      <c r="H90" s="72"/>
      <c r="I90" s="72"/>
      <c r="J90" s="72"/>
      <c r="K90" s="86"/>
      <c r="L90" s="96"/>
      <c r="M90" s="105"/>
      <c r="N90" s="105"/>
      <c r="O90" s="105"/>
      <c r="P90" s="112"/>
      <c r="Q90" s="119"/>
      <c r="R90" s="127"/>
      <c r="S90" s="127"/>
      <c r="T90" s="127"/>
      <c r="U90" s="133"/>
      <c r="V90" s="138"/>
      <c r="W90" s="150"/>
      <c r="X90" s="150"/>
      <c r="Y90" s="150"/>
      <c r="Z90" s="159"/>
      <c r="AA90" s="159"/>
      <c r="AB90" s="159"/>
      <c r="AC90" s="169" t="str">
        <f>IFERROR(VLOOKUP(Z90,'【参考】数式用'!$A$4:$B$54,2,FALSE),"")</f>
        <v/>
      </c>
      <c r="AD90" s="174"/>
      <c r="AE90" s="179" t="str">
        <f>IF(B90="","",IF(AO90="総合事業","数式を削除して手入力",IFERROR(INDEX('【参考】数式用'!$AT$3:$AV$452,MATCH(Q90&amp;V90,'【参考】数式用'!$AS$3:$AS$452,0),MATCH(VLOOKUP(Z90,'【参考】数式用'!$AW$2:$AX$53,2,FALSE),'【参考】数式用'!$AT$2:$AV$2,0)),10)))</f>
        <v/>
      </c>
      <c r="AN90" s="196" t="e">
        <f>IF($L$19="","",VLOOKUP(Z90,'【参考】数式用'!$A$4:$M$54,13,FALSE))</f>
        <v>#N/A</v>
      </c>
      <c r="AO90" s="197" t="e">
        <f>VLOOKUP(Z90,'【参考】数式用'!$A$2:$N$54,14,FALSE)</f>
        <v>#N/A</v>
      </c>
    </row>
    <row r="91" spans="1:41" ht="49.95" customHeight="1">
      <c r="A91" s="21">
        <f t="shared" si="0"/>
        <v>39</v>
      </c>
      <c r="B91" s="58"/>
      <c r="C91" s="72"/>
      <c r="D91" s="72"/>
      <c r="E91" s="72"/>
      <c r="F91" s="72"/>
      <c r="G91" s="72"/>
      <c r="H91" s="72"/>
      <c r="I91" s="72"/>
      <c r="J91" s="72"/>
      <c r="K91" s="86"/>
      <c r="L91" s="96"/>
      <c r="M91" s="105"/>
      <c r="N91" s="105"/>
      <c r="O91" s="105"/>
      <c r="P91" s="112"/>
      <c r="Q91" s="119"/>
      <c r="R91" s="127"/>
      <c r="S91" s="127"/>
      <c r="T91" s="127"/>
      <c r="U91" s="133"/>
      <c r="V91" s="138"/>
      <c r="W91" s="150"/>
      <c r="X91" s="150"/>
      <c r="Y91" s="150"/>
      <c r="Z91" s="159"/>
      <c r="AA91" s="159"/>
      <c r="AB91" s="159"/>
      <c r="AC91" s="169" t="str">
        <f>IFERROR(VLOOKUP(Z91,'【参考】数式用'!$A$4:$B$54,2,FALSE),"")</f>
        <v/>
      </c>
      <c r="AD91" s="174"/>
      <c r="AE91" s="179" t="str">
        <f>IF(B91="","",IF(AO91="総合事業","数式を削除して手入力",IFERROR(INDEX('【参考】数式用'!$AT$3:$AV$452,MATCH(Q91&amp;V91,'【参考】数式用'!$AS$3:$AS$452,0),MATCH(VLOOKUP(Z91,'【参考】数式用'!$AW$2:$AX$53,2,FALSE),'【参考】数式用'!$AT$2:$AV$2,0)),10)))</f>
        <v/>
      </c>
      <c r="AN91" s="196" t="e">
        <f>IF($L$19="","",VLOOKUP(Z91,'【参考】数式用'!$A$4:$M$54,13,FALSE))</f>
        <v>#N/A</v>
      </c>
      <c r="AO91" s="197" t="e">
        <f>VLOOKUP(Z91,'【参考】数式用'!$A$2:$N$54,14,FALSE)</f>
        <v>#N/A</v>
      </c>
    </row>
    <row r="92" spans="1:41" ht="49.95" customHeight="1">
      <c r="A92" s="21">
        <f t="shared" si="0"/>
        <v>40</v>
      </c>
      <c r="B92" s="58"/>
      <c r="C92" s="72"/>
      <c r="D92" s="72"/>
      <c r="E92" s="72"/>
      <c r="F92" s="72"/>
      <c r="G92" s="72"/>
      <c r="H92" s="72"/>
      <c r="I92" s="72"/>
      <c r="J92" s="72"/>
      <c r="K92" s="86"/>
      <c r="L92" s="96"/>
      <c r="M92" s="105"/>
      <c r="N92" s="105"/>
      <c r="O92" s="105"/>
      <c r="P92" s="112"/>
      <c r="Q92" s="119"/>
      <c r="R92" s="127"/>
      <c r="S92" s="127"/>
      <c r="T92" s="127"/>
      <c r="U92" s="133"/>
      <c r="V92" s="138"/>
      <c r="W92" s="150"/>
      <c r="X92" s="150"/>
      <c r="Y92" s="150"/>
      <c r="Z92" s="159"/>
      <c r="AA92" s="159"/>
      <c r="AB92" s="159"/>
      <c r="AC92" s="169" t="str">
        <f>IFERROR(VLOOKUP(Z92,'【参考】数式用'!$A$4:$B$54,2,FALSE),"")</f>
        <v/>
      </c>
      <c r="AD92" s="174"/>
      <c r="AE92" s="179" t="str">
        <f>IF(B92="","",IF(AO92="総合事業","数式を削除して手入力",IFERROR(INDEX('【参考】数式用'!$AT$3:$AV$452,MATCH(Q92&amp;V92,'【参考】数式用'!$AS$3:$AS$452,0),MATCH(VLOOKUP(Z92,'【参考】数式用'!$AW$2:$AX$53,2,FALSE),'【参考】数式用'!$AT$2:$AV$2,0)),10)))</f>
        <v/>
      </c>
      <c r="AN92" s="196" t="e">
        <f>IF($L$19="","",VLOOKUP(Z92,'【参考】数式用'!$A$4:$M$54,13,FALSE))</f>
        <v>#N/A</v>
      </c>
      <c r="AO92" s="197" t="e">
        <f>VLOOKUP(Z92,'【参考】数式用'!$A$2:$N$54,14,FALSE)</f>
        <v>#N/A</v>
      </c>
    </row>
    <row r="93" spans="1:41" ht="49.95" customHeight="1">
      <c r="A93" s="21">
        <f t="shared" si="0"/>
        <v>41</v>
      </c>
      <c r="B93" s="58"/>
      <c r="C93" s="72"/>
      <c r="D93" s="72"/>
      <c r="E93" s="72"/>
      <c r="F93" s="72"/>
      <c r="G93" s="72"/>
      <c r="H93" s="72"/>
      <c r="I93" s="72"/>
      <c r="J93" s="72"/>
      <c r="K93" s="86"/>
      <c r="L93" s="96"/>
      <c r="M93" s="105"/>
      <c r="N93" s="105"/>
      <c r="O93" s="105"/>
      <c r="P93" s="112"/>
      <c r="Q93" s="119"/>
      <c r="R93" s="127"/>
      <c r="S93" s="127"/>
      <c r="T93" s="127"/>
      <c r="U93" s="133"/>
      <c r="V93" s="138"/>
      <c r="W93" s="150"/>
      <c r="X93" s="150"/>
      <c r="Y93" s="150"/>
      <c r="Z93" s="159"/>
      <c r="AA93" s="159"/>
      <c r="AB93" s="159"/>
      <c r="AC93" s="169" t="str">
        <f>IFERROR(VLOOKUP(Z93,'【参考】数式用'!$A$4:$B$54,2,FALSE),"")</f>
        <v/>
      </c>
      <c r="AD93" s="174"/>
      <c r="AE93" s="179" t="str">
        <f>IF(B93="","",IF(AO93="総合事業","数式を削除して手入力",IFERROR(INDEX('【参考】数式用'!$AT$3:$AV$452,MATCH(Q93&amp;V93,'【参考】数式用'!$AS$3:$AS$452,0),MATCH(VLOOKUP(Z93,'【参考】数式用'!$AW$2:$AX$53,2,FALSE),'【参考】数式用'!$AT$2:$AV$2,0)),10)))</f>
        <v/>
      </c>
      <c r="AN93" s="196" t="e">
        <f>IF($L$19="","",VLOOKUP(Z93,'【参考】数式用'!$A$4:$M$54,13,FALSE))</f>
        <v>#N/A</v>
      </c>
      <c r="AO93" s="197" t="e">
        <f>VLOOKUP(Z93,'【参考】数式用'!$A$2:$N$54,14,FALSE)</f>
        <v>#N/A</v>
      </c>
    </row>
    <row r="94" spans="1:41" ht="49.95" customHeight="1">
      <c r="A94" s="21">
        <f t="shared" si="0"/>
        <v>42</v>
      </c>
      <c r="B94" s="58"/>
      <c r="C94" s="72"/>
      <c r="D94" s="72"/>
      <c r="E94" s="72"/>
      <c r="F94" s="72"/>
      <c r="G94" s="72"/>
      <c r="H94" s="72"/>
      <c r="I94" s="72"/>
      <c r="J94" s="72"/>
      <c r="K94" s="86"/>
      <c r="L94" s="96"/>
      <c r="M94" s="105"/>
      <c r="N94" s="105"/>
      <c r="O94" s="105"/>
      <c r="P94" s="112"/>
      <c r="Q94" s="119"/>
      <c r="R94" s="127"/>
      <c r="S94" s="127"/>
      <c r="T94" s="127"/>
      <c r="U94" s="133"/>
      <c r="V94" s="138"/>
      <c r="W94" s="150"/>
      <c r="X94" s="150"/>
      <c r="Y94" s="150"/>
      <c r="Z94" s="159"/>
      <c r="AA94" s="159"/>
      <c r="AB94" s="159"/>
      <c r="AC94" s="169" t="str">
        <f>IFERROR(VLOOKUP(Z94,'【参考】数式用'!$A$4:$B$54,2,FALSE),"")</f>
        <v/>
      </c>
      <c r="AD94" s="174"/>
      <c r="AE94" s="179" t="str">
        <f>IF(B94="","",IF(AO94="総合事業","数式を削除して手入力",IFERROR(INDEX('【参考】数式用'!$AT$3:$AV$452,MATCH(Q94&amp;V94,'【参考】数式用'!$AS$3:$AS$452,0),MATCH(VLOOKUP(Z94,'【参考】数式用'!$AW$2:$AX$53,2,FALSE),'【参考】数式用'!$AT$2:$AV$2,0)),10)))</f>
        <v/>
      </c>
      <c r="AN94" s="196" t="e">
        <f>IF($L$19="","",VLOOKUP(Z94,'【参考】数式用'!$A$4:$M$54,13,FALSE))</f>
        <v>#N/A</v>
      </c>
      <c r="AO94" s="197" t="e">
        <f>VLOOKUP(Z94,'【参考】数式用'!$A$2:$N$54,14,FALSE)</f>
        <v>#N/A</v>
      </c>
    </row>
    <row r="95" spans="1:41" ht="49.95" customHeight="1">
      <c r="A95" s="21">
        <f t="shared" si="0"/>
        <v>43</v>
      </c>
      <c r="B95" s="58"/>
      <c r="C95" s="72"/>
      <c r="D95" s="72"/>
      <c r="E95" s="72"/>
      <c r="F95" s="72"/>
      <c r="G95" s="72"/>
      <c r="H95" s="72"/>
      <c r="I95" s="72"/>
      <c r="J95" s="72"/>
      <c r="K95" s="86"/>
      <c r="L95" s="96"/>
      <c r="M95" s="105"/>
      <c r="N95" s="105"/>
      <c r="O95" s="105"/>
      <c r="P95" s="112"/>
      <c r="Q95" s="119"/>
      <c r="R95" s="127"/>
      <c r="S95" s="127"/>
      <c r="T95" s="127"/>
      <c r="U95" s="133"/>
      <c r="V95" s="138"/>
      <c r="W95" s="150"/>
      <c r="X95" s="150"/>
      <c r="Y95" s="150"/>
      <c r="Z95" s="159"/>
      <c r="AA95" s="159"/>
      <c r="AB95" s="159"/>
      <c r="AC95" s="169" t="str">
        <f>IFERROR(VLOOKUP(Z95,'【参考】数式用'!$A$4:$B$54,2,FALSE),"")</f>
        <v/>
      </c>
      <c r="AD95" s="174"/>
      <c r="AE95" s="179" t="str">
        <f>IF(B95="","",IF(AO95="総合事業","数式を削除して手入力",IFERROR(INDEX('【参考】数式用'!$AT$3:$AV$452,MATCH(Q95&amp;V95,'【参考】数式用'!$AS$3:$AS$452,0),MATCH(VLOOKUP(Z95,'【参考】数式用'!$AW$2:$AX$53,2,FALSE),'【参考】数式用'!$AT$2:$AV$2,0)),10)))</f>
        <v/>
      </c>
      <c r="AN95" s="196" t="e">
        <f>IF($L$19="","",VLOOKUP(Z95,'【参考】数式用'!$A$4:$M$54,13,FALSE))</f>
        <v>#N/A</v>
      </c>
      <c r="AO95" s="197" t="e">
        <f>VLOOKUP(Z95,'【参考】数式用'!$A$2:$N$54,14,FALSE)</f>
        <v>#N/A</v>
      </c>
    </row>
    <row r="96" spans="1:41" ht="49.95" customHeight="1">
      <c r="A96" s="21">
        <f t="shared" si="0"/>
        <v>44</v>
      </c>
      <c r="B96" s="58"/>
      <c r="C96" s="72"/>
      <c r="D96" s="72"/>
      <c r="E96" s="72"/>
      <c r="F96" s="72"/>
      <c r="G96" s="72"/>
      <c r="H96" s="72"/>
      <c r="I96" s="72"/>
      <c r="J96" s="72"/>
      <c r="K96" s="86"/>
      <c r="L96" s="96"/>
      <c r="M96" s="105"/>
      <c r="N96" s="105"/>
      <c r="O96" s="105"/>
      <c r="P96" s="112"/>
      <c r="Q96" s="119"/>
      <c r="R96" s="127"/>
      <c r="S96" s="127"/>
      <c r="T96" s="127"/>
      <c r="U96" s="133"/>
      <c r="V96" s="138"/>
      <c r="W96" s="150"/>
      <c r="X96" s="150"/>
      <c r="Y96" s="150"/>
      <c r="Z96" s="159"/>
      <c r="AA96" s="159"/>
      <c r="AB96" s="159"/>
      <c r="AC96" s="169" t="str">
        <f>IFERROR(VLOOKUP(Z96,'【参考】数式用'!$A$4:$B$54,2,FALSE),"")</f>
        <v/>
      </c>
      <c r="AD96" s="174"/>
      <c r="AE96" s="179" t="str">
        <f>IF(B96="","",IF(AO96="総合事業","数式を削除して手入力",IFERROR(INDEX('【参考】数式用'!$AT$3:$AV$452,MATCH(Q96&amp;V96,'【参考】数式用'!$AS$3:$AS$452,0),MATCH(VLOOKUP(Z96,'【参考】数式用'!$AW$2:$AX$53,2,FALSE),'【参考】数式用'!$AT$2:$AV$2,0)),10)))</f>
        <v/>
      </c>
      <c r="AN96" s="196" t="e">
        <f>IF($L$19="","",VLOOKUP(Z96,'【参考】数式用'!$A$4:$M$54,13,FALSE))</f>
        <v>#N/A</v>
      </c>
      <c r="AO96" s="197" t="e">
        <f>VLOOKUP(Z96,'【参考】数式用'!$A$2:$N$54,14,FALSE)</f>
        <v>#N/A</v>
      </c>
    </row>
    <row r="97" spans="1:41" ht="49.95" customHeight="1">
      <c r="A97" s="21">
        <f t="shared" si="0"/>
        <v>45</v>
      </c>
      <c r="B97" s="58"/>
      <c r="C97" s="72"/>
      <c r="D97" s="72"/>
      <c r="E97" s="72"/>
      <c r="F97" s="72"/>
      <c r="G97" s="72"/>
      <c r="H97" s="72"/>
      <c r="I97" s="72"/>
      <c r="J97" s="72"/>
      <c r="K97" s="86"/>
      <c r="L97" s="96"/>
      <c r="M97" s="105"/>
      <c r="N97" s="105"/>
      <c r="O97" s="105"/>
      <c r="P97" s="112"/>
      <c r="Q97" s="119"/>
      <c r="R97" s="127"/>
      <c r="S97" s="127"/>
      <c r="T97" s="127"/>
      <c r="U97" s="133"/>
      <c r="V97" s="138"/>
      <c r="W97" s="150"/>
      <c r="X97" s="150"/>
      <c r="Y97" s="150"/>
      <c r="Z97" s="159"/>
      <c r="AA97" s="159"/>
      <c r="AB97" s="159"/>
      <c r="AC97" s="169" t="str">
        <f>IFERROR(VLOOKUP(Z97,'【参考】数式用'!$A$4:$B$54,2,FALSE),"")</f>
        <v/>
      </c>
      <c r="AD97" s="174"/>
      <c r="AE97" s="179" t="str">
        <f>IF(B97="","",IF(AO97="総合事業","数式を削除して手入力",IFERROR(INDEX('【参考】数式用'!$AT$3:$AV$452,MATCH(Q97&amp;V97,'【参考】数式用'!$AS$3:$AS$452,0),MATCH(VLOOKUP(Z97,'【参考】数式用'!$AW$2:$AX$53,2,FALSE),'【参考】数式用'!$AT$2:$AV$2,0)),10)))</f>
        <v/>
      </c>
      <c r="AN97" s="196" t="e">
        <f>IF($L$19="","",VLOOKUP(Z97,'【参考】数式用'!$A$4:$M$54,13,FALSE))</f>
        <v>#N/A</v>
      </c>
      <c r="AO97" s="197" t="e">
        <f>VLOOKUP(Z97,'【参考】数式用'!$A$2:$N$54,14,FALSE)</f>
        <v>#N/A</v>
      </c>
    </row>
    <row r="98" spans="1:41" ht="49.95" customHeight="1">
      <c r="A98" s="21">
        <f t="shared" si="0"/>
        <v>46</v>
      </c>
      <c r="B98" s="58"/>
      <c r="C98" s="72"/>
      <c r="D98" s="72"/>
      <c r="E98" s="72"/>
      <c r="F98" s="72"/>
      <c r="G98" s="72"/>
      <c r="H98" s="72"/>
      <c r="I98" s="72"/>
      <c r="J98" s="72"/>
      <c r="K98" s="86"/>
      <c r="L98" s="96"/>
      <c r="M98" s="105"/>
      <c r="N98" s="105"/>
      <c r="O98" s="105"/>
      <c r="P98" s="112"/>
      <c r="Q98" s="119"/>
      <c r="R98" s="127"/>
      <c r="S98" s="127"/>
      <c r="T98" s="127"/>
      <c r="U98" s="133"/>
      <c r="V98" s="138"/>
      <c r="W98" s="150"/>
      <c r="X98" s="150"/>
      <c r="Y98" s="150"/>
      <c r="Z98" s="159"/>
      <c r="AA98" s="159"/>
      <c r="AB98" s="159"/>
      <c r="AC98" s="169" t="str">
        <f>IFERROR(VLOOKUP(Z98,'【参考】数式用'!$A$4:$B$54,2,FALSE),"")</f>
        <v/>
      </c>
      <c r="AD98" s="174"/>
      <c r="AE98" s="179" t="str">
        <f>IF(B98="","",IF(AO98="総合事業","数式を削除して手入力",IFERROR(INDEX('【参考】数式用'!$AT$3:$AV$452,MATCH(Q98&amp;V98,'【参考】数式用'!$AS$3:$AS$452,0),MATCH(VLOOKUP(Z98,'【参考】数式用'!$AW$2:$AX$53,2,FALSE),'【参考】数式用'!$AT$2:$AV$2,0)),10)))</f>
        <v/>
      </c>
      <c r="AN98" s="196" t="e">
        <f>IF($L$19="","",VLOOKUP(Z98,'【参考】数式用'!$A$4:$M$54,13,FALSE))</f>
        <v>#N/A</v>
      </c>
      <c r="AO98" s="197" t="e">
        <f>VLOOKUP(Z98,'【参考】数式用'!$A$2:$N$54,14,FALSE)</f>
        <v>#N/A</v>
      </c>
    </row>
    <row r="99" spans="1:41" ht="49.95" customHeight="1">
      <c r="A99" s="21">
        <f t="shared" si="0"/>
        <v>47</v>
      </c>
      <c r="B99" s="58"/>
      <c r="C99" s="72"/>
      <c r="D99" s="72"/>
      <c r="E99" s="72"/>
      <c r="F99" s="72"/>
      <c r="G99" s="72"/>
      <c r="H99" s="72"/>
      <c r="I99" s="72"/>
      <c r="J99" s="72"/>
      <c r="K99" s="86"/>
      <c r="L99" s="96"/>
      <c r="M99" s="105"/>
      <c r="N99" s="105"/>
      <c r="O99" s="105"/>
      <c r="P99" s="112"/>
      <c r="Q99" s="119"/>
      <c r="R99" s="127"/>
      <c r="S99" s="127"/>
      <c r="T99" s="127"/>
      <c r="U99" s="133"/>
      <c r="V99" s="138"/>
      <c r="W99" s="150"/>
      <c r="X99" s="150"/>
      <c r="Y99" s="150"/>
      <c r="Z99" s="159"/>
      <c r="AA99" s="159"/>
      <c r="AB99" s="159"/>
      <c r="AC99" s="169" t="str">
        <f>IFERROR(VLOOKUP(Z99,'【参考】数式用'!$A$4:$B$54,2,FALSE),"")</f>
        <v/>
      </c>
      <c r="AD99" s="174"/>
      <c r="AE99" s="179" t="str">
        <f>IF(B99="","",IF(AO99="総合事業","数式を削除して手入力",IFERROR(INDEX('【参考】数式用'!$AT$3:$AV$452,MATCH(Q99&amp;V99,'【参考】数式用'!$AS$3:$AS$452,0),MATCH(VLOOKUP(Z99,'【参考】数式用'!$AW$2:$AX$53,2,FALSE),'【参考】数式用'!$AT$2:$AV$2,0)),10)))</f>
        <v/>
      </c>
      <c r="AN99" s="196" t="e">
        <f>IF($L$19="","",VLOOKUP(Z99,'【参考】数式用'!$A$4:$M$54,13,FALSE))</f>
        <v>#N/A</v>
      </c>
      <c r="AO99" s="197" t="e">
        <f>VLOOKUP(Z99,'【参考】数式用'!$A$2:$N$54,14,FALSE)</f>
        <v>#N/A</v>
      </c>
    </row>
    <row r="100" spans="1:41" ht="49.95" customHeight="1">
      <c r="A100" s="21">
        <f t="shared" si="0"/>
        <v>48</v>
      </c>
      <c r="B100" s="58"/>
      <c r="C100" s="72"/>
      <c r="D100" s="72"/>
      <c r="E100" s="72"/>
      <c r="F100" s="72"/>
      <c r="G100" s="72"/>
      <c r="H100" s="72"/>
      <c r="I100" s="72"/>
      <c r="J100" s="72"/>
      <c r="K100" s="86"/>
      <c r="L100" s="96"/>
      <c r="M100" s="105"/>
      <c r="N100" s="105"/>
      <c r="O100" s="105"/>
      <c r="P100" s="112"/>
      <c r="Q100" s="119"/>
      <c r="R100" s="127"/>
      <c r="S100" s="127"/>
      <c r="T100" s="127"/>
      <c r="U100" s="133"/>
      <c r="V100" s="138"/>
      <c r="W100" s="150"/>
      <c r="X100" s="150"/>
      <c r="Y100" s="150"/>
      <c r="Z100" s="159"/>
      <c r="AA100" s="159"/>
      <c r="AB100" s="159"/>
      <c r="AC100" s="169" t="str">
        <f>IFERROR(VLOOKUP(Z100,'【参考】数式用'!$A$4:$B$54,2,FALSE),"")</f>
        <v/>
      </c>
      <c r="AD100" s="174"/>
      <c r="AE100" s="179" t="str">
        <f>IF(B100="","",IF(AO100="総合事業","数式を削除して手入力",IFERROR(INDEX('【参考】数式用'!$AT$3:$AV$452,MATCH(Q100&amp;V100,'【参考】数式用'!$AS$3:$AS$452,0),MATCH(VLOOKUP(Z100,'【参考】数式用'!$AW$2:$AX$53,2,FALSE),'【参考】数式用'!$AT$2:$AV$2,0)),10)))</f>
        <v/>
      </c>
      <c r="AN100" s="196" t="e">
        <f>IF($L$19="","",VLOOKUP(Z100,'【参考】数式用'!$A$4:$M$54,13,FALSE))</f>
        <v>#N/A</v>
      </c>
      <c r="AO100" s="197" t="e">
        <f>VLOOKUP(Z100,'【参考】数式用'!$A$2:$N$54,14,FALSE)</f>
        <v>#N/A</v>
      </c>
    </row>
    <row r="101" spans="1:41" ht="49.95" customHeight="1">
      <c r="A101" s="21">
        <f t="shared" si="0"/>
        <v>49</v>
      </c>
      <c r="B101" s="58"/>
      <c r="C101" s="72"/>
      <c r="D101" s="72"/>
      <c r="E101" s="72"/>
      <c r="F101" s="72"/>
      <c r="G101" s="72"/>
      <c r="H101" s="72"/>
      <c r="I101" s="72"/>
      <c r="J101" s="72"/>
      <c r="K101" s="86"/>
      <c r="L101" s="96"/>
      <c r="M101" s="105"/>
      <c r="N101" s="105"/>
      <c r="O101" s="105"/>
      <c r="P101" s="112"/>
      <c r="Q101" s="119"/>
      <c r="R101" s="127"/>
      <c r="S101" s="127"/>
      <c r="T101" s="127"/>
      <c r="U101" s="133"/>
      <c r="V101" s="138"/>
      <c r="W101" s="150"/>
      <c r="X101" s="150"/>
      <c r="Y101" s="150"/>
      <c r="Z101" s="159"/>
      <c r="AA101" s="159"/>
      <c r="AB101" s="159"/>
      <c r="AC101" s="169" t="str">
        <f>IFERROR(VLOOKUP(Z101,'【参考】数式用'!$A$4:$B$54,2,FALSE),"")</f>
        <v/>
      </c>
      <c r="AD101" s="174"/>
      <c r="AE101" s="179" t="str">
        <f>IF(B101="","",IF(AO101="総合事業","数式を削除して手入力",IFERROR(INDEX('【参考】数式用'!$AT$3:$AV$452,MATCH(Q101&amp;V101,'【参考】数式用'!$AS$3:$AS$452,0),MATCH(VLOOKUP(Z101,'【参考】数式用'!$AW$2:$AX$53,2,FALSE),'【参考】数式用'!$AT$2:$AV$2,0)),10)))</f>
        <v/>
      </c>
      <c r="AN101" s="196" t="e">
        <f>IF($L$19="","",VLOOKUP(Z101,'【参考】数式用'!$A$4:$M$54,13,FALSE))</f>
        <v>#N/A</v>
      </c>
      <c r="AO101" s="197" t="e">
        <f>VLOOKUP(Z101,'【参考】数式用'!$A$2:$N$54,14,FALSE)</f>
        <v>#N/A</v>
      </c>
    </row>
    <row r="102" spans="1:41" ht="49.95" customHeight="1">
      <c r="A102" s="21">
        <f t="shared" si="0"/>
        <v>50</v>
      </c>
      <c r="B102" s="58"/>
      <c r="C102" s="72"/>
      <c r="D102" s="72"/>
      <c r="E102" s="72"/>
      <c r="F102" s="72"/>
      <c r="G102" s="72"/>
      <c r="H102" s="72"/>
      <c r="I102" s="72"/>
      <c r="J102" s="72"/>
      <c r="K102" s="86"/>
      <c r="L102" s="96"/>
      <c r="M102" s="105"/>
      <c r="N102" s="105"/>
      <c r="O102" s="105"/>
      <c r="P102" s="112"/>
      <c r="Q102" s="119"/>
      <c r="R102" s="127"/>
      <c r="S102" s="127"/>
      <c r="T102" s="127"/>
      <c r="U102" s="133"/>
      <c r="V102" s="138"/>
      <c r="W102" s="150"/>
      <c r="X102" s="150"/>
      <c r="Y102" s="150"/>
      <c r="Z102" s="159"/>
      <c r="AA102" s="159"/>
      <c r="AB102" s="159"/>
      <c r="AC102" s="169" t="str">
        <f>IFERROR(VLOOKUP(Z102,'【参考】数式用'!$A$4:$B$54,2,FALSE),"")</f>
        <v/>
      </c>
      <c r="AD102" s="174"/>
      <c r="AE102" s="179" t="str">
        <f>IF(B102="","",IF(AO102="総合事業","数式を削除して手入力",IFERROR(INDEX('【参考】数式用'!$AT$3:$AV$452,MATCH(Q102&amp;V102,'【参考】数式用'!$AS$3:$AS$452,0),MATCH(VLOOKUP(Z102,'【参考】数式用'!$AW$2:$AX$53,2,FALSE),'【参考】数式用'!$AT$2:$AV$2,0)),10)))</f>
        <v/>
      </c>
      <c r="AN102" s="196" t="e">
        <f>IF($L$19="","",VLOOKUP(Z102,'【参考】数式用'!$A$4:$M$54,13,FALSE))</f>
        <v>#N/A</v>
      </c>
      <c r="AO102" s="197" t="e">
        <f>VLOOKUP(Z102,'【参考】数式用'!$A$2:$N$54,14,FALSE)</f>
        <v>#N/A</v>
      </c>
    </row>
    <row r="103" spans="1:41" ht="49.95" customHeight="1">
      <c r="A103" s="21">
        <f t="shared" si="0"/>
        <v>51</v>
      </c>
      <c r="B103" s="58"/>
      <c r="C103" s="72"/>
      <c r="D103" s="72"/>
      <c r="E103" s="72"/>
      <c r="F103" s="72"/>
      <c r="G103" s="72"/>
      <c r="H103" s="72"/>
      <c r="I103" s="72"/>
      <c r="J103" s="72"/>
      <c r="K103" s="86"/>
      <c r="L103" s="96"/>
      <c r="M103" s="105"/>
      <c r="N103" s="105"/>
      <c r="O103" s="105"/>
      <c r="P103" s="112"/>
      <c r="Q103" s="119"/>
      <c r="R103" s="127"/>
      <c r="S103" s="127"/>
      <c r="T103" s="127"/>
      <c r="U103" s="133"/>
      <c r="V103" s="138"/>
      <c r="W103" s="150"/>
      <c r="X103" s="150"/>
      <c r="Y103" s="150"/>
      <c r="Z103" s="159"/>
      <c r="AA103" s="159"/>
      <c r="AB103" s="159"/>
      <c r="AC103" s="169" t="str">
        <f>IFERROR(VLOOKUP(Z103,'【参考】数式用'!$A$4:$B$54,2,FALSE),"")</f>
        <v/>
      </c>
      <c r="AD103" s="174"/>
      <c r="AE103" s="179" t="str">
        <f>IF(B103="","",IF(AO103="総合事業","数式を削除して手入力",IFERROR(INDEX('【参考】数式用'!$AT$3:$AV$452,MATCH(Q103&amp;V103,'【参考】数式用'!$AS$3:$AS$452,0),MATCH(VLOOKUP(Z103,'【参考】数式用'!$AW$2:$AX$53,2,FALSE),'【参考】数式用'!$AT$2:$AV$2,0)),10)))</f>
        <v/>
      </c>
      <c r="AN103" s="196"/>
      <c r="AO103" s="197"/>
    </row>
    <row r="104" spans="1:41" ht="49.95" customHeight="1">
      <c r="A104" s="21">
        <f t="shared" si="0"/>
        <v>52</v>
      </c>
      <c r="B104" s="58"/>
      <c r="C104" s="72"/>
      <c r="D104" s="72"/>
      <c r="E104" s="72"/>
      <c r="F104" s="72"/>
      <c r="G104" s="72"/>
      <c r="H104" s="72"/>
      <c r="I104" s="72"/>
      <c r="J104" s="72"/>
      <c r="K104" s="86"/>
      <c r="L104" s="96"/>
      <c r="M104" s="105"/>
      <c r="N104" s="105"/>
      <c r="O104" s="105"/>
      <c r="P104" s="112"/>
      <c r="Q104" s="119"/>
      <c r="R104" s="127"/>
      <c r="S104" s="127"/>
      <c r="T104" s="127"/>
      <c r="U104" s="133"/>
      <c r="V104" s="138"/>
      <c r="W104" s="150"/>
      <c r="X104" s="150"/>
      <c r="Y104" s="150"/>
      <c r="Z104" s="159"/>
      <c r="AA104" s="159"/>
      <c r="AB104" s="159"/>
      <c r="AC104" s="169" t="str">
        <f>IFERROR(VLOOKUP(Z104,'【参考】数式用'!$A$4:$B$54,2,FALSE),"")</f>
        <v/>
      </c>
      <c r="AD104" s="174"/>
      <c r="AE104" s="179" t="str">
        <f>IF(B104="","",IF(AO104="総合事業","数式を削除して手入力",IFERROR(INDEX('【参考】数式用'!$AT$3:$AV$452,MATCH(Q104&amp;V104,'【参考】数式用'!$AS$3:$AS$452,0),MATCH(VLOOKUP(Z104,'【参考】数式用'!$AW$2:$AX$53,2,FALSE),'【参考】数式用'!$AT$2:$AV$2,0)),10)))</f>
        <v/>
      </c>
      <c r="AN104" s="196"/>
      <c r="AO104" s="197"/>
    </row>
    <row r="105" spans="1:41" ht="49.95" customHeight="1">
      <c r="A105" s="21">
        <f t="shared" si="0"/>
        <v>53</v>
      </c>
      <c r="B105" s="58"/>
      <c r="C105" s="72"/>
      <c r="D105" s="72"/>
      <c r="E105" s="72"/>
      <c r="F105" s="72"/>
      <c r="G105" s="72"/>
      <c r="H105" s="72"/>
      <c r="I105" s="72"/>
      <c r="J105" s="72"/>
      <c r="K105" s="86"/>
      <c r="L105" s="96"/>
      <c r="M105" s="105"/>
      <c r="N105" s="105"/>
      <c r="O105" s="105"/>
      <c r="P105" s="112"/>
      <c r="Q105" s="119"/>
      <c r="R105" s="127"/>
      <c r="S105" s="127"/>
      <c r="T105" s="127"/>
      <c r="U105" s="133"/>
      <c r="V105" s="138"/>
      <c r="W105" s="150"/>
      <c r="X105" s="150"/>
      <c r="Y105" s="150"/>
      <c r="Z105" s="159"/>
      <c r="AA105" s="159"/>
      <c r="AB105" s="159"/>
      <c r="AC105" s="169" t="str">
        <f>IFERROR(VLOOKUP(Z105,'【参考】数式用'!$A$4:$B$54,2,FALSE),"")</f>
        <v/>
      </c>
      <c r="AD105" s="174"/>
      <c r="AE105" s="179" t="str">
        <f>IF(B105="","",IF(AO105="総合事業","数式を削除して手入力",IFERROR(INDEX('【参考】数式用'!$AT$3:$AV$452,MATCH(Q105&amp;V105,'【参考】数式用'!$AS$3:$AS$452,0),MATCH(VLOOKUP(Z105,'【参考】数式用'!$AW$2:$AX$53,2,FALSE),'【参考】数式用'!$AT$2:$AV$2,0)),10)))</f>
        <v/>
      </c>
      <c r="AN105" s="196"/>
      <c r="AO105" s="197"/>
    </row>
    <row r="106" spans="1:41" ht="49.95" customHeight="1">
      <c r="A106" s="21">
        <f t="shared" si="0"/>
        <v>54</v>
      </c>
      <c r="B106" s="58"/>
      <c r="C106" s="72"/>
      <c r="D106" s="72"/>
      <c r="E106" s="72"/>
      <c r="F106" s="72"/>
      <c r="G106" s="72"/>
      <c r="H106" s="72"/>
      <c r="I106" s="72"/>
      <c r="J106" s="72"/>
      <c r="K106" s="86"/>
      <c r="L106" s="96"/>
      <c r="M106" s="105"/>
      <c r="N106" s="105"/>
      <c r="O106" s="105"/>
      <c r="P106" s="112"/>
      <c r="Q106" s="119"/>
      <c r="R106" s="127"/>
      <c r="S106" s="127"/>
      <c r="T106" s="127"/>
      <c r="U106" s="133"/>
      <c r="V106" s="138"/>
      <c r="W106" s="150"/>
      <c r="X106" s="150"/>
      <c r="Y106" s="150"/>
      <c r="Z106" s="159"/>
      <c r="AA106" s="159"/>
      <c r="AB106" s="159"/>
      <c r="AC106" s="169" t="str">
        <f>IFERROR(VLOOKUP(Z106,'【参考】数式用'!$A$4:$B$54,2,FALSE),"")</f>
        <v/>
      </c>
      <c r="AD106" s="174"/>
      <c r="AE106" s="179" t="str">
        <f>IF(B106="","",IF(AO106="総合事業","数式を削除して手入力",IFERROR(INDEX('【参考】数式用'!$AT$3:$AV$452,MATCH(Q106&amp;V106,'【参考】数式用'!$AS$3:$AS$452,0),MATCH(VLOOKUP(Z106,'【参考】数式用'!$AW$2:$AX$53,2,FALSE),'【参考】数式用'!$AT$2:$AV$2,0)),10)))</f>
        <v/>
      </c>
      <c r="AN106" s="196"/>
      <c r="AO106" s="197"/>
    </row>
    <row r="107" spans="1:41" ht="49.95" customHeight="1">
      <c r="A107" s="21">
        <f t="shared" si="0"/>
        <v>55</v>
      </c>
      <c r="B107" s="58"/>
      <c r="C107" s="72"/>
      <c r="D107" s="72"/>
      <c r="E107" s="72"/>
      <c r="F107" s="72"/>
      <c r="G107" s="72"/>
      <c r="H107" s="72"/>
      <c r="I107" s="72"/>
      <c r="J107" s="72"/>
      <c r="K107" s="86"/>
      <c r="L107" s="96"/>
      <c r="M107" s="105"/>
      <c r="N107" s="105"/>
      <c r="O107" s="105"/>
      <c r="P107" s="112"/>
      <c r="Q107" s="119"/>
      <c r="R107" s="127"/>
      <c r="S107" s="127"/>
      <c r="T107" s="127"/>
      <c r="U107" s="133"/>
      <c r="V107" s="138"/>
      <c r="W107" s="150"/>
      <c r="X107" s="150"/>
      <c r="Y107" s="150"/>
      <c r="Z107" s="159"/>
      <c r="AA107" s="159"/>
      <c r="AB107" s="159"/>
      <c r="AC107" s="169" t="str">
        <f>IFERROR(VLOOKUP(Z107,'【参考】数式用'!$A$4:$B$54,2,FALSE),"")</f>
        <v/>
      </c>
      <c r="AD107" s="174"/>
      <c r="AE107" s="179" t="str">
        <f>IF(B107="","",IF(AO107="総合事業","数式を削除して手入力",IFERROR(INDEX('【参考】数式用'!$AT$3:$AV$452,MATCH(Q107&amp;V107,'【参考】数式用'!$AS$3:$AS$452,0),MATCH(VLOOKUP(Z107,'【参考】数式用'!$AW$2:$AX$53,2,FALSE),'【参考】数式用'!$AT$2:$AV$2,0)),10)))</f>
        <v/>
      </c>
      <c r="AN107" s="196"/>
      <c r="AO107" s="197"/>
    </row>
    <row r="108" spans="1:41" ht="49.95" customHeight="1">
      <c r="A108" s="21">
        <f t="shared" si="0"/>
        <v>56</v>
      </c>
      <c r="B108" s="58"/>
      <c r="C108" s="72"/>
      <c r="D108" s="72"/>
      <c r="E108" s="72"/>
      <c r="F108" s="72"/>
      <c r="G108" s="72"/>
      <c r="H108" s="72"/>
      <c r="I108" s="72"/>
      <c r="J108" s="72"/>
      <c r="K108" s="86"/>
      <c r="L108" s="96"/>
      <c r="M108" s="105"/>
      <c r="N108" s="105"/>
      <c r="O108" s="105"/>
      <c r="P108" s="112"/>
      <c r="Q108" s="119"/>
      <c r="R108" s="127"/>
      <c r="S108" s="127"/>
      <c r="T108" s="127"/>
      <c r="U108" s="133"/>
      <c r="V108" s="138"/>
      <c r="W108" s="150"/>
      <c r="X108" s="150"/>
      <c r="Y108" s="150"/>
      <c r="Z108" s="159"/>
      <c r="AA108" s="159"/>
      <c r="AB108" s="159"/>
      <c r="AC108" s="169" t="str">
        <f>IFERROR(VLOOKUP(Z108,'【参考】数式用'!$A$4:$B$54,2,FALSE),"")</f>
        <v/>
      </c>
      <c r="AD108" s="174"/>
      <c r="AE108" s="179" t="str">
        <f>IF(B108="","",IF(AO108="総合事業","数式を削除して手入力",IFERROR(INDEX('【参考】数式用'!$AT$3:$AV$452,MATCH(Q108&amp;V108,'【参考】数式用'!$AS$3:$AS$452,0),MATCH(VLOOKUP(Z108,'【参考】数式用'!$AW$2:$AX$53,2,FALSE),'【参考】数式用'!$AT$2:$AV$2,0)),10)))</f>
        <v/>
      </c>
      <c r="AN108" s="196"/>
      <c r="AO108" s="197"/>
    </row>
    <row r="109" spans="1:41" ht="49.95" customHeight="1">
      <c r="A109" s="21">
        <f t="shared" si="0"/>
        <v>57</v>
      </c>
      <c r="B109" s="58"/>
      <c r="C109" s="72"/>
      <c r="D109" s="72"/>
      <c r="E109" s="72"/>
      <c r="F109" s="72"/>
      <c r="G109" s="72"/>
      <c r="H109" s="72"/>
      <c r="I109" s="72"/>
      <c r="J109" s="72"/>
      <c r="K109" s="86"/>
      <c r="L109" s="96"/>
      <c r="M109" s="105"/>
      <c r="N109" s="105"/>
      <c r="O109" s="105"/>
      <c r="P109" s="112"/>
      <c r="Q109" s="119"/>
      <c r="R109" s="127"/>
      <c r="S109" s="127"/>
      <c r="T109" s="127"/>
      <c r="U109" s="133"/>
      <c r="V109" s="138"/>
      <c r="W109" s="150"/>
      <c r="X109" s="150"/>
      <c r="Y109" s="150"/>
      <c r="Z109" s="159"/>
      <c r="AA109" s="159"/>
      <c r="AB109" s="159"/>
      <c r="AC109" s="169" t="str">
        <f>IFERROR(VLOOKUP(Z109,'【参考】数式用'!$A$4:$B$54,2,FALSE),"")</f>
        <v/>
      </c>
      <c r="AD109" s="174"/>
      <c r="AE109" s="179" t="str">
        <f>IF(B109="","",IF(AO109="総合事業","数式を削除して手入力",IFERROR(INDEX('【参考】数式用'!$AT$3:$AV$452,MATCH(Q109&amp;V109,'【参考】数式用'!$AS$3:$AS$452,0),MATCH(VLOOKUP(Z109,'【参考】数式用'!$AW$2:$AX$53,2,FALSE),'【参考】数式用'!$AT$2:$AV$2,0)),10)))</f>
        <v/>
      </c>
      <c r="AN109" s="196"/>
      <c r="AO109" s="197"/>
    </row>
    <row r="110" spans="1:41" ht="49.95" customHeight="1">
      <c r="A110" s="21">
        <f t="shared" si="0"/>
        <v>58</v>
      </c>
      <c r="B110" s="58"/>
      <c r="C110" s="72"/>
      <c r="D110" s="72"/>
      <c r="E110" s="72"/>
      <c r="F110" s="72"/>
      <c r="G110" s="72"/>
      <c r="H110" s="72"/>
      <c r="I110" s="72"/>
      <c r="J110" s="72"/>
      <c r="K110" s="86"/>
      <c r="L110" s="96"/>
      <c r="M110" s="105"/>
      <c r="N110" s="105"/>
      <c r="O110" s="105"/>
      <c r="P110" s="112"/>
      <c r="Q110" s="119"/>
      <c r="R110" s="127"/>
      <c r="S110" s="127"/>
      <c r="T110" s="127"/>
      <c r="U110" s="133"/>
      <c r="V110" s="138"/>
      <c r="W110" s="150"/>
      <c r="X110" s="150"/>
      <c r="Y110" s="150"/>
      <c r="Z110" s="159"/>
      <c r="AA110" s="159"/>
      <c r="AB110" s="159"/>
      <c r="AC110" s="169" t="str">
        <f>IFERROR(VLOOKUP(Z110,'【参考】数式用'!$A$4:$B$54,2,FALSE),"")</f>
        <v/>
      </c>
      <c r="AD110" s="174"/>
      <c r="AE110" s="179" t="str">
        <f>IF(B110="","",IF(AO110="総合事業","数式を削除して手入力",IFERROR(INDEX('【参考】数式用'!$AT$3:$AV$452,MATCH(Q110&amp;V110,'【参考】数式用'!$AS$3:$AS$452,0),MATCH(VLOOKUP(Z110,'【参考】数式用'!$AW$2:$AX$53,2,FALSE),'【参考】数式用'!$AT$2:$AV$2,0)),10)))</f>
        <v/>
      </c>
      <c r="AN110" s="196"/>
      <c r="AO110" s="197"/>
    </row>
    <row r="111" spans="1:41" ht="49.95" customHeight="1">
      <c r="A111" s="21">
        <f t="shared" si="0"/>
        <v>59</v>
      </c>
      <c r="B111" s="58"/>
      <c r="C111" s="72"/>
      <c r="D111" s="72"/>
      <c r="E111" s="72"/>
      <c r="F111" s="72"/>
      <c r="G111" s="72"/>
      <c r="H111" s="72"/>
      <c r="I111" s="72"/>
      <c r="J111" s="72"/>
      <c r="K111" s="86"/>
      <c r="L111" s="96"/>
      <c r="M111" s="105"/>
      <c r="N111" s="105"/>
      <c r="O111" s="105"/>
      <c r="P111" s="112"/>
      <c r="Q111" s="119"/>
      <c r="R111" s="127"/>
      <c r="S111" s="127"/>
      <c r="T111" s="127"/>
      <c r="U111" s="133"/>
      <c r="V111" s="138"/>
      <c r="W111" s="150"/>
      <c r="X111" s="150"/>
      <c r="Y111" s="150"/>
      <c r="Z111" s="159"/>
      <c r="AA111" s="159"/>
      <c r="AB111" s="159"/>
      <c r="AC111" s="169" t="str">
        <f>IFERROR(VLOOKUP(Z111,'【参考】数式用'!$A$4:$B$54,2,FALSE),"")</f>
        <v/>
      </c>
      <c r="AD111" s="174"/>
      <c r="AE111" s="179" t="str">
        <f>IF(B111="","",IF(AO111="総合事業","数式を削除して手入力",IFERROR(INDEX('【参考】数式用'!$AT$3:$AV$452,MATCH(Q111&amp;V111,'【参考】数式用'!$AS$3:$AS$452,0),MATCH(VLOOKUP(Z111,'【参考】数式用'!$AW$2:$AX$53,2,FALSE),'【参考】数式用'!$AT$2:$AV$2,0)),10)))</f>
        <v/>
      </c>
      <c r="AN111" s="196"/>
      <c r="AO111" s="197"/>
    </row>
    <row r="112" spans="1:41" ht="49.95" customHeight="1">
      <c r="A112" s="21">
        <f t="shared" si="0"/>
        <v>60</v>
      </c>
      <c r="B112" s="58"/>
      <c r="C112" s="72"/>
      <c r="D112" s="72"/>
      <c r="E112" s="72"/>
      <c r="F112" s="72"/>
      <c r="G112" s="72"/>
      <c r="H112" s="72"/>
      <c r="I112" s="72"/>
      <c r="J112" s="72"/>
      <c r="K112" s="86"/>
      <c r="L112" s="96"/>
      <c r="M112" s="105"/>
      <c r="N112" s="105"/>
      <c r="O112" s="105"/>
      <c r="P112" s="112"/>
      <c r="Q112" s="119"/>
      <c r="R112" s="127"/>
      <c r="S112" s="127"/>
      <c r="T112" s="127"/>
      <c r="U112" s="133"/>
      <c r="V112" s="138"/>
      <c r="W112" s="150"/>
      <c r="X112" s="150"/>
      <c r="Y112" s="150"/>
      <c r="Z112" s="159"/>
      <c r="AA112" s="159"/>
      <c r="AB112" s="159"/>
      <c r="AC112" s="169" t="str">
        <f>IFERROR(VLOOKUP(Z112,'【参考】数式用'!$A$4:$B$54,2,FALSE),"")</f>
        <v/>
      </c>
      <c r="AD112" s="174"/>
      <c r="AE112" s="179" t="str">
        <f>IF(B112="","",IF(AO112="総合事業","数式を削除して手入力",IFERROR(INDEX('【参考】数式用'!$AT$3:$AV$452,MATCH(Q112&amp;V112,'【参考】数式用'!$AS$3:$AS$452,0),MATCH(VLOOKUP(Z112,'【参考】数式用'!$AW$2:$AX$53,2,FALSE),'【参考】数式用'!$AT$2:$AV$2,0)),10)))</f>
        <v/>
      </c>
      <c r="AN112" s="196"/>
      <c r="AO112" s="197"/>
    </row>
    <row r="113" spans="1:41" ht="49.95" customHeight="1">
      <c r="A113" s="21">
        <f t="shared" si="0"/>
        <v>61</v>
      </c>
      <c r="B113" s="58"/>
      <c r="C113" s="72"/>
      <c r="D113" s="72"/>
      <c r="E113" s="72"/>
      <c r="F113" s="72"/>
      <c r="G113" s="72"/>
      <c r="H113" s="72"/>
      <c r="I113" s="72"/>
      <c r="J113" s="72"/>
      <c r="K113" s="86"/>
      <c r="L113" s="96"/>
      <c r="M113" s="105"/>
      <c r="N113" s="105"/>
      <c r="O113" s="105"/>
      <c r="P113" s="112"/>
      <c r="Q113" s="119"/>
      <c r="R113" s="127"/>
      <c r="S113" s="127"/>
      <c r="T113" s="127"/>
      <c r="U113" s="133"/>
      <c r="V113" s="138"/>
      <c r="W113" s="150"/>
      <c r="X113" s="150"/>
      <c r="Y113" s="150"/>
      <c r="Z113" s="159"/>
      <c r="AA113" s="159"/>
      <c r="AB113" s="159"/>
      <c r="AC113" s="169" t="str">
        <f>IFERROR(VLOOKUP(Z113,'【参考】数式用'!$A$4:$B$54,2,FALSE),"")</f>
        <v/>
      </c>
      <c r="AD113" s="174"/>
      <c r="AE113" s="179" t="str">
        <f>IF(B113="","",IF(AO113="総合事業","数式を削除して手入力",IFERROR(INDEX('【参考】数式用'!$AT$3:$AV$452,MATCH(Q113&amp;V113,'【参考】数式用'!$AS$3:$AS$452,0),MATCH(VLOOKUP(Z113,'【参考】数式用'!$AW$2:$AX$53,2,FALSE),'【参考】数式用'!$AT$2:$AV$2,0)),10)))</f>
        <v/>
      </c>
      <c r="AN113" s="196"/>
      <c r="AO113" s="197"/>
    </row>
    <row r="114" spans="1:41" ht="49.95" customHeight="1">
      <c r="A114" s="21">
        <f t="shared" si="0"/>
        <v>62</v>
      </c>
      <c r="B114" s="58"/>
      <c r="C114" s="72"/>
      <c r="D114" s="72"/>
      <c r="E114" s="72"/>
      <c r="F114" s="72"/>
      <c r="G114" s="72"/>
      <c r="H114" s="72"/>
      <c r="I114" s="72"/>
      <c r="J114" s="72"/>
      <c r="K114" s="86"/>
      <c r="L114" s="96"/>
      <c r="M114" s="105"/>
      <c r="N114" s="105"/>
      <c r="O114" s="105"/>
      <c r="P114" s="112"/>
      <c r="Q114" s="119"/>
      <c r="R114" s="127"/>
      <c r="S114" s="127"/>
      <c r="T114" s="127"/>
      <c r="U114" s="133"/>
      <c r="V114" s="138"/>
      <c r="W114" s="150"/>
      <c r="X114" s="150"/>
      <c r="Y114" s="150"/>
      <c r="Z114" s="159"/>
      <c r="AA114" s="159"/>
      <c r="AB114" s="159"/>
      <c r="AC114" s="169" t="str">
        <f>IFERROR(VLOOKUP(Z114,'【参考】数式用'!$A$4:$B$54,2,FALSE),"")</f>
        <v/>
      </c>
      <c r="AD114" s="174"/>
      <c r="AE114" s="179" t="str">
        <f>IF(B114="","",IF(AO114="総合事業","数式を削除して手入力",IFERROR(INDEX('【参考】数式用'!$AT$3:$AV$452,MATCH(Q114&amp;V114,'【参考】数式用'!$AS$3:$AS$452,0),MATCH(VLOOKUP(Z114,'【参考】数式用'!$AW$2:$AX$53,2,FALSE),'【参考】数式用'!$AT$2:$AV$2,0)),10)))</f>
        <v/>
      </c>
      <c r="AN114" s="196"/>
      <c r="AO114" s="197"/>
    </row>
    <row r="115" spans="1:41" ht="49.95" customHeight="1">
      <c r="A115" s="21">
        <f t="shared" si="0"/>
        <v>63</v>
      </c>
      <c r="B115" s="58"/>
      <c r="C115" s="72"/>
      <c r="D115" s="72"/>
      <c r="E115" s="72"/>
      <c r="F115" s="72"/>
      <c r="G115" s="72"/>
      <c r="H115" s="72"/>
      <c r="I115" s="72"/>
      <c r="J115" s="72"/>
      <c r="K115" s="86"/>
      <c r="L115" s="96"/>
      <c r="M115" s="105"/>
      <c r="N115" s="105"/>
      <c r="O115" s="105"/>
      <c r="P115" s="112"/>
      <c r="Q115" s="119"/>
      <c r="R115" s="127"/>
      <c r="S115" s="127"/>
      <c r="T115" s="127"/>
      <c r="U115" s="133"/>
      <c r="V115" s="138"/>
      <c r="W115" s="150"/>
      <c r="X115" s="150"/>
      <c r="Y115" s="150"/>
      <c r="Z115" s="159"/>
      <c r="AA115" s="159"/>
      <c r="AB115" s="159"/>
      <c r="AC115" s="169" t="str">
        <f>IFERROR(VLOOKUP(Z115,'【参考】数式用'!$A$4:$B$54,2,FALSE),"")</f>
        <v/>
      </c>
      <c r="AD115" s="174"/>
      <c r="AE115" s="179" t="str">
        <f>IF(B115="","",IF(AO115="総合事業","数式を削除して手入力",IFERROR(INDEX('【参考】数式用'!$AT$3:$AV$452,MATCH(Q115&amp;V115,'【参考】数式用'!$AS$3:$AS$452,0),MATCH(VLOOKUP(Z115,'【参考】数式用'!$AW$2:$AX$53,2,FALSE),'【参考】数式用'!$AT$2:$AV$2,0)),10)))</f>
        <v/>
      </c>
      <c r="AN115" s="196"/>
      <c r="AO115" s="197"/>
    </row>
    <row r="116" spans="1:41" ht="49.95" customHeight="1">
      <c r="A116" s="21">
        <f t="shared" si="0"/>
        <v>64</v>
      </c>
      <c r="B116" s="58"/>
      <c r="C116" s="72"/>
      <c r="D116" s="72"/>
      <c r="E116" s="72"/>
      <c r="F116" s="72"/>
      <c r="G116" s="72"/>
      <c r="H116" s="72"/>
      <c r="I116" s="72"/>
      <c r="J116" s="72"/>
      <c r="K116" s="86"/>
      <c r="L116" s="96"/>
      <c r="M116" s="105"/>
      <c r="N116" s="105"/>
      <c r="O116" s="105"/>
      <c r="P116" s="112"/>
      <c r="Q116" s="119"/>
      <c r="R116" s="127"/>
      <c r="S116" s="127"/>
      <c r="T116" s="127"/>
      <c r="U116" s="133"/>
      <c r="V116" s="138"/>
      <c r="W116" s="150"/>
      <c r="X116" s="150"/>
      <c r="Y116" s="150"/>
      <c r="Z116" s="159"/>
      <c r="AA116" s="159"/>
      <c r="AB116" s="159"/>
      <c r="AC116" s="169" t="str">
        <f>IFERROR(VLOOKUP(Z116,'【参考】数式用'!$A$4:$B$54,2,FALSE),"")</f>
        <v/>
      </c>
      <c r="AD116" s="174"/>
      <c r="AE116" s="179" t="str">
        <f>IF(B116="","",IF(AO116="総合事業","数式を削除して手入力",IFERROR(INDEX('【参考】数式用'!$AT$3:$AV$452,MATCH(Q116&amp;V116,'【参考】数式用'!$AS$3:$AS$452,0),MATCH(VLOOKUP(Z116,'【参考】数式用'!$AW$2:$AX$53,2,FALSE),'【参考】数式用'!$AT$2:$AV$2,0)),10)))</f>
        <v/>
      </c>
      <c r="AN116" s="196"/>
      <c r="AO116" s="197"/>
    </row>
    <row r="117" spans="1:41" ht="49.95" customHeight="1">
      <c r="A117" s="21">
        <f t="shared" si="0"/>
        <v>65</v>
      </c>
      <c r="B117" s="58"/>
      <c r="C117" s="72"/>
      <c r="D117" s="72"/>
      <c r="E117" s="72"/>
      <c r="F117" s="72"/>
      <c r="G117" s="72"/>
      <c r="H117" s="72"/>
      <c r="I117" s="72"/>
      <c r="J117" s="72"/>
      <c r="K117" s="86"/>
      <c r="L117" s="96"/>
      <c r="M117" s="105"/>
      <c r="N117" s="105"/>
      <c r="O117" s="105"/>
      <c r="P117" s="112"/>
      <c r="Q117" s="119"/>
      <c r="R117" s="127"/>
      <c r="S117" s="127"/>
      <c r="T117" s="127"/>
      <c r="U117" s="133"/>
      <c r="V117" s="138"/>
      <c r="W117" s="150"/>
      <c r="X117" s="150"/>
      <c r="Y117" s="150"/>
      <c r="Z117" s="159"/>
      <c r="AA117" s="159"/>
      <c r="AB117" s="159"/>
      <c r="AC117" s="169" t="str">
        <f>IFERROR(VLOOKUP(Z117,'【参考】数式用'!$A$4:$B$54,2,FALSE),"")</f>
        <v/>
      </c>
      <c r="AD117" s="174"/>
      <c r="AE117" s="179" t="str">
        <f>IF(B117="","",IF(AO117="総合事業","数式を削除して手入力",IFERROR(INDEX('【参考】数式用'!$AT$3:$AV$452,MATCH(Q117&amp;V117,'【参考】数式用'!$AS$3:$AS$452,0),MATCH(VLOOKUP(Z117,'【参考】数式用'!$AW$2:$AX$53,2,FALSE),'【参考】数式用'!$AT$2:$AV$2,0)),10)))</f>
        <v/>
      </c>
      <c r="AN117" s="196"/>
      <c r="AO117" s="197"/>
    </row>
    <row r="118" spans="1:41" ht="49.95" customHeight="1">
      <c r="A118" s="21">
        <f t="shared" si="0"/>
        <v>66</v>
      </c>
      <c r="B118" s="58"/>
      <c r="C118" s="72"/>
      <c r="D118" s="72"/>
      <c r="E118" s="72"/>
      <c r="F118" s="72"/>
      <c r="G118" s="72"/>
      <c r="H118" s="72"/>
      <c r="I118" s="72"/>
      <c r="J118" s="72"/>
      <c r="K118" s="86"/>
      <c r="L118" s="96"/>
      <c r="M118" s="105"/>
      <c r="N118" s="105"/>
      <c r="O118" s="105"/>
      <c r="P118" s="112"/>
      <c r="Q118" s="119"/>
      <c r="R118" s="127"/>
      <c r="S118" s="127"/>
      <c r="T118" s="127"/>
      <c r="U118" s="133"/>
      <c r="V118" s="138"/>
      <c r="W118" s="150"/>
      <c r="X118" s="150"/>
      <c r="Y118" s="150"/>
      <c r="Z118" s="159"/>
      <c r="AA118" s="159"/>
      <c r="AB118" s="159"/>
      <c r="AC118" s="169" t="str">
        <f>IFERROR(VLOOKUP(Z118,'【参考】数式用'!$A$4:$B$54,2,FALSE),"")</f>
        <v/>
      </c>
      <c r="AD118" s="174"/>
      <c r="AE118" s="179" t="str">
        <f>IF(B118="","",IF(AO118="総合事業","数式を削除して手入力",IFERROR(INDEX('【参考】数式用'!$AT$3:$AV$452,MATCH(Q118&amp;V118,'【参考】数式用'!$AS$3:$AS$452,0),MATCH(VLOOKUP(Z118,'【参考】数式用'!$AW$2:$AX$53,2,FALSE),'【参考】数式用'!$AT$2:$AV$2,0)),10)))</f>
        <v/>
      </c>
      <c r="AN118" s="196"/>
      <c r="AO118" s="197"/>
    </row>
    <row r="119" spans="1:41" ht="49.95" customHeight="1">
      <c r="A119" s="21">
        <f t="shared" ref="A119:A182" si="1">A118+1</f>
        <v>67</v>
      </c>
      <c r="B119" s="58"/>
      <c r="C119" s="72"/>
      <c r="D119" s="72"/>
      <c r="E119" s="72"/>
      <c r="F119" s="72"/>
      <c r="G119" s="72"/>
      <c r="H119" s="72"/>
      <c r="I119" s="72"/>
      <c r="J119" s="72"/>
      <c r="K119" s="86"/>
      <c r="L119" s="96"/>
      <c r="M119" s="105"/>
      <c r="N119" s="105"/>
      <c r="O119" s="105"/>
      <c r="P119" s="112"/>
      <c r="Q119" s="119"/>
      <c r="R119" s="127"/>
      <c r="S119" s="127"/>
      <c r="T119" s="127"/>
      <c r="U119" s="133"/>
      <c r="V119" s="138"/>
      <c r="W119" s="150"/>
      <c r="X119" s="150"/>
      <c r="Y119" s="150"/>
      <c r="Z119" s="159"/>
      <c r="AA119" s="159"/>
      <c r="AB119" s="159"/>
      <c r="AC119" s="169" t="str">
        <f>IFERROR(VLOOKUP(Z119,'【参考】数式用'!$A$4:$B$54,2,FALSE),"")</f>
        <v/>
      </c>
      <c r="AD119" s="174"/>
      <c r="AE119" s="179" t="str">
        <f>IF(B119="","",IF(AO119="総合事業","数式を削除して手入力",IFERROR(INDEX('【参考】数式用'!$AT$3:$AV$452,MATCH(Q119&amp;V119,'【参考】数式用'!$AS$3:$AS$452,0),MATCH(VLOOKUP(Z119,'【参考】数式用'!$AW$2:$AX$53,2,FALSE),'【参考】数式用'!$AT$2:$AV$2,0)),10)))</f>
        <v/>
      </c>
      <c r="AN119" s="196"/>
      <c r="AO119" s="197"/>
    </row>
    <row r="120" spans="1:41" ht="49.95" customHeight="1">
      <c r="A120" s="21">
        <f t="shared" si="1"/>
        <v>68</v>
      </c>
      <c r="B120" s="58"/>
      <c r="C120" s="72"/>
      <c r="D120" s="72"/>
      <c r="E120" s="72"/>
      <c r="F120" s="72"/>
      <c r="G120" s="72"/>
      <c r="H120" s="72"/>
      <c r="I120" s="72"/>
      <c r="J120" s="72"/>
      <c r="K120" s="86"/>
      <c r="L120" s="96"/>
      <c r="M120" s="105"/>
      <c r="N120" s="105"/>
      <c r="O120" s="105"/>
      <c r="P120" s="112"/>
      <c r="Q120" s="119"/>
      <c r="R120" s="127"/>
      <c r="S120" s="127"/>
      <c r="T120" s="127"/>
      <c r="U120" s="133"/>
      <c r="V120" s="138"/>
      <c r="W120" s="150"/>
      <c r="X120" s="150"/>
      <c r="Y120" s="150"/>
      <c r="Z120" s="159"/>
      <c r="AA120" s="159"/>
      <c r="AB120" s="159"/>
      <c r="AC120" s="169" t="str">
        <f>IFERROR(VLOOKUP(Z120,'【参考】数式用'!$A$4:$B$54,2,FALSE),"")</f>
        <v/>
      </c>
      <c r="AD120" s="174"/>
      <c r="AE120" s="179" t="str">
        <f>IF(B120="","",IF(AO120="総合事業","数式を削除して手入力",IFERROR(INDEX('【参考】数式用'!$AT$3:$AV$452,MATCH(Q120&amp;V120,'【参考】数式用'!$AS$3:$AS$452,0),MATCH(VLOOKUP(Z120,'【参考】数式用'!$AW$2:$AX$53,2,FALSE),'【参考】数式用'!$AT$2:$AV$2,0)),10)))</f>
        <v/>
      </c>
      <c r="AN120" s="196"/>
      <c r="AO120" s="197"/>
    </row>
    <row r="121" spans="1:41" ht="49.95" customHeight="1">
      <c r="A121" s="21">
        <f t="shared" si="1"/>
        <v>69</v>
      </c>
      <c r="B121" s="58"/>
      <c r="C121" s="72"/>
      <c r="D121" s="72"/>
      <c r="E121" s="72"/>
      <c r="F121" s="72"/>
      <c r="G121" s="72"/>
      <c r="H121" s="72"/>
      <c r="I121" s="72"/>
      <c r="J121" s="72"/>
      <c r="K121" s="86"/>
      <c r="L121" s="96"/>
      <c r="M121" s="105"/>
      <c r="N121" s="105"/>
      <c r="O121" s="105"/>
      <c r="P121" s="112"/>
      <c r="Q121" s="119"/>
      <c r="R121" s="127"/>
      <c r="S121" s="127"/>
      <c r="T121" s="127"/>
      <c r="U121" s="133"/>
      <c r="V121" s="138"/>
      <c r="W121" s="150"/>
      <c r="X121" s="150"/>
      <c r="Y121" s="150"/>
      <c r="Z121" s="159"/>
      <c r="AA121" s="159"/>
      <c r="AB121" s="159"/>
      <c r="AC121" s="169" t="str">
        <f>IFERROR(VLOOKUP(Z121,'【参考】数式用'!$A$4:$B$54,2,FALSE),"")</f>
        <v/>
      </c>
      <c r="AD121" s="174"/>
      <c r="AE121" s="179" t="str">
        <f>IF(B121="","",IF(AO121="総合事業","数式を削除して手入力",IFERROR(INDEX('【参考】数式用'!$AT$3:$AV$452,MATCH(Q121&amp;V121,'【参考】数式用'!$AS$3:$AS$452,0),MATCH(VLOOKUP(Z121,'【参考】数式用'!$AW$2:$AX$53,2,FALSE),'【参考】数式用'!$AT$2:$AV$2,0)),10)))</f>
        <v/>
      </c>
      <c r="AN121" s="196"/>
      <c r="AO121" s="197"/>
    </row>
    <row r="122" spans="1:41" ht="49.95" customHeight="1">
      <c r="A122" s="21">
        <f t="shared" si="1"/>
        <v>70</v>
      </c>
      <c r="B122" s="58"/>
      <c r="C122" s="72"/>
      <c r="D122" s="72"/>
      <c r="E122" s="72"/>
      <c r="F122" s="72"/>
      <c r="G122" s="72"/>
      <c r="H122" s="72"/>
      <c r="I122" s="72"/>
      <c r="J122" s="72"/>
      <c r="K122" s="86"/>
      <c r="L122" s="96"/>
      <c r="M122" s="105"/>
      <c r="N122" s="105"/>
      <c r="O122" s="105"/>
      <c r="P122" s="112"/>
      <c r="Q122" s="119"/>
      <c r="R122" s="127"/>
      <c r="S122" s="127"/>
      <c r="T122" s="127"/>
      <c r="U122" s="133"/>
      <c r="V122" s="138"/>
      <c r="W122" s="150"/>
      <c r="X122" s="150"/>
      <c r="Y122" s="150"/>
      <c r="Z122" s="159"/>
      <c r="AA122" s="159"/>
      <c r="AB122" s="159"/>
      <c r="AC122" s="169" t="str">
        <f>IFERROR(VLOOKUP(Z122,'【参考】数式用'!$A$4:$B$54,2,FALSE),"")</f>
        <v/>
      </c>
      <c r="AD122" s="174"/>
      <c r="AE122" s="179" t="str">
        <f>IF(B122="","",IF(AO122="総合事業","数式を削除して手入力",IFERROR(INDEX('【参考】数式用'!$AT$3:$AV$452,MATCH(Q122&amp;V122,'【参考】数式用'!$AS$3:$AS$452,0),MATCH(VLOOKUP(Z122,'【参考】数式用'!$AW$2:$AX$53,2,FALSE),'【参考】数式用'!$AT$2:$AV$2,0)),10)))</f>
        <v/>
      </c>
      <c r="AN122" s="196"/>
      <c r="AO122" s="197"/>
    </row>
    <row r="123" spans="1:41" ht="49.95" customHeight="1">
      <c r="A123" s="21">
        <f t="shared" si="1"/>
        <v>71</v>
      </c>
      <c r="B123" s="58"/>
      <c r="C123" s="72"/>
      <c r="D123" s="72"/>
      <c r="E123" s="72"/>
      <c r="F123" s="72"/>
      <c r="G123" s="72"/>
      <c r="H123" s="72"/>
      <c r="I123" s="72"/>
      <c r="J123" s="72"/>
      <c r="K123" s="86"/>
      <c r="L123" s="96"/>
      <c r="M123" s="105"/>
      <c r="N123" s="105"/>
      <c r="O123" s="105"/>
      <c r="P123" s="112"/>
      <c r="Q123" s="119"/>
      <c r="R123" s="127"/>
      <c r="S123" s="127"/>
      <c r="T123" s="127"/>
      <c r="U123" s="133"/>
      <c r="V123" s="138"/>
      <c r="W123" s="150"/>
      <c r="X123" s="150"/>
      <c r="Y123" s="150"/>
      <c r="Z123" s="159"/>
      <c r="AA123" s="159"/>
      <c r="AB123" s="159"/>
      <c r="AC123" s="169" t="str">
        <f>IFERROR(VLOOKUP(Z123,'【参考】数式用'!$A$4:$B$54,2,FALSE),"")</f>
        <v/>
      </c>
      <c r="AD123" s="174"/>
      <c r="AE123" s="179" t="str">
        <f>IF(B123="","",IF(AO123="総合事業","数式を削除して手入力",IFERROR(INDEX('【参考】数式用'!$AT$3:$AV$452,MATCH(Q123&amp;V123,'【参考】数式用'!$AS$3:$AS$452,0),MATCH(VLOOKUP(Z123,'【参考】数式用'!$AW$2:$AX$53,2,FALSE),'【参考】数式用'!$AT$2:$AV$2,0)),10)))</f>
        <v/>
      </c>
      <c r="AN123" s="196"/>
      <c r="AO123" s="197"/>
    </row>
    <row r="124" spans="1:41" ht="49.95" customHeight="1">
      <c r="A124" s="21">
        <f t="shared" si="1"/>
        <v>72</v>
      </c>
      <c r="B124" s="58"/>
      <c r="C124" s="72"/>
      <c r="D124" s="72"/>
      <c r="E124" s="72"/>
      <c r="F124" s="72"/>
      <c r="G124" s="72"/>
      <c r="H124" s="72"/>
      <c r="I124" s="72"/>
      <c r="J124" s="72"/>
      <c r="K124" s="86"/>
      <c r="L124" s="96"/>
      <c r="M124" s="105"/>
      <c r="N124" s="105"/>
      <c r="O124" s="105"/>
      <c r="P124" s="112"/>
      <c r="Q124" s="119"/>
      <c r="R124" s="127"/>
      <c r="S124" s="127"/>
      <c r="T124" s="127"/>
      <c r="U124" s="133"/>
      <c r="V124" s="138"/>
      <c r="W124" s="150"/>
      <c r="X124" s="150"/>
      <c r="Y124" s="150"/>
      <c r="Z124" s="159"/>
      <c r="AA124" s="159"/>
      <c r="AB124" s="159"/>
      <c r="AC124" s="169" t="str">
        <f>IFERROR(VLOOKUP(Z124,'【参考】数式用'!$A$4:$B$54,2,FALSE),"")</f>
        <v/>
      </c>
      <c r="AD124" s="174"/>
      <c r="AE124" s="179" t="str">
        <f>IF(B124="","",IF(AO124="総合事業","数式を削除して手入力",IFERROR(INDEX('【参考】数式用'!$AT$3:$AV$452,MATCH(Q124&amp;V124,'【参考】数式用'!$AS$3:$AS$452,0),MATCH(VLOOKUP(Z124,'【参考】数式用'!$AW$2:$AX$53,2,FALSE),'【参考】数式用'!$AT$2:$AV$2,0)),10)))</f>
        <v/>
      </c>
      <c r="AN124" s="196"/>
      <c r="AO124" s="197"/>
    </row>
    <row r="125" spans="1:41" ht="49.95" customHeight="1">
      <c r="A125" s="21">
        <f t="shared" si="1"/>
        <v>73</v>
      </c>
      <c r="B125" s="58"/>
      <c r="C125" s="72"/>
      <c r="D125" s="72"/>
      <c r="E125" s="72"/>
      <c r="F125" s="72"/>
      <c r="G125" s="72"/>
      <c r="H125" s="72"/>
      <c r="I125" s="72"/>
      <c r="J125" s="72"/>
      <c r="K125" s="86"/>
      <c r="L125" s="96"/>
      <c r="M125" s="105"/>
      <c r="N125" s="105"/>
      <c r="O125" s="105"/>
      <c r="P125" s="112"/>
      <c r="Q125" s="119"/>
      <c r="R125" s="127"/>
      <c r="S125" s="127"/>
      <c r="T125" s="127"/>
      <c r="U125" s="133"/>
      <c r="V125" s="138"/>
      <c r="W125" s="150"/>
      <c r="X125" s="150"/>
      <c r="Y125" s="150"/>
      <c r="Z125" s="159"/>
      <c r="AA125" s="159"/>
      <c r="AB125" s="159"/>
      <c r="AC125" s="169" t="str">
        <f>IFERROR(VLOOKUP(Z125,'【参考】数式用'!$A$4:$B$54,2,FALSE),"")</f>
        <v/>
      </c>
      <c r="AD125" s="174"/>
      <c r="AE125" s="179" t="str">
        <f>IF(B125="","",IF(AO125="総合事業","数式を削除して手入力",IFERROR(INDEX('【参考】数式用'!$AT$3:$AV$452,MATCH(Q125&amp;V125,'【参考】数式用'!$AS$3:$AS$452,0),MATCH(VLOOKUP(Z125,'【参考】数式用'!$AW$2:$AX$53,2,FALSE),'【参考】数式用'!$AT$2:$AV$2,0)),10)))</f>
        <v/>
      </c>
      <c r="AN125" s="196"/>
      <c r="AO125" s="197"/>
    </row>
    <row r="126" spans="1:41" ht="49.95" customHeight="1">
      <c r="A126" s="21">
        <f t="shared" si="1"/>
        <v>74</v>
      </c>
      <c r="B126" s="58"/>
      <c r="C126" s="72"/>
      <c r="D126" s="72"/>
      <c r="E126" s="72"/>
      <c r="F126" s="72"/>
      <c r="G126" s="72"/>
      <c r="H126" s="72"/>
      <c r="I126" s="72"/>
      <c r="J126" s="72"/>
      <c r="K126" s="86"/>
      <c r="L126" s="96"/>
      <c r="M126" s="105"/>
      <c r="N126" s="105"/>
      <c r="O126" s="105"/>
      <c r="P126" s="112"/>
      <c r="Q126" s="119"/>
      <c r="R126" s="127"/>
      <c r="S126" s="127"/>
      <c r="T126" s="127"/>
      <c r="U126" s="133"/>
      <c r="V126" s="138"/>
      <c r="W126" s="150"/>
      <c r="X126" s="150"/>
      <c r="Y126" s="150"/>
      <c r="Z126" s="159"/>
      <c r="AA126" s="159"/>
      <c r="AB126" s="159"/>
      <c r="AC126" s="169" t="str">
        <f>IFERROR(VLOOKUP(Z126,'【参考】数式用'!$A$4:$B$54,2,FALSE),"")</f>
        <v/>
      </c>
      <c r="AD126" s="174"/>
      <c r="AE126" s="179" t="str">
        <f>IF(B126="","",IF(AO126="総合事業","数式を削除して手入力",IFERROR(INDEX('【参考】数式用'!$AT$3:$AV$452,MATCH(Q126&amp;V126,'【参考】数式用'!$AS$3:$AS$452,0),MATCH(VLOOKUP(Z126,'【参考】数式用'!$AW$2:$AX$53,2,FALSE),'【参考】数式用'!$AT$2:$AV$2,0)),10)))</f>
        <v/>
      </c>
      <c r="AN126" s="196"/>
      <c r="AO126" s="197"/>
    </row>
    <row r="127" spans="1:41" ht="49.95" customHeight="1">
      <c r="A127" s="21">
        <f t="shared" si="1"/>
        <v>75</v>
      </c>
      <c r="B127" s="58"/>
      <c r="C127" s="72"/>
      <c r="D127" s="72"/>
      <c r="E127" s="72"/>
      <c r="F127" s="72"/>
      <c r="G127" s="72"/>
      <c r="H127" s="72"/>
      <c r="I127" s="72"/>
      <c r="J127" s="72"/>
      <c r="K127" s="86"/>
      <c r="L127" s="96"/>
      <c r="M127" s="105"/>
      <c r="N127" s="105"/>
      <c r="O127" s="105"/>
      <c r="P127" s="112"/>
      <c r="Q127" s="119"/>
      <c r="R127" s="127"/>
      <c r="S127" s="127"/>
      <c r="T127" s="127"/>
      <c r="U127" s="133"/>
      <c r="V127" s="138"/>
      <c r="W127" s="150"/>
      <c r="X127" s="150"/>
      <c r="Y127" s="150"/>
      <c r="Z127" s="159"/>
      <c r="AA127" s="159"/>
      <c r="AB127" s="159"/>
      <c r="AC127" s="169" t="str">
        <f>IFERROR(VLOOKUP(Z127,'【参考】数式用'!$A$4:$B$54,2,FALSE),"")</f>
        <v/>
      </c>
      <c r="AD127" s="174"/>
      <c r="AE127" s="179" t="str">
        <f>IF(B127="","",IF(AO127="総合事業","数式を削除して手入力",IFERROR(INDEX('【参考】数式用'!$AT$3:$AV$452,MATCH(Q127&amp;V127,'【参考】数式用'!$AS$3:$AS$452,0),MATCH(VLOOKUP(Z127,'【参考】数式用'!$AW$2:$AX$53,2,FALSE),'【参考】数式用'!$AT$2:$AV$2,0)),10)))</f>
        <v/>
      </c>
      <c r="AN127" s="196"/>
      <c r="AO127" s="197"/>
    </row>
    <row r="128" spans="1:41" ht="49.95" customHeight="1">
      <c r="A128" s="21">
        <f t="shared" si="1"/>
        <v>76</v>
      </c>
      <c r="B128" s="58"/>
      <c r="C128" s="72"/>
      <c r="D128" s="72"/>
      <c r="E128" s="72"/>
      <c r="F128" s="72"/>
      <c r="G128" s="72"/>
      <c r="H128" s="72"/>
      <c r="I128" s="72"/>
      <c r="J128" s="72"/>
      <c r="K128" s="86"/>
      <c r="L128" s="96"/>
      <c r="M128" s="105"/>
      <c r="N128" s="105"/>
      <c r="O128" s="105"/>
      <c r="P128" s="112"/>
      <c r="Q128" s="119"/>
      <c r="R128" s="127"/>
      <c r="S128" s="127"/>
      <c r="T128" s="127"/>
      <c r="U128" s="133"/>
      <c r="V128" s="138"/>
      <c r="W128" s="150"/>
      <c r="X128" s="150"/>
      <c r="Y128" s="150"/>
      <c r="Z128" s="159"/>
      <c r="AA128" s="159"/>
      <c r="AB128" s="159"/>
      <c r="AC128" s="169" t="str">
        <f>IFERROR(VLOOKUP(Z128,'【参考】数式用'!$A$4:$B$54,2,FALSE),"")</f>
        <v/>
      </c>
      <c r="AD128" s="174"/>
      <c r="AE128" s="179" t="str">
        <f>IF(B128="","",IF(AO128="総合事業","数式を削除して手入力",IFERROR(INDEX('【参考】数式用'!$AT$3:$AV$452,MATCH(Q128&amp;V128,'【参考】数式用'!$AS$3:$AS$452,0),MATCH(VLOOKUP(Z128,'【参考】数式用'!$AW$2:$AX$53,2,FALSE),'【参考】数式用'!$AT$2:$AV$2,0)),10)))</f>
        <v/>
      </c>
      <c r="AN128" s="196"/>
      <c r="AO128" s="197"/>
    </row>
    <row r="129" spans="1:41" ht="49.95" customHeight="1">
      <c r="A129" s="21">
        <f t="shared" si="1"/>
        <v>77</v>
      </c>
      <c r="B129" s="58"/>
      <c r="C129" s="72"/>
      <c r="D129" s="72"/>
      <c r="E129" s="72"/>
      <c r="F129" s="72"/>
      <c r="G129" s="72"/>
      <c r="H129" s="72"/>
      <c r="I129" s="72"/>
      <c r="J129" s="72"/>
      <c r="K129" s="86"/>
      <c r="L129" s="96"/>
      <c r="M129" s="105"/>
      <c r="N129" s="105"/>
      <c r="O129" s="105"/>
      <c r="P129" s="112"/>
      <c r="Q129" s="119"/>
      <c r="R129" s="127"/>
      <c r="S129" s="127"/>
      <c r="T129" s="127"/>
      <c r="U129" s="133"/>
      <c r="V129" s="138"/>
      <c r="W129" s="150"/>
      <c r="X129" s="150"/>
      <c r="Y129" s="150"/>
      <c r="Z129" s="159"/>
      <c r="AA129" s="159"/>
      <c r="AB129" s="159"/>
      <c r="AC129" s="169" t="str">
        <f>IFERROR(VLOOKUP(Z129,'【参考】数式用'!$A$4:$B$54,2,FALSE),"")</f>
        <v/>
      </c>
      <c r="AD129" s="174"/>
      <c r="AE129" s="179" t="str">
        <f>IF(B129="","",IF(AO129="総合事業","数式を削除して手入力",IFERROR(INDEX('【参考】数式用'!$AT$3:$AV$452,MATCH(Q129&amp;V129,'【参考】数式用'!$AS$3:$AS$452,0),MATCH(VLOOKUP(Z129,'【参考】数式用'!$AW$2:$AX$53,2,FALSE),'【参考】数式用'!$AT$2:$AV$2,0)),10)))</f>
        <v/>
      </c>
      <c r="AN129" s="196"/>
      <c r="AO129" s="197"/>
    </row>
    <row r="130" spans="1:41" ht="49.95" customHeight="1">
      <c r="A130" s="21">
        <f t="shared" si="1"/>
        <v>78</v>
      </c>
      <c r="B130" s="58"/>
      <c r="C130" s="72"/>
      <c r="D130" s="72"/>
      <c r="E130" s="72"/>
      <c r="F130" s="72"/>
      <c r="G130" s="72"/>
      <c r="H130" s="72"/>
      <c r="I130" s="72"/>
      <c r="J130" s="72"/>
      <c r="K130" s="86"/>
      <c r="L130" s="96"/>
      <c r="M130" s="105"/>
      <c r="N130" s="105"/>
      <c r="O130" s="105"/>
      <c r="P130" s="112"/>
      <c r="Q130" s="119"/>
      <c r="R130" s="127"/>
      <c r="S130" s="127"/>
      <c r="T130" s="127"/>
      <c r="U130" s="133"/>
      <c r="V130" s="138"/>
      <c r="W130" s="150"/>
      <c r="X130" s="150"/>
      <c r="Y130" s="150"/>
      <c r="Z130" s="159"/>
      <c r="AA130" s="159"/>
      <c r="AB130" s="159"/>
      <c r="AC130" s="169" t="str">
        <f>IFERROR(VLOOKUP(Z130,'【参考】数式用'!$A$4:$B$54,2,FALSE),"")</f>
        <v/>
      </c>
      <c r="AD130" s="174"/>
      <c r="AE130" s="179" t="str">
        <f>IF(B130="","",IF(AO130="総合事業","数式を削除して手入力",IFERROR(INDEX('【参考】数式用'!$AT$3:$AV$452,MATCH(Q130&amp;V130,'【参考】数式用'!$AS$3:$AS$452,0),MATCH(VLOOKUP(Z130,'【参考】数式用'!$AW$2:$AX$53,2,FALSE),'【参考】数式用'!$AT$2:$AV$2,0)),10)))</f>
        <v/>
      </c>
      <c r="AN130" s="196"/>
      <c r="AO130" s="197"/>
    </row>
    <row r="131" spans="1:41" ht="49.95" customHeight="1">
      <c r="A131" s="21">
        <f t="shared" si="1"/>
        <v>79</v>
      </c>
      <c r="B131" s="58"/>
      <c r="C131" s="72"/>
      <c r="D131" s="72"/>
      <c r="E131" s="72"/>
      <c r="F131" s="72"/>
      <c r="G131" s="72"/>
      <c r="H131" s="72"/>
      <c r="I131" s="72"/>
      <c r="J131" s="72"/>
      <c r="K131" s="86"/>
      <c r="L131" s="96"/>
      <c r="M131" s="105"/>
      <c r="N131" s="105"/>
      <c r="O131" s="105"/>
      <c r="P131" s="112"/>
      <c r="Q131" s="119"/>
      <c r="R131" s="127"/>
      <c r="S131" s="127"/>
      <c r="T131" s="127"/>
      <c r="U131" s="133"/>
      <c r="V131" s="138"/>
      <c r="W131" s="150"/>
      <c r="X131" s="150"/>
      <c r="Y131" s="150"/>
      <c r="Z131" s="159"/>
      <c r="AA131" s="159"/>
      <c r="AB131" s="159"/>
      <c r="AC131" s="169" t="str">
        <f>IFERROR(VLOOKUP(Z131,'【参考】数式用'!$A$4:$B$54,2,FALSE),"")</f>
        <v/>
      </c>
      <c r="AD131" s="174"/>
      <c r="AE131" s="179" t="str">
        <f>IF(B131="","",IF(AO131="総合事業","数式を削除して手入力",IFERROR(INDEX('【参考】数式用'!$AT$3:$AV$452,MATCH(Q131&amp;V131,'【参考】数式用'!$AS$3:$AS$452,0),MATCH(VLOOKUP(Z131,'【参考】数式用'!$AW$2:$AX$53,2,FALSE),'【参考】数式用'!$AT$2:$AV$2,0)),10)))</f>
        <v/>
      </c>
      <c r="AN131" s="196"/>
      <c r="AO131" s="197"/>
    </row>
    <row r="132" spans="1:41" ht="49.95" customHeight="1">
      <c r="A132" s="21">
        <f t="shared" si="1"/>
        <v>80</v>
      </c>
      <c r="B132" s="58"/>
      <c r="C132" s="72"/>
      <c r="D132" s="72"/>
      <c r="E132" s="72"/>
      <c r="F132" s="72"/>
      <c r="G132" s="72"/>
      <c r="H132" s="72"/>
      <c r="I132" s="72"/>
      <c r="J132" s="72"/>
      <c r="K132" s="86"/>
      <c r="L132" s="96"/>
      <c r="M132" s="105"/>
      <c r="N132" s="105"/>
      <c r="O132" s="105"/>
      <c r="P132" s="112"/>
      <c r="Q132" s="119"/>
      <c r="R132" s="127"/>
      <c r="S132" s="127"/>
      <c r="T132" s="127"/>
      <c r="U132" s="133"/>
      <c r="V132" s="138"/>
      <c r="W132" s="150"/>
      <c r="X132" s="150"/>
      <c r="Y132" s="150"/>
      <c r="Z132" s="159"/>
      <c r="AA132" s="159"/>
      <c r="AB132" s="159"/>
      <c r="AC132" s="169" t="str">
        <f>IFERROR(VLOOKUP(Z132,'【参考】数式用'!$A$4:$B$54,2,FALSE),"")</f>
        <v/>
      </c>
      <c r="AD132" s="174"/>
      <c r="AE132" s="179" t="str">
        <f>IF(B132="","",IF(AO132="総合事業","数式を削除して手入力",IFERROR(INDEX('【参考】数式用'!$AT$3:$AV$452,MATCH(Q132&amp;V132,'【参考】数式用'!$AS$3:$AS$452,0),MATCH(VLOOKUP(Z132,'【参考】数式用'!$AW$2:$AX$53,2,FALSE),'【参考】数式用'!$AT$2:$AV$2,0)),10)))</f>
        <v/>
      </c>
      <c r="AN132" s="196"/>
      <c r="AO132" s="197"/>
    </row>
    <row r="133" spans="1:41" ht="49.95" customHeight="1">
      <c r="A133" s="21">
        <f t="shared" si="1"/>
        <v>81</v>
      </c>
      <c r="B133" s="58"/>
      <c r="C133" s="72"/>
      <c r="D133" s="72"/>
      <c r="E133" s="72"/>
      <c r="F133" s="72"/>
      <c r="G133" s="72"/>
      <c r="H133" s="72"/>
      <c r="I133" s="72"/>
      <c r="J133" s="72"/>
      <c r="K133" s="86"/>
      <c r="L133" s="96"/>
      <c r="M133" s="105"/>
      <c r="N133" s="105"/>
      <c r="O133" s="105"/>
      <c r="P133" s="112"/>
      <c r="Q133" s="119"/>
      <c r="R133" s="127"/>
      <c r="S133" s="127"/>
      <c r="T133" s="127"/>
      <c r="U133" s="133"/>
      <c r="V133" s="138"/>
      <c r="W133" s="150"/>
      <c r="X133" s="150"/>
      <c r="Y133" s="150"/>
      <c r="Z133" s="159"/>
      <c r="AA133" s="159"/>
      <c r="AB133" s="159"/>
      <c r="AC133" s="169" t="str">
        <f>IFERROR(VLOOKUP(Z133,'【参考】数式用'!$A$4:$B$54,2,FALSE),"")</f>
        <v/>
      </c>
      <c r="AD133" s="174"/>
      <c r="AE133" s="179" t="str">
        <f>IF(B133="","",IF(AO133="総合事業","数式を削除して手入力",IFERROR(INDEX('【参考】数式用'!$AT$3:$AV$452,MATCH(Q133&amp;V133,'【参考】数式用'!$AS$3:$AS$452,0),MATCH(VLOOKUP(Z133,'【参考】数式用'!$AW$2:$AX$53,2,FALSE),'【参考】数式用'!$AT$2:$AV$2,0)),10)))</f>
        <v/>
      </c>
      <c r="AN133" s="196"/>
      <c r="AO133" s="197"/>
    </row>
    <row r="134" spans="1:41" ht="49.95" customHeight="1">
      <c r="A134" s="21">
        <f t="shared" si="1"/>
        <v>82</v>
      </c>
      <c r="B134" s="58"/>
      <c r="C134" s="72"/>
      <c r="D134" s="72"/>
      <c r="E134" s="72"/>
      <c r="F134" s="72"/>
      <c r="G134" s="72"/>
      <c r="H134" s="72"/>
      <c r="I134" s="72"/>
      <c r="J134" s="72"/>
      <c r="K134" s="86"/>
      <c r="L134" s="96"/>
      <c r="M134" s="105"/>
      <c r="N134" s="105"/>
      <c r="O134" s="105"/>
      <c r="P134" s="112"/>
      <c r="Q134" s="119"/>
      <c r="R134" s="127"/>
      <c r="S134" s="127"/>
      <c r="T134" s="127"/>
      <c r="U134" s="133"/>
      <c r="V134" s="138"/>
      <c r="W134" s="150"/>
      <c r="X134" s="150"/>
      <c r="Y134" s="150"/>
      <c r="Z134" s="159"/>
      <c r="AA134" s="159"/>
      <c r="AB134" s="159"/>
      <c r="AC134" s="169" t="str">
        <f>IFERROR(VLOOKUP(Z134,'【参考】数式用'!$A$4:$B$54,2,FALSE),"")</f>
        <v/>
      </c>
      <c r="AD134" s="174"/>
      <c r="AE134" s="179" t="str">
        <f>IF(B134="","",IF(AO134="総合事業","数式を削除して手入力",IFERROR(INDEX('【参考】数式用'!$AT$3:$AV$452,MATCH(Q134&amp;V134,'【参考】数式用'!$AS$3:$AS$452,0),MATCH(VLOOKUP(Z134,'【参考】数式用'!$AW$2:$AX$53,2,FALSE),'【参考】数式用'!$AT$2:$AV$2,0)),10)))</f>
        <v/>
      </c>
      <c r="AN134" s="196"/>
      <c r="AO134" s="197"/>
    </row>
    <row r="135" spans="1:41" ht="49.95" customHeight="1">
      <c r="A135" s="21">
        <f t="shared" si="1"/>
        <v>83</v>
      </c>
      <c r="B135" s="58"/>
      <c r="C135" s="72"/>
      <c r="D135" s="72"/>
      <c r="E135" s="72"/>
      <c r="F135" s="72"/>
      <c r="G135" s="72"/>
      <c r="H135" s="72"/>
      <c r="I135" s="72"/>
      <c r="J135" s="72"/>
      <c r="K135" s="86"/>
      <c r="L135" s="96"/>
      <c r="M135" s="105"/>
      <c r="N135" s="105"/>
      <c r="O135" s="105"/>
      <c r="P135" s="112"/>
      <c r="Q135" s="119"/>
      <c r="R135" s="127"/>
      <c r="S135" s="127"/>
      <c r="T135" s="127"/>
      <c r="U135" s="133"/>
      <c r="V135" s="138"/>
      <c r="W135" s="150"/>
      <c r="X135" s="150"/>
      <c r="Y135" s="150"/>
      <c r="Z135" s="159"/>
      <c r="AA135" s="159"/>
      <c r="AB135" s="159"/>
      <c r="AC135" s="169" t="str">
        <f>IFERROR(VLOOKUP(Z135,'【参考】数式用'!$A$4:$B$54,2,FALSE),"")</f>
        <v/>
      </c>
      <c r="AD135" s="174"/>
      <c r="AE135" s="179" t="str">
        <f>IF(B135="","",IF(AO135="総合事業","数式を削除して手入力",IFERROR(INDEX('【参考】数式用'!$AT$3:$AV$452,MATCH(Q135&amp;V135,'【参考】数式用'!$AS$3:$AS$452,0),MATCH(VLOOKUP(Z135,'【参考】数式用'!$AW$2:$AX$53,2,FALSE),'【参考】数式用'!$AT$2:$AV$2,0)),10)))</f>
        <v/>
      </c>
      <c r="AN135" s="196"/>
      <c r="AO135" s="197"/>
    </row>
    <row r="136" spans="1:41" ht="49.95" customHeight="1">
      <c r="A136" s="21">
        <f t="shared" si="1"/>
        <v>84</v>
      </c>
      <c r="B136" s="58"/>
      <c r="C136" s="72"/>
      <c r="D136" s="72"/>
      <c r="E136" s="72"/>
      <c r="F136" s="72"/>
      <c r="G136" s="72"/>
      <c r="H136" s="72"/>
      <c r="I136" s="72"/>
      <c r="J136" s="72"/>
      <c r="K136" s="86"/>
      <c r="L136" s="96"/>
      <c r="M136" s="105"/>
      <c r="N136" s="105"/>
      <c r="O136" s="105"/>
      <c r="P136" s="112"/>
      <c r="Q136" s="119"/>
      <c r="R136" s="127"/>
      <c r="S136" s="127"/>
      <c r="T136" s="127"/>
      <c r="U136" s="133"/>
      <c r="V136" s="138"/>
      <c r="W136" s="150"/>
      <c r="X136" s="150"/>
      <c r="Y136" s="150"/>
      <c r="Z136" s="159"/>
      <c r="AA136" s="159"/>
      <c r="AB136" s="159"/>
      <c r="AC136" s="169" t="str">
        <f>IFERROR(VLOOKUP(Z136,'【参考】数式用'!$A$4:$B$54,2,FALSE),"")</f>
        <v/>
      </c>
      <c r="AD136" s="174"/>
      <c r="AE136" s="179" t="str">
        <f>IF(B136="","",IF(AO136="総合事業","数式を削除して手入力",IFERROR(INDEX('【参考】数式用'!$AT$3:$AV$452,MATCH(Q136&amp;V136,'【参考】数式用'!$AS$3:$AS$452,0),MATCH(VLOOKUP(Z136,'【参考】数式用'!$AW$2:$AX$53,2,FALSE),'【参考】数式用'!$AT$2:$AV$2,0)),10)))</f>
        <v/>
      </c>
      <c r="AN136" s="196"/>
      <c r="AO136" s="197"/>
    </row>
    <row r="137" spans="1:41" ht="49.95" customHeight="1">
      <c r="A137" s="21">
        <f t="shared" si="1"/>
        <v>85</v>
      </c>
      <c r="B137" s="58"/>
      <c r="C137" s="72"/>
      <c r="D137" s="72"/>
      <c r="E137" s="72"/>
      <c r="F137" s="72"/>
      <c r="G137" s="72"/>
      <c r="H137" s="72"/>
      <c r="I137" s="72"/>
      <c r="J137" s="72"/>
      <c r="K137" s="86"/>
      <c r="L137" s="96"/>
      <c r="M137" s="105"/>
      <c r="N137" s="105"/>
      <c r="O137" s="105"/>
      <c r="P137" s="112"/>
      <c r="Q137" s="119"/>
      <c r="R137" s="127"/>
      <c r="S137" s="127"/>
      <c r="T137" s="127"/>
      <c r="U137" s="133"/>
      <c r="V137" s="138"/>
      <c r="W137" s="150"/>
      <c r="X137" s="150"/>
      <c r="Y137" s="150"/>
      <c r="Z137" s="159"/>
      <c r="AA137" s="159"/>
      <c r="AB137" s="159"/>
      <c r="AC137" s="169" t="str">
        <f>IFERROR(VLOOKUP(Z137,'【参考】数式用'!$A$4:$B$54,2,FALSE),"")</f>
        <v/>
      </c>
      <c r="AD137" s="174"/>
      <c r="AE137" s="179" t="str">
        <f>IF(B137="","",IF(AO137="総合事業","数式を削除して手入力",IFERROR(INDEX('【参考】数式用'!$AT$3:$AV$452,MATCH(Q137&amp;V137,'【参考】数式用'!$AS$3:$AS$452,0),MATCH(VLOOKUP(Z137,'【参考】数式用'!$AW$2:$AX$53,2,FALSE),'【参考】数式用'!$AT$2:$AV$2,0)),10)))</f>
        <v/>
      </c>
      <c r="AN137" s="196"/>
      <c r="AO137" s="197"/>
    </row>
    <row r="138" spans="1:41" ht="49.95" customHeight="1">
      <c r="A138" s="21">
        <f t="shared" si="1"/>
        <v>86</v>
      </c>
      <c r="B138" s="58"/>
      <c r="C138" s="72"/>
      <c r="D138" s="72"/>
      <c r="E138" s="72"/>
      <c r="F138" s="72"/>
      <c r="G138" s="72"/>
      <c r="H138" s="72"/>
      <c r="I138" s="72"/>
      <c r="J138" s="72"/>
      <c r="K138" s="86"/>
      <c r="L138" s="96"/>
      <c r="M138" s="105"/>
      <c r="N138" s="105"/>
      <c r="O138" s="105"/>
      <c r="P138" s="112"/>
      <c r="Q138" s="119"/>
      <c r="R138" s="127"/>
      <c r="S138" s="127"/>
      <c r="T138" s="127"/>
      <c r="U138" s="133"/>
      <c r="V138" s="138"/>
      <c r="W138" s="150"/>
      <c r="X138" s="150"/>
      <c r="Y138" s="150"/>
      <c r="Z138" s="159"/>
      <c r="AA138" s="159"/>
      <c r="AB138" s="159"/>
      <c r="AC138" s="169" t="str">
        <f>IFERROR(VLOOKUP(Z138,'【参考】数式用'!$A$4:$B$54,2,FALSE),"")</f>
        <v/>
      </c>
      <c r="AD138" s="174"/>
      <c r="AE138" s="179" t="str">
        <f>IF(B138="","",IF(AO138="総合事業","数式を削除して手入力",IFERROR(INDEX('【参考】数式用'!$AT$3:$AV$452,MATCH(Q138&amp;V138,'【参考】数式用'!$AS$3:$AS$452,0),MATCH(VLOOKUP(Z138,'【参考】数式用'!$AW$2:$AX$53,2,FALSE),'【参考】数式用'!$AT$2:$AV$2,0)),10)))</f>
        <v/>
      </c>
      <c r="AN138" s="196"/>
      <c r="AO138" s="197"/>
    </row>
    <row r="139" spans="1:41" ht="49.95" customHeight="1">
      <c r="A139" s="21">
        <f t="shared" si="1"/>
        <v>87</v>
      </c>
      <c r="B139" s="58"/>
      <c r="C139" s="72"/>
      <c r="D139" s="72"/>
      <c r="E139" s="72"/>
      <c r="F139" s="72"/>
      <c r="G139" s="72"/>
      <c r="H139" s="72"/>
      <c r="I139" s="72"/>
      <c r="J139" s="72"/>
      <c r="K139" s="86"/>
      <c r="L139" s="96"/>
      <c r="M139" s="105"/>
      <c r="N139" s="105"/>
      <c r="O139" s="105"/>
      <c r="P139" s="112"/>
      <c r="Q139" s="119"/>
      <c r="R139" s="127"/>
      <c r="S139" s="127"/>
      <c r="T139" s="127"/>
      <c r="U139" s="133"/>
      <c r="V139" s="138"/>
      <c r="W139" s="150"/>
      <c r="X139" s="150"/>
      <c r="Y139" s="150"/>
      <c r="Z139" s="159"/>
      <c r="AA139" s="159"/>
      <c r="AB139" s="159"/>
      <c r="AC139" s="169" t="str">
        <f>IFERROR(VLOOKUP(Z139,'【参考】数式用'!$A$4:$B$54,2,FALSE),"")</f>
        <v/>
      </c>
      <c r="AD139" s="174"/>
      <c r="AE139" s="179" t="str">
        <f>IF(B139="","",IF(AO139="総合事業","数式を削除して手入力",IFERROR(INDEX('【参考】数式用'!$AT$3:$AV$452,MATCH(Q139&amp;V139,'【参考】数式用'!$AS$3:$AS$452,0),MATCH(VLOOKUP(Z139,'【参考】数式用'!$AW$2:$AX$53,2,FALSE),'【参考】数式用'!$AT$2:$AV$2,0)),10)))</f>
        <v/>
      </c>
      <c r="AN139" s="196"/>
      <c r="AO139" s="197"/>
    </row>
    <row r="140" spans="1:41" ht="49.95" customHeight="1">
      <c r="A140" s="21">
        <f t="shared" si="1"/>
        <v>88</v>
      </c>
      <c r="B140" s="58"/>
      <c r="C140" s="72"/>
      <c r="D140" s="72"/>
      <c r="E140" s="72"/>
      <c r="F140" s="72"/>
      <c r="G140" s="72"/>
      <c r="H140" s="72"/>
      <c r="I140" s="72"/>
      <c r="J140" s="72"/>
      <c r="K140" s="86"/>
      <c r="L140" s="96"/>
      <c r="M140" s="105"/>
      <c r="N140" s="105"/>
      <c r="O140" s="105"/>
      <c r="P140" s="112"/>
      <c r="Q140" s="119"/>
      <c r="R140" s="127"/>
      <c r="S140" s="127"/>
      <c r="T140" s="127"/>
      <c r="U140" s="133"/>
      <c r="V140" s="138"/>
      <c r="W140" s="150"/>
      <c r="X140" s="150"/>
      <c r="Y140" s="150"/>
      <c r="Z140" s="159"/>
      <c r="AA140" s="159"/>
      <c r="AB140" s="159"/>
      <c r="AC140" s="169" t="str">
        <f>IFERROR(VLOOKUP(Z140,'【参考】数式用'!$A$4:$B$54,2,FALSE),"")</f>
        <v/>
      </c>
      <c r="AD140" s="174"/>
      <c r="AE140" s="179" t="str">
        <f>IF(B140="","",IF(AO140="総合事業","数式を削除して手入力",IFERROR(INDEX('【参考】数式用'!$AT$3:$AV$452,MATCH(Q140&amp;V140,'【参考】数式用'!$AS$3:$AS$452,0),MATCH(VLOOKUP(Z140,'【参考】数式用'!$AW$2:$AX$53,2,FALSE),'【参考】数式用'!$AT$2:$AV$2,0)),10)))</f>
        <v/>
      </c>
      <c r="AN140" s="196"/>
      <c r="AO140" s="197"/>
    </row>
    <row r="141" spans="1:41" ht="49.95" customHeight="1">
      <c r="A141" s="21">
        <f t="shared" si="1"/>
        <v>89</v>
      </c>
      <c r="B141" s="58"/>
      <c r="C141" s="72"/>
      <c r="D141" s="72"/>
      <c r="E141" s="72"/>
      <c r="F141" s="72"/>
      <c r="G141" s="72"/>
      <c r="H141" s="72"/>
      <c r="I141" s="72"/>
      <c r="J141" s="72"/>
      <c r="K141" s="86"/>
      <c r="L141" s="96"/>
      <c r="M141" s="105"/>
      <c r="N141" s="105"/>
      <c r="O141" s="105"/>
      <c r="P141" s="112"/>
      <c r="Q141" s="119"/>
      <c r="R141" s="127"/>
      <c r="S141" s="127"/>
      <c r="T141" s="127"/>
      <c r="U141" s="133"/>
      <c r="V141" s="138"/>
      <c r="W141" s="150"/>
      <c r="X141" s="150"/>
      <c r="Y141" s="150"/>
      <c r="Z141" s="159"/>
      <c r="AA141" s="159"/>
      <c r="AB141" s="159"/>
      <c r="AC141" s="169" t="str">
        <f>IFERROR(VLOOKUP(Z141,'【参考】数式用'!$A$4:$B$54,2,FALSE),"")</f>
        <v/>
      </c>
      <c r="AD141" s="174"/>
      <c r="AE141" s="179" t="str">
        <f>IF(B141="","",IF(AO141="総合事業","数式を削除して手入力",IFERROR(INDEX('【参考】数式用'!$AT$3:$AV$452,MATCH(Q141&amp;V141,'【参考】数式用'!$AS$3:$AS$452,0),MATCH(VLOOKUP(Z141,'【参考】数式用'!$AW$2:$AX$53,2,FALSE),'【参考】数式用'!$AT$2:$AV$2,0)),10)))</f>
        <v/>
      </c>
      <c r="AN141" s="196"/>
      <c r="AO141" s="197"/>
    </row>
    <row r="142" spans="1:41" ht="49.95" customHeight="1">
      <c r="A142" s="21">
        <f t="shared" si="1"/>
        <v>90</v>
      </c>
      <c r="B142" s="58"/>
      <c r="C142" s="72"/>
      <c r="D142" s="72"/>
      <c r="E142" s="72"/>
      <c r="F142" s="72"/>
      <c r="G142" s="72"/>
      <c r="H142" s="72"/>
      <c r="I142" s="72"/>
      <c r="J142" s="72"/>
      <c r="K142" s="86"/>
      <c r="L142" s="96"/>
      <c r="M142" s="105"/>
      <c r="N142" s="105"/>
      <c r="O142" s="105"/>
      <c r="P142" s="112"/>
      <c r="Q142" s="119"/>
      <c r="R142" s="127"/>
      <c r="S142" s="127"/>
      <c r="T142" s="127"/>
      <c r="U142" s="133"/>
      <c r="V142" s="138"/>
      <c r="W142" s="150"/>
      <c r="X142" s="150"/>
      <c r="Y142" s="150"/>
      <c r="Z142" s="159"/>
      <c r="AA142" s="159"/>
      <c r="AB142" s="159"/>
      <c r="AC142" s="169" t="str">
        <f>IFERROR(VLOOKUP(Z142,'【参考】数式用'!$A$4:$B$54,2,FALSE),"")</f>
        <v/>
      </c>
      <c r="AD142" s="174"/>
      <c r="AE142" s="179" t="str">
        <f>IF(B142="","",IF(AO142="総合事業","数式を削除して手入力",IFERROR(INDEX('【参考】数式用'!$AT$3:$AV$452,MATCH(Q142&amp;V142,'【参考】数式用'!$AS$3:$AS$452,0),MATCH(VLOOKUP(Z142,'【参考】数式用'!$AW$2:$AX$53,2,FALSE),'【参考】数式用'!$AT$2:$AV$2,0)),10)))</f>
        <v/>
      </c>
      <c r="AN142" s="196"/>
      <c r="AO142" s="197"/>
    </row>
    <row r="143" spans="1:41" ht="49.95" customHeight="1">
      <c r="A143" s="21">
        <f t="shared" si="1"/>
        <v>91</v>
      </c>
      <c r="B143" s="58"/>
      <c r="C143" s="72"/>
      <c r="D143" s="72"/>
      <c r="E143" s="72"/>
      <c r="F143" s="72"/>
      <c r="G143" s="72"/>
      <c r="H143" s="72"/>
      <c r="I143" s="72"/>
      <c r="J143" s="72"/>
      <c r="K143" s="86"/>
      <c r="L143" s="96"/>
      <c r="M143" s="105"/>
      <c r="N143" s="105"/>
      <c r="O143" s="105"/>
      <c r="P143" s="112"/>
      <c r="Q143" s="119"/>
      <c r="R143" s="127"/>
      <c r="S143" s="127"/>
      <c r="T143" s="127"/>
      <c r="U143" s="133"/>
      <c r="V143" s="138"/>
      <c r="W143" s="150"/>
      <c r="X143" s="150"/>
      <c r="Y143" s="150"/>
      <c r="Z143" s="159"/>
      <c r="AA143" s="159"/>
      <c r="AB143" s="159"/>
      <c r="AC143" s="169" t="str">
        <f>IFERROR(VLOOKUP(Z143,'【参考】数式用'!$A$4:$B$54,2,FALSE),"")</f>
        <v/>
      </c>
      <c r="AD143" s="174"/>
      <c r="AE143" s="179" t="str">
        <f>IF(B143="","",IF(AO143="総合事業","数式を削除して手入力",IFERROR(INDEX('【参考】数式用'!$AT$3:$AV$452,MATCH(Q143&amp;V143,'【参考】数式用'!$AS$3:$AS$452,0),MATCH(VLOOKUP(Z143,'【参考】数式用'!$AW$2:$AX$53,2,FALSE),'【参考】数式用'!$AT$2:$AV$2,0)),10)))</f>
        <v/>
      </c>
      <c r="AN143" s="196"/>
      <c r="AO143" s="197"/>
    </row>
    <row r="144" spans="1:41" ht="49.95" customHeight="1">
      <c r="A144" s="21">
        <f t="shared" si="1"/>
        <v>92</v>
      </c>
      <c r="B144" s="58"/>
      <c r="C144" s="72"/>
      <c r="D144" s="72"/>
      <c r="E144" s="72"/>
      <c r="F144" s="72"/>
      <c r="G144" s="72"/>
      <c r="H144" s="72"/>
      <c r="I144" s="72"/>
      <c r="J144" s="72"/>
      <c r="K144" s="86"/>
      <c r="L144" s="96"/>
      <c r="M144" s="105"/>
      <c r="N144" s="105"/>
      <c r="O144" s="105"/>
      <c r="P144" s="112"/>
      <c r="Q144" s="119"/>
      <c r="R144" s="127"/>
      <c r="S144" s="127"/>
      <c r="T144" s="127"/>
      <c r="U144" s="133"/>
      <c r="V144" s="138"/>
      <c r="W144" s="150"/>
      <c r="X144" s="150"/>
      <c r="Y144" s="150"/>
      <c r="Z144" s="159"/>
      <c r="AA144" s="159"/>
      <c r="AB144" s="159"/>
      <c r="AC144" s="169" t="str">
        <f>IFERROR(VLOOKUP(Z144,'【参考】数式用'!$A$4:$B$54,2,FALSE),"")</f>
        <v/>
      </c>
      <c r="AD144" s="174"/>
      <c r="AE144" s="179" t="str">
        <f>IF(B144="","",IF(AO144="総合事業","数式を削除して手入力",IFERROR(INDEX('【参考】数式用'!$AT$3:$AV$452,MATCH(Q144&amp;V144,'【参考】数式用'!$AS$3:$AS$452,0),MATCH(VLOOKUP(Z144,'【参考】数式用'!$AW$2:$AX$53,2,FALSE),'【参考】数式用'!$AT$2:$AV$2,0)),10)))</f>
        <v/>
      </c>
      <c r="AN144" s="196"/>
      <c r="AO144" s="197"/>
    </row>
    <row r="145" spans="1:41" ht="49.95" customHeight="1">
      <c r="A145" s="21">
        <f t="shared" si="1"/>
        <v>93</v>
      </c>
      <c r="B145" s="58"/>
      <c r="C145" s="72"/>
      <c r="D145" s="72"/>
      <c r="E145" s="72"/>
      <c r="F145" s="72"/>
      <c r="G145" s="72"/>
      <c r="H145" s="72"/>
      <c r="I145" s="72"/>
      <c r="J145" s="72"/>
      <c r="K145" s="86"/>
      <c r="L145" s="96"/>
      <c r="M145" s="105"/>
      <c r="N145" s="105"/>
      <c r="O145" s="105"/>
      <c r="P145" s="112"/>
      <c r="Q145" s="119"/>
      <c r="R145" s="127"/>
      <c r="S145" s="127"/>
      <c r="T145" s="127"/>
      <c r="U145" s="133"/>
      <c r="V145" s="138"/>
      <c r="W145" s="150"/>
      <c r="X145" s="150"/>
      <c r="Y145" s="150"/>
      <c r="Z145" s="159"/>
      <c r="AA145" s="159"/>
      <c r="AB145" s="159"/>
      <c r="AC145" s="169" t="str">
        <f>IFERROR(VLOOKUP(Z145,'【参考】数式用'!$A$4:$B$54,2,FALSE),"")</f>
        <v/>
      </c>
      <c r="AD145" s="174"/>
      <c r="AE145" s="179" t="str">
        <f>IF(B145="","",IF(AO145="総合事業","数式を削除して手入力",IFERROR(INDEX('【参考】数式用'!$AT$3:$AV$452,MATCH(Q145&amp;V145,'【参考】数式用'!$AS$3:$AS$452,0),MATCH(VLOOKUP(Z145,'【参考】数式用'!$AW$2:$AX$53,2,FALSE),'【参考】数式用'!$AT$2:$AV$2,0)),10)))</f>
        <v/>
      </c>
      <c r="AN145" s="196"/>
      <c r="AO145" s="197"/>
    </row>
    <row r="146" spans="1:41" ht="49.95" customHeight="1">
      <c r="A146" s="21">
        <f t="shared" si="1"/>
        <v>94</v>
      </c>
      <c r="B146" s="58"/>
      <c r="C146" s="72"/>
      <c r="D146" s="72"/>
      <c r="E146" s="72"/>
      <c r="F146" s="72"/>
      <c r="G146" s="72"/>
      <c r="H146" s="72"/>
      <c r="I146" s="72"/>
      <c r="J146" s="72"/>
      <c r="K146" s="86"/>
      <c r="L146" s="96"/>
      <c r="M146" s="105"/>
      <c r="N146" s="105"/>
      <c r="O146" s="105"/>
      <c r="P146" s="112"/>
      <c r="Q146" s="119"/>
      <c r="R146" s="127"/>
      <c r="S146" s="127"/>
      <c r="T146" s="127"/>
      <c r="U146" s="133"/>
      <c r="V146" s="138"/>
      <c r="W146" s="150"/>
      <c r="X146" s="150"/>
      <c r="Y146" s="150"/>
      <c r="Z146" s="159"/>
      <c r="AA146" s="159"/>
      <c r="AB146" s="159"/>
      <c r="AC146" s="169" t="str">
        <f>IFERROR(VLOOKUP(Z146,'【参考】数式用'!$A$4:$B$54,2,FALSE),"")</f>
        <v/>
      </c>
      <c r="AD146" s="174"/>
      <c r="AE146" s="179" t="str">
        <f>IF(B146="","",IF(AO146="総合事業","数式を削除して手入力",IFERROR(INDEX('【参考】数式用'!$AT$3:$AV$452,MATCH(Q146&amp;V146,'【参考】数式用'!$AS$3:$AS$452,0),MATCH(VLOOKUP(Z146,'【参考】数式用'!$AW$2:$AX$53,2,FALSE),'【参考】数式用'!$AT$2:$AV$2,0)),10)))</f>
        <v/>
      </c>
      <c r="AN146" s="196"/>
      <c r="AO146" s="197"/>
    </row>
    <row r="147" spans="1:41" ht="49.95" customHeight="1">
      <c r="A147" s="21">
        <f t="shared" si="1"/>
        <v>95</v>
      </c>
      <c r="B147" s="58"/>
      <c r="C147" s="72"/>
      <c r="D147" s="72"/>
      <c r="E147" s="72"/>
      <c r="F147" s="72"/>
      <c r="G147" s="72"/>
      <c r="H147" s="72"/>
      <c r="I147" s="72"/>
      <c r="J147" s="72"/>
      <c r="K147" s="86"/>
      <c r="L147" s="96"/>
      <c r="M147" s="105"/>
      <c r="N147" s="105"/>
      <c r="O147" s="105"/>
      <c r="P147" s="112"/>
      <c r="Q147" s="119"/>
      <c r="R147" s="127"/>
      <c r="S147" s="127"/>
      <c r="T147" s="127"/>
      <c r="U147" s="133"/>
      <c r="V147" s="138"/>
      <c r="W147" s="150"/>
      <c r="X147" s="150"/>
      <c r="Y147" s="150"/>
      <c r="Z147" s="159"/>
      <c r="AA147" s="159"/>
      <c r="AB147" s="159"/>
      <c r="AC147" s="169" t="str">
        <f>IFERROR(VLOOKUP(Z147,'【参考】数式用'!$A$4:$B$54,2,FALSE),"")</f>
        <v/>
      </c>
      <c r="AD147" s="174"/>
      <c r="AE147" s="179" t="str">
        <f>IF(B147="","",IF(AO147="総合事業","数式を削除して手入力",IFERROR(INDEX('【参考】数式用'!$AT$3:$AV$452,MATCH(Q147&amp;V147,'【参考】数式用'!$AS$3:$AS$452,0),MATCH(VLOOKUP(Z147,'【参考】数式用'!$AW$2:$AX$53,2,FALSE),'【参考】数式用'!$AT$2:$AV$2,0)),10)))</f>
        <v/>
      </c>
      <c r="AN147" s="196"/>
      <c r="AO147" s="197"/>
    </row>
    <row r="148" spans="1:41" ht="49.95" customHeight="1">
      <c r="A148" s="21">
        <f t="shared" si="1"/>
        <v>96</v>
      </c>
      <c r="B148" s="58"/>
      <c r="C148" s="72"/>
      <c r="D148" s="72"/>
      <c r="E148" s="72"/>
      <c r="F148" s="72"/>
      <c r="G148" s="72"/>
      <c r="H148" s="72"/>
      <c r="I148" s="72"/>
      <c r="J148" s="72"/>
      <c r="K148" s="86"/>
      <c r="L148" s="96"/>
      <c r="M148" s="105"/>
      <c r="N148" s="105"/>
      <c r="O148" s="105"/>
      <c r="P148" s="112"/>
      <c r="Q148" s="119"/>
      <c r="R148" s="127"/>
      <c r="S148" s="127"/>
      <c r="T148" s="127"/>
      <c r="U148" s="133"/>
      <c r="V148" s="138"/>
      <c r="W148" s="150"/>
      <c r="X148" s="150"/>
      <c r="Y148" s="150"/>
      <c r="Z148" s="159"/>
      <c r="AA148" s="159"/>
      <c r="AB148" s="159"/>
      <c r="AC148" s="169" t="str">
        <f>IFERROR(VLOOKUP(Z148,'【参考】数式用'!$A$4:$B$54,2,FALSE),"")</f>
        <v/>
      </c>
      <c r="AD148" s="174"/>
      <c r="AE148" s="179" t="str">
        <f>IF(B148="","",IF(AO148="総合事業","数式を削除して手入力",IFERROR(INDEX('【参考】数式用'!$AT$3:$AV$452,MATCH(Q148&amp;V148,'【参考】数式用'!$AS$3:$AS$452,0),MATCH(VLOOKUP(Z148,'【参考】数式用'!$AW$2:$AX$53,2,FALSE),'【参考】数式用'!$AT$2:$AV$2,0)),10)))</f>
        <v/>
      </c>
      <c r="AN148" s="196"/>
      <c r="AO148" s="197"/>
    </row>
    <row r="149" spans="1:41" ht="49.95" customHeight="1">
      <c r="A149" s="21">
        <f t="shared" si="1"/>
        <v>97</v>
      </c>
      <c r="B149" s="58"/>
      <c r="C149" s="72"/>
      <c r="D149" s="72"/>
      <c r="E149" s="72"/>
      <c r="F149" s="72"/>
      <c r="G149" s="72"/>
      <c r="H149" s="72"/>
      <c r="I149" s="72"/>
      <c r="J149" s="72"/>
      <c r="K149" s="86"/>
      <c r="L149" s="96"/>
      <c r="M149" s="105"/>
      <c r="N149" s="105"/>
      <c r="O149" s="105"/>
      <c r="P149" s="112"/>
      <c r="Q149" s="119"/>
      <c r="R149" s="127"/>
      <c r="S149" s="127"/>
      <c r="T149" s="127"/>
      <c r="U149" s="133"/>
      <c r="V149" s="138"/>
      <c r="W149" s="150"/>
      <c r="X149" s="150"/>
      <c r="Y149" s="150"/>
      <c r="Z149" s="159"/>
      <c r="AA149" s="159"/>
      <c r="AB149" s="159"/>
      <c r="AC149" s="169" t="str">
        <f>IFERROR(VLOOKUP(Z149,'【参考】数式用'!$A$4:$B$54,2,FALSE),"")</f>
        <v/>
      </c>
      <c r="AD149" s="174"/>
      <c r="AE149" s="179" t="str">
        <f>IF(B149="","",IF(AO149="総合事業","数式を削除して手入力",IFERROR(INDEX('【参考】数式用'!$AT$3:$AV$452,MATCH(Q149&amp;V149,'【参考】数式用'!$AS$3:$AS$452,0),MATCH(VLOOKUP(Z149,'【参考】数式用'!$AW$2:$AX$53,2,FALSE),'【参考】数式用'!$AT$2:$AV$2,0)),10)))</f>
        <v/>
      </c>
      <c r="AN149" s="196"/>
      <c r="AO149" s="197"/>
    </row>
    <row r="150" spans="1:41" ht="49.95" customHeight="1">
      <c r="A150" s="21">
        <f t="shared" si="1"/>
        <v>98</v>
      </c>
      <c r="B150" s="58"/>
      <c r="C150" s="72"/>
      <c r="D150" s="72"/>
      <c r="E150" s="72"/>
      <c r="F150" s="72"/>
      <c r="G150" s="72"/>
      <c r="H150" s="72"/>
      <c r="I150" s="72"/>
      <c r="J150" s="72"/>
      <c r="K150" s="86"/>
      <c r="L150" s="96"/>
      <c r="M150" s="105"/>
      <c r="N150" s="105"/>
      <c r="O150" s="105"/>
      <c r="P150" s="112"/>
      <c r="Q150" s="119"/>
      <c r="R150" s="127"/>
      <c r="S150" s="127"/>
      <c r="T150" s="127"/>
      <c r="U150" s="133"/>
      <c r="V150" s="138"/>
      <c r="W150" s="150"/>
      <c r="X150" s="150"/>
      <c r="Y150" s="150"/>
      <c r="Z150" s="159"/>
      <c r="AA150" s="159"/>
      <c r="AB150" s="159"/>
      <c r="AC150" s="169" t="str">
        <f>IFERROR(VLOOKUP(Z150,'【参考】数式用'!$A$4:$B$54,2,FALSE),"")</f>
        <v/>
      </c>
      <c r="AD150" s="174"/>
      <c r="AE150" s="179" t="str">
        <f>IF(B150="","",IF(AO150="総合事業","数式を削除して手入力",IFERROR(INDEX('【参考】数式用'!$AT$3:$AV$452,MATCH(Q150&amp;V150,'【参考】数式用'!$AS$3:$AS$452,0),MATCH(VLOOKUP(Z150,'【参考】数式用'!$AW$2:$AX$53,2,FALSE),'【参考】数式用'!$AT$2:$AV$2,0)),10)))</f>
        <v/>
      </c>
      <c r="AN150" s="196"/>
      <c r="AO150" s="197"/>
    </row>
    <row r="151" spans="1:41" ht="49.95" customHeight="1">
      <c r="A151" s="21">
        <f t="shared" si="1"/>
        <v>99</v>
      </c>
      <c r="B151" s="58"/>
      <c r="C151" s="72"/>
      <c r="D151" s="72"/>
      <c r="E151" s="72"/>
      <c r="F151" s="72"/>
      <c r="G151" s="72"/>
      <c r="H151" s="72"/>
      <c r="I151" s="72"/>
      <c r="J151" s="72"/>
      <c r="K151" s="86"/>
      <c r="L151" s="96"/>
      <c r="M151" s="105"/>
      <c r="N151" s="105"/>
      <c r="O151" s="105"/>
      <c r="P151" s="112"/>
      <c r="Q151" s="119"/>
      <c r="R151" s="127"/>
      <c r="S151" s="127"/>
      <c r="T151" s="127"/>
      <c r="U151" s="133"/>
      <c r="V151" s="138"/>
      <c r="W151" s="150"/>
      <c r="X151" s="150"/>
      <c r="Y151" s="150"/>
      <c r="Z151" s="159"/>
      <c r="AA151" s="159"/>
      <c r="AB151" s="159"/>
      <c r="AC151" s="169" t="str">
        <f>IFERROR(VLOOKUP(Z151,'【参考】数式用'!$A$4:$B$54,2,FALSE),"")</f>
        <v/>
      </c>
      <c r="AD151" s="174"/>
      <c r="AE151" s="179" t="str">
        <f>IF(B151="","",IF(AO151="総合事業","数式を削除して手入力",IFERROR(INDEX('【参考】数式用'!$AT$3:$AV$452,MATCH(Q151&amp;V151,'【参考】数式用'!$AS$3:$AS$452,0),MATCH(VLOOKUP(Z151,'【参考】数式用'!$AW$2:$AX$53,2,FALSE),'【参考】数式用'!$AT$2:$AV$2,0)),10)))</f>
        <v/>
      </c>
      <c r="AN151" s="196"/>
      <c r="AO151" s="197"/>
    </row>
    <row r="152" spans="1:41" ht="49.95" customHeight="1">
      <c r="A152" s="21">
        <f t="shared" si="1"/>
        <v>100</v>
      </c>
      <c r="B152" s="58"/>
      <c r="C152" s="72"/>
      <c r="D152" s="72"/>
      <c r="E152" s="72"/>
      <c r="F152" s="72"/>
      <c r="G152" s="72"/>
      <c r="H152" s="72"/>
      <c r="I152" s="72"/>
      <c r="J152" s="72"/>
      <c r="K152" s="86"/>
      <c r="L152" s="96"/>
      <c r="M152" s="105"/>
      <c r="N152" s="105"/>
      <c r="O152" s="105"/>
      <c r="P152" s="112"/>
      <c r="Q152" s="119"/>
      <c r="R152" s="127"/>
      <c r="S152" s="127"/>
      <c r="T152" s="127"/>
      <c r="U152" s="133"/>
      <c r="V152" s="138"/>
      <c r="W152" s="150"/>
      <c r="X152" s="150"/>
      <c r="Y152" s="150"/>
      <c r="Z152" s="159"/>
      <c r="AA152" s="159"/>
      <c r="AB152" s="159"/>
      <c r="AC152" s="169" t="str">
        <f>IFERROR(VLOOKUP(Z152,'【参考】数式用'!$A$4:$B$54,2,FALSE),"")</f>
        <v/>
      </c>
      <c r="AD152" s="174"/>
      <c r="AE152" s="179" t="str">
        <f>IF(B152="","",IF(AO152="総合事業","数式を削除して手入力",IFERROR(INDEX('【参考】数式用'!$AT$3:$AV$452,MATCH(Q152&amp;V152,'【参考】数式用'!$AS$3:$AS$452,0),MATCH(VLOOKUP(Z152,'【参考】数式用'!$AW$2:$AX$53,2,FALSE),'【参考】数式用'!$AT$2:$AV$2,0)),10)))</f>
        <v/>
      </c>
      <c r="AN152" s="196"/>
      <c r="AO152" s="197"/>
    </row>
    <row r="153" spans="1:41" ht="49.95" customHeight="1">
      <c r="A153" s="21">
        <f t="shared" si="1"/>
        <v>101</v>
      </c>
      <c r="B153" s="58"/>
      <c r="C153" s="72"/>
      <c r="D153" s="72"/>
      <c r="E153" s="72"/>
      <c r="F153" s="72"/>
      <c r="G153" s="72"/>
      <c r="H153" s="72"/>
      <c r="I153" s="72"/>
      <c r="J153" s="72"/>
      <c r="K153" s="86"/>
      <c r="L153" s="96"/>
      <c r="M153" s="105"/>
      <c r="N153" s="105"/>
      <c r="O153" s="105"/>
      <c r="P153" s="112"/>
      <c r="Q153" s="119"/>
      <c r="R153" s="127"/>
      <c r="S153" s="127"/>
      <c r="T153" s="127"/>
      <c r="U153" s="133"/>
      <c r="V153" s="138"/>
      <c r="W153" s="150"/>
      <c r="X153" s="150"/>
      <c r="Y153" s="150"/>
      <c r="Z153" s="159"/>
      <c r="AA153" s="159"/>
      <c r="AB153" s="159"/>
      <c r="AC153" s="169" t="str">
        <f>IFERROR(VLOOKUP(Z153,'【参考】数式用'!$A$4:$B$54,2,FALSE),"")</f>
        <v/>
      </c>
      <c r="AD153" s="174"/>
      <c r="AE153" s="179" t="str">
        <f>IF(B153="","",IF(AO153="総合事業","数式を削除して手入力",IFERROR(INDEX('【参考】数式用'!$AT$3:$AV$452,MATCH(Q153&amp;V153,'【参考】数式用'!$AS$3:$AS$452,0),MATCH(VLOOKUP(Z153,'【参考】数式用'!$AW$2:$AX$53,2,FALSE),'【参考】数式用'!$AT$2:$AV$2,0)),10)))</f>
        <v/>
      </c>
      <c r="AN153" s="196"/>
      <c r="AO153" s="197"/>
    </row>
    <row r="154" spans="1:41" ht="49.95" customHeight="1">
      <c r="A154" s="21">
        <f t="shared" si="1"/>
        <v>102</v>
      </c>
      <c r="B154" s="58"/>
      <c r="C154" s="72"/>
      <c r="D154" s="72"/>
      <c r="E154" s="72"/>
      <c r="F154" s="72"/>
      <c r="G154" s="72"/>
      <c r="H154" s="72"/>
      <c r="I154" s="72"/>
      <c r="J154" s="72"/>
      <c r="K154" s="86"/>
      <c r="L154" s="96"/>
      <c r="M154" s="105"/>
      <c r="N154" s="105"/>
      <c r="O154" s="105"/>
      <c r="P154" s="112"/>
      <c r="Q154" s="119"/>
      <c r="R154" s="127"/>
      <c r="S154" s="127"/>
      <c r="T154" s="127"/>
      <c r="U154" s="133"/>
      <c r="V154" s="138"/>
      <c r="W154" s="150"/>
      <c r="X154" s="150"/>
      <c r="Y154" s="150"/>
      <c r="Z154" s="159"/>
      <c r="AA154" s="159"/>
      <c r="AB154" s="159"/>
      <c r="AC154" s="169" t="str">
        <f>IFERROR(VLOOKUP(Z154,'【参考】数式用'!$A$4:$B$54,2,FALSE),"")</f>
        <v/>
      </c>
      <c r="AD154" s="174"/>
      <c r="AE154" s="179" t="str">
        <f>IF(B154="","",IF(AO154="総合事業","数式を削除して手入力",IFERROR(INDEX('【参考】数式用'!$AT$3:$AV$452,MATCH(Q154&amp;V154,'【参考】数式用'!$AS$3:$AS$452,0),MATCH(VLOOKUP(Z154,'【参考】数式用'!$AW$2:$AX$53,2,FALSE),'【参考】数式用'!$AT$2:$AV$2,0)),10)))</f>
        <v/>
      </c>
      <c r="AN154" s="196"/>
      <c r="AO154" s="197"/>
    </row>
    <row r="155" spans="1:41" ht="49.95" customHeight="1">
      <c r="A155" s="21">
        <f t="shared" si="1"/>
        <v>103</v>
      </c>
      <c r="B155" s="58"/>
      <c r="C155" s="72"/>
      <c r="D155" s="72"/>
      <c r="E155" s="72"/>
      <c r="F155" s="72"/>
      <c r="G155" s="72"/>
      <c r="H155" s="72"/>
      <c r="I155" s="72"/>
      <c r="J155" s="72"/>
      <c r="K155" s="86"/>
      <c r="L155" s="96"/>
      <c r="M155" s="105"/>
      <c r="N155" s="105"/>
      <c r="O155" s="105"/>
      <c r="P155" s="112"/>
      <c r="Q155" s="119"/>
      <c r="R155" s="127"/>
      <c r="S155" s="127"/>
      <c r="T155" s="127"/>
      <c r="U155" s="133"/>
      <c r="V155" s="138"/>
      <c r="W155" s="150"/>
      <c r="X155" s="150"/>
      <c r="Y155" s="150"/>
      <c r="Z155" s="159"/>
      <c r="AA155" s="159"/>
      <c r="AB155" s="159"/>
      <c r="AC155" s="169" t="str">
        <f>IFERROR(VLOOKUP(Z155,'【参考】数式用'!$A$4:$B$54,2,FALSE),"")</f>
        <v/>
      </c>
      <c r="AD155" s="174"/>
      <c r="AE155" s="179" t="str">
        <f>IF(B155="","",IF(AO155="総合事業","数式を削除して手入力",IFERROR(INDEX('【参考】数式用'!$AT$3:$AV$452,MATCH(Q155&amp;V155,'【参考】数式用'!$AS$3:$AS$452,0),MATCH(VLOOKUP(Z155,'【参考】数式用'!$AW$2:$AX$53,2,FALSE),'【参考】数式用'!$AT$2:$AV$2,0)),10)))</f>
        <v/>
      </c>
      <c r="AN155" s="196"/>
      <c r="AO155" s="197"/>
    </row>
    <row r="156" spans="1:41" ht="49.95" customHeight="1">
      <c r="A156" s="21">
        <f t="shared" si="1"/>
        <v>104</v>
      </c>
      <c r="B156" s="58"/>
      <c r="C156" s="72"/>
      <c r="D156" s="72"/>
      <c r="E156" s="72"/>
      <c r="F156" s="72"/>
      <c r="G156" s="72"/>
      <c r="H156" s="72"/>
      <c r="I156" s="72"/>
      <c r="J156" s="72"/>
      <c r="K156" s="86"/>
      <c r="L156" s="96"/>
      <c r="M156" s="105"/>
      <c r="N156" s="105"/>
      <c r="O156" s="105"/>
      <c r="P156" s="112"/>
      <c r="Q156" s="119"/>
      <c r="R156" s="127"/>
      <c r="S156" s="127"/>
      <c r="T156" s="127"/>
      <c r="U156" s="133"/>
      <c r="V156" s="138"/>
      <c r="W156" s="150"/>
      <c r="X156" s="150"/>
      <c r="Y156" s="150"/>
      <c r="Z156" s="159"/>
      <c r="AA156" s="159"/>
      <c r="AB156" s="159"/>
      <c r="AC156" s="169" t="str">
        <f>IFERROR(VLOOKUP(Z156,'【参考】数式用'!$A$4:$B$54,2,FALSE),"")</f>
        <v/>
      </c>
      <c r="AD156" s="174"/>
      <c r="AE156" s="179" t="str">
        <f>IF(B156="","",IF(AO156="総合事業","数式を削除して手入力",IFERROR(INDEX('【参考】数式用'!$AT$3:$AV$452,MATCH(Q156&amp;V156,'【参考】数式用'!$AS$3:$AS$452,0),MATCH(VLOOKUP(Z156,'【参考】数式用'!$AW$2:$AX$53,2,FALSE),'【参考】数式用'!$AT$2:$AV$2,0)),10)))</f>
        <v/>
      </c>
      <c r="AN156" s="196"/>
      <c r="AO156" s="197"/>
    </row>
    <row r="157" spans="1:41" ht="49.95" customHeight="1">
      <c r="A157" s="21">
        <f t="shared" si="1"/>
        <v>105</v>
      </c>
      <c r="B157" s="58"/>
      <c r="C157" s="72"/>
      <c r="D157" s="72"/>
      <c r="E157" s="72"/>
      <c r="F157" s="72"/>
      <c r="G157" s="72"/>
      <c r="H157" s="72"/>
      <c r="I157" s="72"/>
      <c r="J157" s="72"/>
      <c r="K157" s="86"/>
      <c r="L157" s="96"/>
      <c r="M157" s="105"/>
      <c r="N157" s="105"/>
      <c r="O157" s="105"/>
      <c r="P157" s="112"/>
      <c r="Q157" s="119"/>
      <c r="R157" s="127"/>
      <c r="S157" s="127"/>
      <c r="T157" s="127"/>
      <c r="U157" s="133"/>
      <c r="V157" s="138"/>
      <c r="W157" s="150"/>
      <c r="X157" s="150"/>
      <c r="Y157" s="150"/>
      <c r="Z157" s="159"/>
      <c r="AA157" s="159"/>
      <c r="AB157" s="159"/>
      <c r="AC157" s="169" t="str">
        <f>IFERROR(VLOOKUP(Z157,'【参考】数式用'!$A$4:$B$54,2,FALSE),"")</f>
        <v/>
      </c>
      <c r="AD157" s="174"/>
      <c r="AE157" s="179" t="str">
        <f>IF(B157="","",IF(AO157="総合事業","数式を削除して手入力",IFERROR(INDEX('【参考】数式用'!$AT$3:$AV$452,MATCH(Q157&amp;V157,'【参考】数式用'!$AS$3:$AS$452,0),MATCH(VLOOKUP(Z157,'【参考】数式用'!$AW$2:$AX$53,2,FALSE),'【参考】数式用'!$AT$2:$AV$2,0)),10)))</f>
        <v/>
      </c>
      <c r="AN157" s="196"/>
      <c r="AO157" s="197"/>
    </row>
    <row r="158" spans="1:41" ht="49.95" customHeight="1">
      <c r="A158" s="21">
        <f t="shared" si="1"/>
        <v>106</v>
      </c>
      <c r="B158" s="58"/>
      <c r="C158" s="72"/>
      <c r="D158" s="72"/>
      <c r="E158" s="72"/>
      <c r="F158" s="72"/>
      <c r="G158" s="72"/>
      <c r="H158" s="72"/>
      <c r="I158" s="72"/>
      <c r="J158" s="72"/>
      <c r="K158" s="86"/>
      <c r="L158" s="96"/>
      <c r="M158" s="105"/>
      <c r="N158" s="105"/>
      <c r="O158" s="105"/>
      <c r="P158" s="112"/>
      <c r="Q158" s="119"/>
      <c r="R158" s="127"/>
      <c r="S158" s="127"/>
      <c r="T158" s="127"/>
      <c r="U158" s="133"/>
      <c r="V158" s="138"/>
      <c r="W158" s="150"/>
      <c r="X158" s="150"/>
      <c r="Y158" s="150"/>
      <c r="Z158" s="159"/>
      <c r="AA158" s="159"/>
      <c r="AB158" s="159"/>
      <c r="AC158" s="169" t="str">
        <f>IFERROR(VLOOKUP(Z158,'【参考】数式用'!$A$4:$B$54,2,FALSE),"")</f>
        <v/>
      </c>
      <c r="AD158" s="174"/>
      <c r="AE158" s="179" t="str">
        <f>IF(B158="","",IF(AO158="総合事業","数式を削除して手入力",IFERROR(INDEX('【参考】数式用'!$AT$3:$AV$452,MATCH(Q158&amp;V158,'【参考】数式用'!$AS$3:$AS$452,0),MATCH(VLOOKUP(Z158,'【参考】数式用'!$AW$2:$AX$53,2,FALSE),'【参考】数式用'!$AT$2:$AV$2,0)),10)))</f>
        <v/>
      </c>
      <c r="AN158" s="196"/>
      <c r="AO158" s="197"/>
    </row>
    <row r="159" spans="1:41" ht="49.95" customHeight="1">
      <c r="A159" s="21">
        <f t="shared" si="1"/>
        <v>107</v>
      </c>
      <c r="B159" s="58"/>
      <c r="C159" s="72"/>
      <c r="D159" s="72"/>
      <c r="E159" s="72"/>
      <c r="F159" s="72"/>
      <c r="G159" s="72"/>
      <c r="H159" s="72"/>
      <c r="I159" s="72"/>
      <c r="J159" s="72"/>
      <c r="K159" s="86"/>
      <c r="L159" s="96"/>
      <c r="M159" s="105"/>
      <c r="N159" s="105"/>
      <c r="O159" s="105"/>
      <c r="P159" s="112"/>
      <c r="Q159" s="119"/>
      <c r="R159" s="127"/>
      <c r="S159" s="127"/>
      <c r="T159" s="127"/>
      <c r="U159" s="133"/>
      <c r="V159" s="138"/>
      <c r="W159" s="150"/>
      <c r="X159" s="150"/>
      <c r="Y159" s="150"/>
      <c r="Z159" s="159"/>
      <c r="AA159" s="159"/>
      <c r="AB159" s="159"/>
      <c r="AC159" s="169" t="str">
        <f>IFERROR(VLOOKUP(Z159,'【参考】数式用'!$A$4:$B$54,2,FALSE),"")</f>
        <v/>
      </c>
      <c r="AD159" s="174"/>
      <c r="AE159" s="179" t="str">
        <f>IF(B159="","",IF(AO159="総合事業","数式を削除して手入力",IFERROR(INDEX('【参考】数式用'!$AT$3:$AV$452,MATCH(Q159&amp;V159,'【参考】数式用'!$AS$3:$AS$452,0),MATCH(VLOOKUP(Z159,'【参考】数式用'!$AW$2:$AX$53,2,FALSE),'【参考】数式用'!$AT$2:$AV$2,0)),10)))</f>
        <v/>
      </c>
      <c r="AN159" s="196"/>
      <c r="AO159" s="197"/>
    </row>
    <row r="160" spans="1:41" ht="49.95" customHeight="1">
      <c r="A160" s="21">
        <f t="shared" si="1"/>
        <v>108</v>
      </c>
      <c r="B160" s="58"/>
      <c r="C160" s="72"/>
      <c r="D160" s="72"/>
      <c r="E160" s="72"/>
      <c r="F160" s="72"/>
      <c r="G160" s="72"/>
      <c r="H160" s="72"/>
      <c r="I160" s="72"/>
      <c r="J160" s="72"/>
      <c r="K160" s="86"/>
      <c r="L160" s="96"/>
      <c r="M160" s="105"/>
      <c r="N160" s="105"/>
      <c r="O160" s="105"/>
      <c r="P160" s="112"/>
      <c r="Q160" s="119"/>
      <c r="R160" s="127"/>
      <c r="S160" s="127"/>
      <c r="T160" s="127"/>
      <c r="U160" s="133"/>
      <c r="V160" s="138"/>
      <c r="W160" s="150"/>
      <c r="X160" s="150"/>
      <c r="Y160" s="150"/>
      <c r="Z160" s="159"/>
      <c r="AA160" s="159"/>
      <c r="AB160" s="159"/>
      <c r="AC160" s="169" t="str">
        <f>IFERROR(VLOOKUP(Z160,'【参考】数式用'!$A$4:$B$54,2,FALSE),"")</f>
        <v/>
      </c>
      <c r="AD160" s="174"/>
      <c r="AE160" s="179" t="str">
        <f>IF(B160="","",IF(AO160="総合事業","数式を削除して手入力",IFERROR(INDEX('【参考】数式用'!$AT$3:$AV$452,MATCH(Q160&amp;V160,'【参考】数式用'!$AS$3:$AS$452,0),MATCH(VLOOKUP(Z160,'【参考】数式用'!$AW$2:$AX$53,2,FALSE),'【参考】数式用'!$AT$2:$AV$2,0)),10)))</f>
        <v/>
      </c>
      <c r="AN160" s="196"/>
      <c r="AO160" s="197"/>
    </row>
    <row r="161" spans="1:41" ht="49.95" customHeight="1">
      <c r="A161" s="21">
        <f t="shared" si="1"/>
        <v>109</v>
      </c>
      <c r="B161" s="58"/>
      <c r="C161" s="72"/>
      <c r="D161" s="72"/>
      <c r="E161" s="72"/>
      <c r="F161" s="72"/>
      <c r="G161" s="72"/>
      <c r="H161" s="72"/>
      <c r="I161" s="72"/>
      <c r="J161" s="72"/>
      <c r="K161" s="86"/>
      <c r="L161" s="96"/>
      <c r="M161" s="105"/>
      <c r="N161" s="105"/>
      <c r="O161" s="105"/>
      <c r="P161" s="112"/>
      <c r="Q161" s="119"/>
      <c r="R161" s="127"/>
      <c r="S161" s="127"/>
      <c r="T161" s="127"/>
      <c r="U161" s="133"/>
      <c r="V161" s="138"/>
      <c r="W161" s="150"/>
      <c r="X161" s="150"/>
      <c r="Y161" s="150"/>
      <c r="Z161" s="159"/>
      <c r="AA161" s="159"/>
      <c r="AB161" s="159"/>
      <c r="AC161" s="169" t="str">
        <f>IFERROR(VLOOKUP(Z161,'【参考】数式用'!$A$4:$B$54,2,FALSE),"")</f>
        <v/>
      </c>
      <c r="AD161" s="174"/>
      <c r="AE161" s="179" t="str">
        <f>IF(B161="","",IF(AO161="総合事業","数式を削除して手入力",IFERROR(INDEX('【参考】数式用'!$AT$3:$AV$452,MATCH(Q161&amp;V161,'【参考】数式用'!$AS$3:$AS$452,0),MATCH(VLOOKUP(Z161,'【参考】数式用'!$AW$2:$AX$53,2,FALSE),'【参考】数式用'!$AT$2:$AV$2,0)),10)))</f>
        <v/>
      </c>
      <c r="AN161" s="196"/>
      <c r="AO161" s="197"/>
    </row>
    <row r="162" spans="1:41" ht="49.95" customHeight="1">
      <c r="A162" s="21">
        <f t="shared" si="1"/>
        <v>110</v>
      </c>
      <c r="B162" s="58"/>
      <c r="C162" s="72"/>
      <c r="D162" s="72"/>
      <c r="E162" s="72"/>
      <c r="F162" s="72"/>
      <c r="G162" s="72"/>
      <c r="H162" s="72"/>
      <c r="I162" s="72"/>
      <c r="J162" s="72"/>
      <c r="K162" s="86"/>
      <c r="L162" s="96"/>
      <c r="M162" s="105"/>
      <c r="N162" s="105"/>
      <c r="O162" s="105"/>
      <c r="P162" s="112"/>
      <c r="Q162" s="119"/>
      <c r="R162" s="127"/>
      <c r="S162" s="127"/>
      <c r="T162" s="127"/>
      <c r="U162" s="133"/>
      <c r="V162" s="138"/>
      <c r="W162" s="150"/>
      <c r="X162" s="150"/>
      <c r="Y162" s="150"/>
      <c r="Z162" s="159"/>
      <c r="AA162" s="159"/>
      <c r="AB162" s="159"/>
      <c r="AC162" s="169" t="str">
        <f>IFERROR(VLOOKUP(Z162,'【参考】数式用'!$A$4:$B$54,2,FALSE),"")</f>
        <v/>
      </c>
      <c r="AD162" s="174"/>
      <c r="AE162" s="179" t="str">
        <f>IF(B162="","",IF(AO162="総合事業","数式を削除して手入力",IFERROR(INDEX('【参考】数式用'!$AT$3:$AV$452,MATCH(Q162&amp;V162,'【参考】数式用'!$AS$3:$AS$452,0),MATCH(VLOOKUP(Z162,'【参考】数式用'!$AW$2:$AX$53,2,FALSE),'【参考】数式用'!$AT$2:$AV$2,0)),10)))</f>
        <v/>
      </c>
      <c r="AN162" s="196"/>
      <c r="AO162" s="197"/>
    </row>
    <row r="163" spans="1:41" ht="49.95" customHeight="1">
      <c r="A163" s="21">
        <f t="shared" si="1"/>
        <v>111</v>
      </c>
      <c r="B163" s="58"/>
      <c r="C163" s="72"/>
      <c r="D163" s="72"/>
      <c r="E163" s="72"/>
      <c r="F163" s="72"/>
      <c r="G163" s="72"/>
      <c r="H163" s="72"/>
      <c r="I163" s="72"/>
      <c r="J163" s="72"/>
      <c r="K163" s="86"/>
      <c r="L163" s="96"/>
      <c r="M163" s="105"/>
      <c r="N163" s="105"/>
      <c r="O163" s="105"/>
      <c r="P163" s="112"/>
      <c r="Q163" s="119"/>
      <c r="R163" s="127"/>
      <c r="S163" s="127"/>
      <c r="T163" s="127"/>
      <c r="U163" s="133"/>
      <c r="V163" s="138"/>
      <c r="W163" s="150"/>
      <c r="X163" s="150"/>
      <c r="Y163" s="150"/>
      <c r="Z163" s="159"/>
      <c r="AA163" s="159"/>
      <c r="AB163" s="159"/>
      <c r="AC163" s="169" t="str">
        <f>IFERROR(VLOOKUP(Z163,'【参考】数式用'!$A$4:$B$54,2,FALSE),"")</f>
        <v/>
      </c>
      <c r="AD163" s="174"/>
      <c r="AE163" s="179" t="str">
        <f>IF(B163="","",IF(AO163="総合事業","数式を削除して手入力",IFERROR(INDEX('【参考】数式用'!$AT$3:$AV$452,MATCH(Q163&amp;V163,'【参考】数式用'!$AS$3:$AS$452,0),MATCH(VLOOKUP(Z163,'【参考】数式用'!$AW$2:$AX$53,2,FALSE),'【参考】数式用'!$AT$2:$AV$2,0)),10)))</f>
        <v/>
      </c>
      <c r="AN163" s="196"/>
      <c r="AO163" s="197"/>
    </row>
    <row r="164" spans="1:41" ht="49.95" customHeight="1">
      <c r="A164" s="21">
        <f t="shared" si="1"/>
        <v>112</v>
      </c>
      <c r="B164" s="58"/>
      <c r="C164" s="72"/>
      <c r="D164" s="72"/>
      <c r="E164" s="72"/>
      <c r="F164" s="72"/>
      <c r="G164" s="72"/>
      <c r="H164" s="72"/>
      <c r="I164" s="72"/>
      <c r="J164" s="72"/>
      <c r="K164" s="86"/>
      <c r="L164" s="96"/>
      <c r="M164" s="105"/>
      <c r="N164" s="105"/>
      <c r="O164" s="105"/>
      <c r="P164" s="112"/>
      <c r="Q164" s="119"/>
      <c r="R164" s="127"/>
      <c r="S164" s="127"/>
      <c r="T164" s="127"/>
      <c r="U164" s="133"/>
      <c r="V164" s="138"/>
      <c r="W164" s="150"/>
      <c r="X164" s="150"/>
      <c r="Y164" s="150"/>
      <c r="Z164" s="159"/>
      <c r="AA164" s="159"/>
      <c r="AB164" s="159"/>
      <c r="AC164" s="169" t="str">
        <f>IFERROR(VLOOKUP(Z164,'【参考】数式用'!$A$4:$B$54,2,FALSE),"")</f>
        <v/>
      </c>
      <c r="AD164" s="174"/>
      <c r="AE164" s="179" t="str">
        <f>IF(B164="","",IF(AO164="総合事業","数式を削除して手入力",IFERROR(INDEX('【参考】数式用'!$AT$3:$AV$452,MATCH(Q164&amp;V164,'【参考】数式用'!$AS$3:$AS$452,0),MATCH(VLOOKUP(Z164,'【参考】数式用'!$AW$2:$AX$53,2,FALSE),'【参考】数式用'!$AT$2:$AV$2,0)),10)))</f>
        <v/>
      </c>
      <c r="AN164" s="196"/>
      <c r="AO164" s="197"/>
    </row>
    <row r="165" spans="1:41" ht="49.95" customHeight="1">
      <c r="A165" s="21">
        <f t="shared" si="1"/>
        <v>113</v>
      </c>
      <c r="B165" s="58"/>
      <c r="C165" s="72"/>
      <c r="D165" s="72"/>
      <c r="E165" s="72"/>
      <c r="F165" s="72"/>
      <c r="G165" s="72"/>
      <c r="H165" s="72"/>
      <c r="I165" s="72"/>
      <c r="J165" s="72"/>
      <c r="K165" s="86"/>
      <c r="L165" s="96"/>
      <c r="M165" s="105"/>
      <c r="N165" s="105"/>
      <c r="O165" s="105"/>
      <c r="P165" s="112"/>
      <c r="Q165" s="119"/>
      <c r="R165" s="127"/>
      <c r="S165" s="127"/>
      <c r="T165" s="127"/>
      <c r="U165" s="133"/>
      <c r="V165" s="138"/>
      <c r="W165" s="150"/>
      <c r="X165" s="150"/>
      <c r="Y165" s="150"/>
      <c r="Z165" s="159"/>
      <c r="AA165" s="159"/>
      <c r="AB165" s="159"/>
      <c r="AC165" s="169" t="str">
        <f>IFERROR(VLOOKUP(Z165,'【参考】数式用'!$A$4:$B$54,2,FALSE),"")</f>
        <v/>
      </c>
      <c r="AD165" s="174"/>
      <c r="AE165" s="179" t="str">
        <f>IF(B165="","",IF(AO165="総合事業","数式を削除して手入力",IFERROR(INDEX('【参考】数式用'!$AT$3:$AV$452,MATCH(Q165&amp;V165,'【参考】数式用'!$AS$3:$AS$452,0),MATCH(VLOOKUP(Z165,'【参考】数式用'!$AW$2:$AX$53,2,FALSE),'【参考】数式用'!$AT$2:$AV$2,0)),10)))</f>
        <v/>
      </c>
      <c r="AN165" s="196"/>
      <c r="AO165" s="197"/>
    </row>
    <row r="166" spans="1:41" ht="49.95" customHeight="1">
      <c r="A166" s="21">
        <f t="shared" si="1"/>
        <v>114</v>
      </c>
      <c r="B166" s="58"/>
      <c r="C166" s="72"/>
      <c r="D166" s="72"/>
      <c r="E166" s="72"/>
      <c r="F166" s="72"/>
      <c r="G166" s="72"/>
      <c r="H166" s="72"/>
      <c r="I166" s="72"/>
      <c r="J166" s="72"/>
      <c r="K166" s="86"/>
      <c r="L166" s="96"/>
      <c r="M166" s="105"/>
      <c r="N166" s="105"/>
      <c r="O166" s="105"/>
      <c r="P166" s="112"/>
      <c r="Q166" s="119"/>
      <c r="R166" s="127"/>
      <c r="S166" s="127"/>
      <c r="T166" s="127"/>
      <c r="U166" s="133"/>
      <c r="V166" s="138"/>
      <c r="W166" s="150"/>
      <c r="X166" s="150"/>
      <c r="Y166" s="150"/>
      <c r="Z166" s="159"/>
      <c r="AA166" s="159"/>
      <c r="AB166" s="159"/>
      <c r="AC166" s="169" t="str">
        <f>IFERROR(VLOOKUP(Z166,'【参考】数式用'!$A$4:$B$54,2,FALSE),"")</f>
        <v/>
      </c>
      <c r="AD166" s="174"/>
      <c r="AE166" s="179" t="str">
        <f>IF(B166="","",IF(AO166="総合事業","数式を削除して手入力",IFERROR(INDEX('【参考】数式用'!$AT$3:$AV$452,MATCH(Q166&amp;V166,'【参考】数式用'!$AS$3:$AS$452,0),MATCH(VLOOKUP(Z166,'【参考】数式用'!$AW$2:$AX$53,2,FALSE),'【参考】数式用'!$AT$2:$AV$2,0)),10)))</f>
        <v/>
      </c>
      <c r="AN166" s="196"/>
      <c r="AO166" s="197"/>
    </row>
    <row r="167" spans="1:41" ht="49.95" customHeight="1">
      <c r="A167" s="21">
        <f t="shared" si="1"/>
        <v>115</v>
      </c>
      <c r="B167" s="58"/>
      <c r="C167" s="72"/>
      <c r="D167" s="72"/>
      <c r="E167" s="72"/>
      <c r="F167" s="72"/>
      <c r="G167" s="72"/>
      <c r="H167" s="72"/>
      <c r="I167" s="72"/>
      <c r="J167" s="72"/>
      <c r="K167" s="86"/>
      <c r="L167" s="96"/>
      <c r="M167" s="105"/>
      <c r="N167" s="105"/>
      <c r="O167" s="105"/>
      <c r="P167" s="112"/>
      <c r="Q167" s="119"/>
      <c r="R167" s="127"/>
      <c r="S167" s="127"/>
      <c r="T167" s="127"/>
      <c r="U167" s="133"/>
      <c r="V167" s="138"/>
      <c r="W167" s="150"/>
      <c r="X167" s="150"/>
      <c r="Y167" s="150"/>
      <c r="Z167" s="159"/>
      <c r="AA167" s="159"/>
      <c r="AB167" s="159"/>
      <c r="AC167" s="169" t="str">
        <f>IFERROR(VLOOKUP(Z167,'【参考】数式用'!$A$4:$B$54,2,FALSE),"")</f>
        <v/>
      </c>
      <c r="AD167" s="174"/>
      <c r="AE167" s="179" t="str">
        <f>IF(B167="","",IF(AO167="総合事業","数式を削除して手入力",IFERROR(INDEX('【参考】数式用'!$AT$3:$AV$452,MATCH(Q167&amp;V167,'【参考】数式用'!$AS$3:$AS$452,0),MATCH(VLOOKUP(Z167,'【参考】数式用'!$AW$2:$AX$53,2,FALSE),'【参考】数式用'!$AT$2:$AV$2,0)),10)))</f>
        <v/>
      </c>
      <c r="AN167" s="196"/>
      <c r="AO167" s="197"/>
    </row>
    <row r="168" spans="1:41" ht="49.95" customHeight="1">
      <c r="A168" s="21">
        <f t="shared" si="1"/>
        <v>116</v>
      </c>
      <c r="B168" s="58"/>
      <c r="C168" s="72"/>
      <c r="D168" s="72"/>
      <c r="E168" s="72"/>
      <c r="F168" s="72"/>
      <c r="G168" s="72"/>
      <c r="H168" s="72"/>
      <c r="I168" s="72"/>
      <c r="J168" s="72"/>
      <c r="K168" s="86"/>
      <c r="L168" s="96"/>
      <c r="M168" s="105"/>
      <c r="N168" s="105"/>
      <c r="O168" s="105"/>
      <c r="P168" s="112"/>
      <c r="Q168" s="119"/>
      <c r="R168" s="127"/>
      <c r="S168" s="127"/>
      <c r="T168" s="127"/>
      <c r="U168" s="133"/>
      <c r="V168" s="138"/>
      <c r="W168" s="150"/>
      <c r="X168" s="150"/>
      <c r="Y168" s="150"/>
      <c r="Z168" s="159"/>
      <c r="AA168" s="159"/>
      <c r="AB168" s="159"/>
      <c r="AC168" s="169" t="str">
        <f>IFERROR(VLOOKUP(Z168,'【参考】数式用'!$A$4:$B$54,2,FALSE),"")</f>
        <v/>
      </c>
      <c r="AD168" s="174"/>
      <c r="AE168" s="179" t="str">
        <f>IF(B168="","",IF(AO168="総合事業","数式を削除して手入力",IFERROR(INDEX('【参考】数式用'!$AT$3:$AV$452,MATCH(Q168&amp;V168,'【参考】数式用'!$AS$3:$AS$452,0),MATCH(VLOOKUP(Z168,'【参考】数式用'!$AW$2:$AX$53,2,FALSE),'【参考】数式用'!$AT$2:$AV$2,0)),10)))</f>
        <v/>
      </c>
      <c r="AN168" s="196"/>
      <c r="AO168" s="197"/>
    </row>
    <row r="169" spans="1:41" ht="49.95" customHeight="1">
      <c r="A169" s="21">
        <f t="shared" si="1"/>
        <v>117</v>
      </c>
      <c r="B169" s="58"/>
      <c r="C169" s="72"/>
      <c r="D169" s="72"/>
      <c r="E169" s="72"/>
      <c r="F169" s="72"/>
      <c r="G169" s="72"/>
      <c r="H169" s="72"/>
      <c r="I169" s="72"/>
      <c r="J169" s="72"/>
      <c r="K169" s="86"/>
      <c r="L169" s="96"/>
      <c r="M169" s="105"/>
      <c r="N169" s="105"/>
      <c r="O169" s="105"/>
      <c r="P169" s="112"/>
      <c r="Q169" s="119"/>
      <c r="R169" s="127"/>
      <c r="S169" s="127"/>
      <c r="T169" s="127"/>
      <c r="U169" s="133"/>
      <c r="V169" s="138"/>
      <c r="W169" s="150"/>
      <c r="X169" s="150"/>
      <c r="Y169" s="150"/>
      <c r="Z169" s="159"/>
      <c r="AA169" s="159"/>
      <c r="AB169" s="159"/>
      <c r="AC169" s="169" t="str">
        <f>IFERROR(VLOOKUP(Z169,'【参考】数式用'!$A$4:$B$54,2,FALSE),"")</f>
        <v/>
      </c>
      <c r="AD169" s="174"/>
      <c r="AE169" s="179" t="str">
        <f>IF(B169="","",IF(AO169="総合事業","数式を削除して手入力",IFERROR(INDEX('【参考】数式用'!$AT$3:$AV$452,MATCH(Q169&amp;V169,'【参考】数式用'!$AS$3:$AS$452,0),MATCH(VLOOKUP(Z169,'【参考】数式用'!$AW$2:$AX$53,2,FALSE),'【参考】数式用'!$AT$2:$AV$2,0)),10)))</f>
        <v/>
      </c>
      <c r="AN169" s="196"/>
      <c r="AO169" s="197"/>
    </row>
    <row r="170" spans="1:41" ht="49.95" customHeight="1">
      <c r="A170" s="21">
        <f t="shared" si="1"/>
        <v>118</v>
      </c>
      <c r="B170" s="58"/>
      <c r="C170" s="72"/>
      <c r="D170" s="72"/>
      <c r="E170" s="72"/>
      <c r="F170" s="72"/>
      <c r="G170" s="72"/>
      <c r="H170" s="72"/>
      <c r="I170" s="72"/>
      <c r="J170" s="72"/>
      <c r="K170" s="86"/>
      <c r="L170" s="96"/>
      <c r="M170" s="105"/>
      <c r="N170" s="105"/>
      <c r="O170" s="105"/>
      <c r="P170" s="112"/>
      <c r="Q170" s="119"/>
      <c r="R170" s="127"/>
      <c r="S170" s="127"/>
      <c r="T170" s="127"/>
      <c r="U170" s="133"/>
      <c r="V170" s="138"/>
      <c r="W170" s="150"/>
      <c r="X170" s="150"/>
      <c r="Y170" s="150"/>
      <c r="Z170" s="159"/>
      <c r="AA170" s="159"/>
      <c r="AB170" s="159"/>
      <c r="AC170" s="169" t="str">
        <f>IFERROR(VLOOKUP(Z170,'【参考】数式用'!$A$4:$B$54,2,FALSE),"")</f>
        <v/>
      </c>
      <c r="AD170" s="174"/>
      <c r="AE170" s="179" t="str">
        <f>IF(B170="","",IF(AO170="総合事業","数式を削除して手入力",IFERROR(INDEX('【参考】数式用'!$AT$3:$AV$452,MATCH(Q170&amp;V170,'【参考】数式用'!$AS$3:$AS$452,0),MATCH(VLOOKUP(Z170,'【参考】数式用'!$AW$2:$AX$53,2,FALSE),'【参考】数式用'!$AT$2:$AV$2,0)),10)))</f>
        <v/>
      </c>
      <c r="AN170" s="196"/>
      <c r="AO170" s="197"/>
    </row>
    <row r="171" spans="1:41" ht="49.95" customHeight="1">
      <c r="A171" s="21">
        <f t="shared" si="1"/>
        <v>119</v>
      </c>
      <c r="B171" s="58"/>
      <c r="C171" s="72"/>
      <c r="D171" s="72"/>
      <c r="E171" s="72"/>
      <c r="F171" s="72"/>
      <c r="G171" s="72"/>
      <c r="H171" s="72"/>
      <c r="I171" s="72"/>
      <c r="J171" s="72"/>
      <c r="K171" s="86"/>
      <c r="L171" s="96"/>
      <c r="M171" s="105"/>
      <c r="N171" s="105"/>
      <c r="O171" s="105"/>
      <c r="P171" s="112"/>
      <c r="Q171" s="119"/>
      <c r="R171" s="127"/>
      <c r="S171" s="127"/>
      <c r="T171" s="127"/>
      <c r="U171" s="133"/>
      <c r="V171" s="138"/>
      <c r="W171" s="150"/>
      <c r="X171" s="150"/>
      <c r="Y171" s="150"/>
      <c r="Z171" s="159"/>
      <c r="AA171" s="159"/>
      <c r="AB171" s="159"/>
      <c r="AC171" s="169" t="str">
        <f>IFERROR(VLOOKUP(Z171,'【参考】数式用'!$A$4:$B$54,2,FALSE),"")</f>
        <v/>
      </c>
      <c r="AD171" s="174"/>
      <c r="AE171" s="179" t="str">
        <f>IF(B171="","",IF(AO171="総合事業","数式を削除して手入力",IFERROR(INDEX('【参考】数式用'!$AT$3:$AV$452,MATCH(Q171&amp;V171,'【参考】数式用'!$AS$3:$AS$452,0),MATCH(VLOOKUP(Z171,'【参考】数式用'!$AW$2:$AX$53,2,FALSE),'【参考】数式用'!$AT$2:$AV$2,0)),10)))</f>
        <v/>
      </c>
      <c r="AN171" s="196"/>
      <c r="AO171" s="197"/>
    </row>
    <row r="172" spans="1:41" ht="49.95" customHeight="1">
      <c r="A172" s="21">
        <f t="shared" si="1"/>
        <v>120</v>
      </c>
      <c r="B172" s="58"/>
      <c r="C172" s="72"/>
      <c r="D172" s="72"/>
      <c r="E172" s="72"/>
      <c r="F172" s="72"/>
      <c r="G172" s="72"/>
      <c r="H172" s="72"/>
      <c r="I172" s="72"/>
      <c r="J172" s="72"/>
      <c r="K172" s="86"/>
      <c r="L172" s="96"/>
      <c r="M172" s="105"/>
      <c r="N172" s="105"/>
      <c r="O172" s="105"/>
      <c r="P172" s="112"/>
      <c r="Q172" s="119"/>
      <c r="R172" s="127"/>
      <c r="S172" s="127"/>
      <c r="T172" s="127"/>
      <c r="U172" s="133"/>
      <c r="V172" s="138"/>
      <c r="W172" s="150"/>
      <c r="X172" s="150"/>
      <c r="Y172" s="150"/>
      <c r="Z172" s="159"/>
      <c r="AA172" s="159"/>
      <c r="AB172" s="159"/>
      <c r="AC172" s="169" t="str">
        <f>IFERROR(VLOOKUP(Z172,'【参考】数式用'!$A$4:$B$54,2,FALSE),"")</f>
        <v/>
      </c>
      <c r="AD172" s="174"/>
      <c r="AE172" s="179" t="str">
        <f>IF(B172="","",IF(AO172="総合事業","数式を削除して手入力",IFERROR(INDEX('【参考】数式用'!$AT$3:$AV$452,MATCH(Q172&amp;V172,'【参考】数式用'!$AS$3:$AS$452,0),MATCH(VLOOKUP(Z172,'【参考】数式用'!$AW$2:$AX$53,2,FALSE),'【参考】数式用'!$AT$2:$AV$2,0)),10)))</f>
        <v/>
      </c>
      <c r="AN172" s="196"/>
      <c r="AO172" s="197"/>
    </row>
    <row r="173" spans="1:41" ht="49.95" customHeight="1">
      <c r="A173" s="21">
        <f t="shared" si="1"/>
        <v>121</v>
      </c>
      <c r="B173" s="58"/>
      <c r="C173" s="72"/>
      <c r="D173" s="72"/>
      <c r="E173" s="72"/>
      <c r="F173" s="72"/>
      <c r="G173" s="72"/>
      <c r="H173" s="72"/>
      <c r="I173" s="72"/>
      <c r="J173" s="72"/>
      <c r="K173" s="86"/>
      <c r="L173" s="96"/>
      <c r="M173" s="105"/>
      <c r="N173" s="105"/>
      <c r="O173" s="105"/>
      <c r="P173" s="112"/>
      <c r="Q173" s="119"/>
      <c r="R173" s="127"/>
      <c r="S173" s="127"/>
      <c r="T173" s="127"/>
      <c r="U173" s="133"/>
      <c r="V173" s="138"/>
      <c r="W173" s="150"/>
      <c r="X173" s="150"/>
      <c r="Y173" s="150"/>
      <c r="Z173" s="159"/>
      <c r="AA173" s="159"/>
      <c r="AB173" s="159"/>
      <c r="AC173" s="169" t="str">
        <f>IFERROR(VLOOKUP(Z173,'【参考】数式用'!$A$4:$B$54,2,FALSE),"")</f>
        <v/>
      </c>
      <c r="AD173" s="174"/>
      <c r="AE173" s="179" t="str">
        <f>IF(B173="","",IF(AO173="総合事業","数式を削除して手入力",IFERROR(INDEX('【参考】数式用'!$AT$3:$AV$452,MATCH(Q173&amp;V173,'【参考】数式用'!$AS$3:$AS$452,0),MATCH(VLOOKUP(Z173,'【参考】数式用'!$AW$2:$AX$53,2,FALSE),'【参考】数式用'!$AT$2:$AV$2,0)),10)))</f>
        <v/>
      </c>
      <c r="AN173" s="196"/>
      <c r="AO173" s="197"/>
    </row>
    <row r="174" spans="1:41" ht="49.95" customHeight="1">
      <c r="A174" s="21">
        <f t="shared" si="1"/>
        <v>122</v>
      </c>
      <c r="B174" s="58"/>
      <c r="C174" s="72"/>
      <c r="D174" s="72"/>
      <c r="E174" s="72"/>
      <c r="F174" s="72"/>
      <c r="G174" s="72"/>
      <c r="H174" s="72"/>
      <c r="I174" s="72"/>
      <c r="J174" s="72"/>
      <c r="K174" s="86"/>
      <c r="L174" s="96"/>
      <c r="M174" s="105"/>
      <c r="N174" s="105"/>
      <c r="O174" s="105"/>
      <c r="P174" s="112"/>
      <c r="Q174" s="119"/>
      <c r="R174" s="127"/>
      <c r="S174" s="127"/>
      <c r="T174" s="127"/>
      <c r="U174" s="133"/>
      <c r="V174" s="138"/>
      <c r="W174" s="150"/>
      <c r="X174" s="150"/>
      <c r="Y174" s="150"/>
      <c r="Z174" s="159"/>
      <c r="AA174" s="159"/>
      <c r="AB174" s="159"/>
      <c r="AC174" s="169" t="str">
        <f>IFERROR(VLOOKUP(Z174,'【参考】数式用'!$A$4:$B$54,2,FALSE),"")</f>
        <v/>
      </c>
      <c r="AD174" s="174"/>
      <c r="AE174" s="179" t="str">
        <f>IF(B174="","",IF(AO174="総合事業","数式を削除して手入力",IFERROR(INDEX('【参考】数式用'!$AT$3:$AV$452,MATCH(Q174&amp;V174,'【参考】数式用'!$AS$3:$AS$452,0),MATCH(VLOOKUP(Z174,'【参考】数式用'!$AW$2:$AX$53,2,FALSE),'【参考】数式用'!$AT$2:$AV$2,0)),10)))</f>
        <v/>
      </c>
      <c r="AN174" s="196"/>
      <c r="AO174" s="197"/>
    </row>
    <row r="175" spans="1:41" ht="49.95" customHeight="1">
      <c r="A175" s="21">
        <f t="shared" si="1"/>
        <v>123</v>
      </c>
      <c r="B175" s="58"/>
      <c r="C175" s="72"/>
      <c r="D175" s="72"/>
      <c r="E175" s="72"/>
      <c r="F175" s="72"/>
      <c r="G175" s="72"/>
      <c r="H175" s="72"/>
      <c r="I175" s="72"/>
      <c r="J175" s="72"/>
      <c r="K175" s="86"/>
      <c r="L175" s="96"/>
      <c r="M175" s="105"/>
      <c r="N175" s="105"/>
      <c r="O175" s="105"/>
      <c r="P175" s="112"/>
      <c r="Q175" s="119"/>
      <c r="R175" s="127"/>
      <c r="S175" s="127"/>
      <c r="T175" s="127"/>
      <c r="U175" s="133"/>
      <c r="V175" s="138"/>
      <c r="W175" s="150"/>
      <c r="X175" s="150"/>
      <c r="Y175" s="150"/>
      <c r="Z175" s="159"/>
      <c r="AA175" s="159"/>
      <c r="AB175" s="159"/>
      <c r="AC175" s="169" t="str">
        <f>IFERROR(VLOOKUP(Z175,'【参考】数式用'!$A$4:$B$54,2,FALSE),"")</f>
        <v/>
      </c>
      <c r="AD175" s="174"/>
      <c r="AE175" s="179" t="str">
        <f>IF(B175="","",IF(AO175="総合事業","数式を削除して手入力",IFERROR(INDEX('【参考】数式用'!$AT$3:$AV$452,MATCH(Q175&amp;V175,'【参考】数式用'!$AS$3:$AS$452,0),MATCH(VLOOKUP(Z175,'【参考】数式用'!$AW$2:$AX$53,2,FALSE),'【参考】数式用'!$AT$2:$AV$2,0)),10)))</f>
        <v/>
      </c>
      <c r="AN175" s="196"/>
      <c r="AO175" s="197"/>
    </row>
    <row r="176" spans="1:41" ht="49.95" customHeight="1">
      <c r="A176" s="21">
        <f t="shared" si="1"/>
        <v>124</v>
      </c>
      <c r="B176" s="58"/>
      <c r="C176" s="72"/>
      <c r="D176" s="72"/>
      <c r="E176" s="72"/>
      <c r="F176" s="72"/>
      <c r="G176" s="72"/>
      <c r="H176" s="72"/>
      <c r="I176" s="72"/>
      <c r="J176" s="72"/>
      <c r="K176" s="86"/>
      <c r="L176" s="96"/>
      <c r="M176" s="105"/>
      <c r="N176" s="105"/>
      <c r="O176" s="105"/>
      <c r="P176" s="112"/>
      <c r="Q176" s="119"/>
      <c r="R176" s="127"/>
      <c r="S176" s="127"/>
      <c r="T176" s="127"/>
      <c r="U176" s="133"/>
      <c r="V176" s="138"/>
      <c r="W176" s="150"/>
      <c r="X176" s="150"/>
      <c r="Y176" s="150"/>
      <c r="Z176" s="159"/>
      <c r="AA176" s="159"/>
      <c r="AB176" s="159"/>
      <c r="AC176" s="169" t="str">
        <f>IFERROR(VLOOKUP(Z176,'【参考】数式用'!$A$4:$B$54,2,FALSE),"")</f>
        <v/>
      </c>
      <c r="AD176" s="174"/>
      <c r="AE176" s="179" t="str">
        <f>IF(B176="","",IF(AO176="総合事業","数式を削除して手入力",IFERROR(INDEX('【参考】数式用'!$AT$3:$AV$452,MATCH(Q176&amp;V176,'【参考】数式用'!$AS$3:$AS$452,0),MATCH(VLOOKUP(Z176,'【参考】数式用'!$AW$2:$AX$53,2,FALSE),'【参考】数式用'!$AT$2:$AV$2,0)),10)))</f>
        <v/>
      </c>
      <c r="AN176" s="196"/>
      <c r="AO176" s="197"/>
    </row>
    <row r="177" spans="1:41" ht="49.95" customHeight="1">
      <c r="A177" s="21">
        <f t="shared" si="1"/>
        <v>125</v>
      </c>
      <c r="B177" s="58"/>
      <c r="C177" s="72"/>
      <c r="D177" s="72"/>
      <c r="E177" s="72"/>
      <c r="F177" s="72"/>
      <c r="G177" s="72"/>
      <c r="H177" s="72"/>
      <c r="I177" s="72"/>
      <c r="J177" s="72"/>
      <c r="K177" s="86"/>
      <c r="L177" s="96"/>
      <c r="M177" s="105"/>
      <c r="N177" s="105"/>
      <c r="O177" s="105"/>
      <c r="P177" s="112"/>
      <c r="Q177" s="119"/>
      <c r="R177" s="127"/>
      <c r="S177" s="127"/>
      <c r="T177" s="127"/>
      <c r="U177" s="133"/>
      <c r="V177" s="138"/>
      <c r="W177" s="150"/>
      <c r="X177" s="150"/>
      <c r="Y177" s="150"/>
      <c r="Z177" s="159"/>
      <c r="AA177" s="159"/>
      <c r="AB177" s="159"/>
      <c r="AC177" s="169" t="str">
        <f>IFERROR(VLOOKUP(Z177,'【参考】数式用'!$A$4:$B$54,2,FALSE),"")</f>
        <v/>
      </c>
      <c r="AD177" s="174"/>
      <c r="AE177" s="179" t="str">
        <f>IF(B177="","",IF(AO177="総合事業","数式を削除して手入力",IFERROR(INDEX('【参考】数式用'!$AT$3:$AV$452,MATCH(Q177&amp;V177,'【参考】数式用'!$AS$3:$AS$452,0),MATCH(VLOOKUP(Z177,'【参考】数式用'!$AW$2:$AX$53,2,FALSE),'【参考】数式用'!$AT$2:$AV$2,0)),10)))</f>
        <v/>
      </c>
      <c r="AN177" s="196"/>
      <c r="AO177" s="197"/>
    </row>
    <row r="178" spans="1:41" ht="49.95" customHeight="1">
      <c r="A178" s="21">
        <f t="shared" si="1"/>
        <v>126</v>
      </c>
      <c r="B178" s="58"/>
      <c r="C178" s="72"/>
      <c r="D178" s="72"/>
      <c r="E178" s="72"/>
      <c r="F178" s="72"/>
      <c r="G178" s="72"/>
      <c r="H178" s="72"/>
      <c r="I178" s="72"/>
      <c r="J178" s="72"/>
      <c r="K178" s="86"/>
      <c r="L178" s="96"/>
      <c r="M178" s="105"/>
      <c r="N178" s="105"/>
      <c r="O178" s="105"/>
      <c r="P178" s="112"/>
      <c r="Q178" s="119"/>
      <c r="R178" s="127"/>
      <c r="S178" s="127"/>
      <c r="T178" s="127"/>
      <c r="U178" s="133"/>
      <c r="V178" s="138"/>
      <c r="W178" s="150"/>
      <c r="X178" s="150"/>
      <c r="Y178" s="150"/>
      <c r="Z178" s="159"/>
      <c r="AA178" s="159"/>
      <c r="AB178" s="159"/>
      <c r="AC178" s="169" t="str">
        <f>IFERROR(VLOOKUP(Z178,'【参考】数式用'!$A$4:$B$54,2,FALSE),"")</f>
        <v/>
      </c>
      <c r="AD178" s="174"/>
      <c r="AE178" s="179" t="str">
        <f>IF(B178="","",IF(AO178="総合事業","数式を削除して手入力",IFERROR(INDEX('【参考】数式用'!$AT$3:$AV$452,MATCH(Q178&amp;V178,'【参考】数式用'!$AS$3:$AS$452,0),MATCH(VLOOKUP(Z178,'【参考】数式用'!$AW$2:$AX$53,2,FALSE),'【参考】数式用'!$AT$2:$AV$2,0)),10)))</f>
        <v/>
      </c>
      <c r="AN178" s="196"/>
      <c r="AO178" s="197"/>
    </row>
    <row r="179" spans="1:41" ht="49.95" customHeight="1">
      <c r="A179" s="21">
        <f t="shared" si="1"/>
        <v>127</v>
      </c>
      <c r="B179" s="58"/>
      <c r="C179" s="72"/>
      <c r="D179" s="72"/>
      <c r="E179" s="72"/>
      <c r="F179" s="72"/>
      <c r="G179" s="72"/>
      <c r="H179" s="72"/>
      <c r="I179" s="72"/>
      <c r="J179" s="72"/>
      <c r="K179" s="86"/>
      <c r="L179" s="96"/>
      <c r="M179" s="105"/>
      <c r="N179" s="105"/>
      <c r="O179" s="105"/>
      <c r="P179" s="112"/>
      <c r="Q179" s="119"/>
      <c r="R179" s="127"/>
      <c r="S179" s="127"/>
      <c r="T179" s="127"/>
      <c r="U179" s="133"/>
      <c r="V179" s="138"/>
      <c r="W179" s="150"/>
      <c r="X179" s="150"/>
      <c r="Y179" s="150"/>
      <c r="Z179" s="159"/>
      <c r="AA179" s="159"/>
      <c r="AB179" s="159"/>
      <c r="AC179" s="169" t="str">
        <f>IFERROR(VLOOKUP(Z179,'【参考】数式用'!$A$4:$B$54,2,FALSE),"")</f>
        <v/>
      </c>
      <c r="AD179" s="174"/>
      <c r="AE179" s="179" t="str">
        <f>IF(B179="","",IF(AO179="総合事業","数式を削除して手入力",IFERROR(INDEX('【参考】数式用'!$AT$3:$AV$452,MATCH(Q179&amp;V179,'【参考】数式用'!$AS$3:$AS$452,0),MATCH(VLOOKUP(Z179,'【参考】数式用'!$AW$2:$AX$53,2,FALSE),'【参考】数式用'!$AT$2:$AV$2,0)),10)))</f>
        <v/>
      </c>
      <c r="AN179" s="196"/>
      <c r="AO179" s="197"/>
    </row>
    <row r="180" spans="1:41" ht="49.95" customHeight="1">
      <c r="A180" s="21">
        <f t="shared" si="1"/>
        <v>128</v>
      </c>
      <c r="B180" s="58"/>
      <c r="C180" s="72"/>
      <c r="D180" s="72"/>
      <c r="E180" s="72"/>
      <c r="F180" s="72"/>
      <c r="G180" s="72"/>
      <c r="H180" s="72"/>
      <c r="I180" s="72"/>
      <c r="J180" s="72"/>
      <c r="K180" s="86"/>
      <c r="L180" s="96"/>
      <c r="M180" s="105"/>
      <c r="N180" s="105"/>
      <c r="O180" s="105"/>
      <c r="P180" s="112"/>
      <c r="Q180" s="119"/>
      <c r="R180" s="127"/>
      <c r="S180" s="127"/>
      <c r="T180" s="127"/>
      <c r="U180" s="133"/>
      <c r="V180" s="138"/>
      <c r="W180" s="150"/>
      <c r="X180" s="150"/>
      <c r="Y180" s="150"/>
      <c r="Z180" s="159"/>
      <c r="AA180" s="159"/>
      <c r="AB180" s="159"/>
      <c r="AC180" s="169" t="str">
        <f>IFERROR(VLOOKUP(Z180,'【参考】数式用'!$A$4:$B$54,2,FALSE),"")</f>
        <v/>
      </c>
      <c r="AD180" s="174"/>
      <c r="AE180" s="179" t="str">
        <f>IF(B180="","",IF(AO180="総合事業","数式を削除して手入力",IFERROR(INDEX('【参考】数式用'!$AT$3:$AV$452,MATCH(Q180&amp;V180,'【参考】数式用'!$AS$3:$AS$452,0),MATCH(VLOOKUP(Z180,'【参考】数式用'!$AW$2:$AX$53,2,FALSE),'【参考】数式用'!$AT$2:$AV$2,0)),10)))</f>
        <v/>
      </c>
      <c r="AN180" s="196"/>
      <c r="AO180" s="197"/>
    </row>
    <row r="181" spans="1:41" ht="49.95" customHeight="1">
      <c r="A181" s="21">
        <f t="shared" si="1"/>
        <v>129</v>
      </c>
      <c r="B181" s="58"/>
      <c r="C181" s="72"/>
      <c r="D181" s="72"/>
      <c r="E181" s="72"/>
      <c r="F181" s="72"/>
      <c r="G181" s="72"/>
      <c r="H181" s="72"/>
      <c r="I181" s="72"/>
      <c r="J181" s="72"/>
      <c r="K181" s="86"/>
      <c r="L181" s="96"/>
      <c r="M181" s="105"/>
      <c r="N181" s="105"/>
      <c r="O181" s="105"/>
      <c r="P181" s="112"/>
      <c r="Q181" s="119"/>
      <c r="R181" s="127"/>
      <c r="S181" s="127"/>
      <c r="T181" s="127"/>
      <c r="U181" s="133"/>
      <c r="V181" s="138"/>
      <c r="W181" s="150"/>
      <c r="X181" s="150"/>
      <c r="Y181" s="150"/>
      <c r="Z181" s="159"/>
      <c r="AA181" s="159"/>
      <c r="AB181" s="159"/>
      <c r="AC181" s="169" t="str">
        <f>IFERROR(VLOOKUP(Z181,'【参考】数式用'!$A$4:$B$54,2,FALSE),"")</f>
        <v/>
      </c>
      <c r="AD181" s="174"/>
      <c r="AE181" s="179" t="str">
        <f>IF(B181="","",IF(AO181="総合事業","数式を削除して手入力",IFERROR(INDEX('【参考】数式用'!$AT$3:$AV$452,MATCH(Q181&amp;V181,'【参考】数式用'!$AS$3:$AS$452,0),MATCH(VLOOKUP(Z181,'【参考】数式用'!$AW$2:$AX$53,2,FALSE),'【参考】数式用'!$AT$2:$AV$2,0)),10)))</f>
        <v/>
      </c>
      <c r="AN181" s="196"/>
      <c r="AO181" s="197"/>
    </row>
    <row r="182" spans="1:41" ht="49.95" customHeight="1">
      <c r="A182" s="21">
        <f t="shared" si="1"/>
        <v>130</v>
      </c>
      <c r="B182" s="58"/>
      <c r="C182" s="72"/>
      <c r="D182" s="72"/>
      <c r="E182" s="72"/>
      <c r="F182" s="72"/>
      <c r="G182" s="72"/>
      <c r="H182" s="72"/>
      <c r="I182" s="72"/>
      <c r="J182" s="72"/>
      <c r="K182" s="86"/>
      <c r="L182" s="96"/>
      <c r="M182" s="105"/>
      <c r="N182" s="105"/>
      <c r="O182" s="105"/>
      <c r="P182" s="112"/>
      <c r="Q182" s="119"/>
      <c r="R182" s="127"/>
      <c r="S182" s="127"/>
      <c r="T182" s="127"/>
      <c r="U182" s="133"/>
      <c r="V182" s="138"/>
      <c r="W182" s="150"/>
      <c r="X182" s="150"/>
      <c r="Y182" s="150"/>
      <c r="Z182" s="159"/>
      <c r="AA182" s="159"/>
      <c r="AB182" s="159"/>
      <c r="AC182" s="169" t="str">
        <f>IFERROR(VLOOKUP(Z182,'【参考】数式用'!$A$4:$B$54,2,FALSE),"")</f>
        <v/>
      </c>
      <c r="AD182" s="174"/>
      <c r="AE182" s="179" t="str">
        <f>IF(B182="","",IF(AO182="総合事業","数式を削除して手入力",IFERROR(INDEX('【参考】数式用'!$AT$3:$AV$452,MATCH(Q182&amp;V182,'【参考】数式用'!$AS$3:$AS$452,0),MATCH(VLOOKUP(Z182,'【参考】数式用'!$AW$2:$AX$53,2,FALSE),'【参考】数式用'!$AT$2:$AV$2,0)),10)))</f>
        <v/>
      </c>
      <c r="AN182" s="196"/>
      <c r="AO182" s="197"/>
    </row>
    <row r="183" spans="1:41" ht="49.95" customHeight="1">
      <c r="A183" s="21">
        <f t="shared" ref="A183:A246" si="2">A182+1</f>
        <v>131</v>
      </c>
      <c r="B183" s="58"/>
      <c r="C183" s="72"/>
      <c r="D183" s="72"/>
      <c r="E183" s="72"/>
      <c r="F183" s="72"/>
      <c r="G183" s="72"/>
      <c r="H183" s="72"/>
      <c r="I183" s="72"/>
      <c r="J183" s="72"/>
      <c r="K183" s="86"/>
      <c r="L183" s="96"/>
      <c r="M183" s="105"/>
      <c r="N183" s="105"/>
      <c r="O183" s="105"/>
      <c r="P183" s="112"/>
      <c r="Q183" s="119"/>
      <c r="R183" s="127"/>
      <c r="S183" s="127"/>
      <c r="T183" s="127"/>
      <c r="U183" s="133"/>
      <c r="V183" s="138"/>
      <c r="W183" s="150"/>
      <c r="X183" s="150"/>
      <c r="Y183" s="150"/>
      <c r="Z183" s="159"/>
      <c r="AA183" s="159"/>
      <c r="AB183" s="159"/>
      <c r="AC183" s="169" t="str">
        <f>IFERROR(VLOOKUP(Z183,'【参考】数式用'!$A$4:$B$54,2,FALSE),"")</f>
        <v/>
      </c>
      <c r="AD183" s="174"/>
      <c r="AE183" s="179" t="str">
        <f>IF(B183="","",IF(AO183="総合事業","数式を削除して手入力",IFERROR(INDEX('【参考】数式用'!$AT$3:$AV$452,MATCH(Q183&amp;V183,'【参考】数式用'!$AS$3:$AS$452,0),MATCH(VLOOKUP(Z183,'【参考】数式用'!$AW$2:$AX$53,2,FALSE),'【参考】数式用'!$AT$2:$AV$2,0)),10)))</f>
        <v/>
      </c>
      <c r="AN183" s="196"/>
      <c r="AO183" s="197"/>
    </row>
    <row r="184" spans="1:41" ht="49.95" customHeight="1">
      <c r="A184" s="21">
        <f t="shared" si="2"/>
        <v>132</v>
      </c>
      <c r="B184" s="58"/>
      <c r="C184" s="72"/>
      <c r="D184" s="72"/>
      <c r="E184" s="72"/>
      <c r="F184" s="72"/>
      <c r="G184" s="72"/>
      <c r="H184" s="72"/>
      <c r="I184" s="72"/>
      <c r="J184" s="72"/>
      <c r="K184" s="86"/>
      <c r="L184" s="96"/>
      <c r="M184" s="105"/>
      <c r="N184" s="105"/>
      <c r="O184" s="105"/>
      <c r="P184" s="112"/>
      <c r="Q184" s="119"/>
      <c r="R184" s="127"/>
      <c r="S184" s="127"/>
      <c r="T184" s="127"/>
      <c r="U184" s="133"/>
      <c r="V184" s="138"/>
      <c r="W184" s="150"/>
      <c r="X184" s="150"/>
      <c r="Y184" s="150"/>
      <c r="Z184" s="159"/>
      <c r="AA184" s="159"/>
      <c r="AB184" s="159"/>
      <c r="AC184" s="169" t="str">
        <f>IFERROR(VLOOKUP(Z184,'【参考】数式用'!$A$4:$B$54,2,FALSE),"")</f>
        <v/>
      </c>
      <c r="AD184" s="174"/>
      <c r="AE184" s="179" t="str">
        <f>IF(B184="","",IF(AO184="総合事業","数式を削除して手入力",IFERROR(INDEX('【参考】数式用'!$AT$3:$AV$452,MATCH(Q184&amp;V184,'【参考】数式用'!$AS$3:$AS$452,0),MATCH(VLOOKUP(Z184,'【参考】数式用'!$AW$2:$AX$53,2,FALSE),'【参考】数式用'!$AT$2:$AV$2,0)),10)))</f>
        <v/>
      </c>
      <c r="AN184" s="196"/>
      <c r="AO184" s="197"/>
    </row>
    <row r="185" spans="1:41" ht="49.95" customHeight="1">
      <c r="A185" s="21">
        <f t="shared" si="2"/>
        <v>133</v>
      </c>
      <c r="B185" s="58"/>
      <c r="C185" s="72"/>
      <c r="D185" s="72"/>
      <c r="E185" s="72"/>
      <c r="F185" s="72"/>
      <c r="G185" s="72"/>
      <c r="H185" s="72"/>
      <c r="I185" s="72"/>
      <c r="J185" s="72"/>
      <c r="K185" s="86"/>
      <c r="L185" s="96"/>
      <c r="M185" s="105"/>
      <c r="N185" s="105"/>
      <c r="O185" s="105"/>
      <c r="P185" s="112"/>
      <c r="Q185" s="119"/>
      <c r="R185" s="127"/>
      <c r="S185" s="127"/>
      <c r="T185" s="127"/>
      <c r="U185" s="133"/>
      <c r="V185" s="138"/>
      <c r="W185" s="150"/>
      <c r="X185" s="150"/>
      <c r="Y185" s="150"/>
      <c r="Z185" s="159"/>
      <c r="AA185" s="159"/>
      <c r="AB185" s="159"/>
      <c r="AC185" s="169" t="str">
        <f>IFERROR(VLOOKUP(Z185,'【参考】数式用'!$A$4:$B$54,2,FALSE),"")</f>
        <v/>
      </c>
      <c r="AD185" s="174"/>
      <c r="AE185" s="179" t="str">
        <f>IF(B185="","",IF(AO185="総合事業","数式を削除して手入力",IFERROR(INDEX('【参考】数式用'!$AT$3:$AV$452,MATCH(Q185&amp;V185,'【参考】数式用'!$AS$3:$AS$452,0),MATCH(VLOOKUP(Z185,'【参考】数式用'!$AW$2:$AX$53,2,FALSE),'【参考】数式用'!$AT$2:$AV$2,0)),10)))</f>
        <v/>
      </c>
      <c r="AN185" s="196"/>
      <c r="AO185" s="197"/>
    </row>
    <row r="186" spans="1:41" ht="49.95" customHeight="1">
      <c r="A186" s="21">
        <f t="shared" si="2"/>
        <v>134</v>
      </c>
      <c r="B186" s="58"/>
      <c r="C186" s="72"/>
      <c r="D186" s="72"/>
      <c r="E186" s="72"/>
      <c r="F186" s="72"/>
      <c r="G186" s="72"/>
      <c r="H186" s="72"/>
      <c r="I186" s="72"/>
      <c r="J186" s="72"/>
      <c r="K186" s="86"/>
      <c r="L186" s="96"/>
      <c r="M186" s="105"/>
      <c r="N186" s="105"/>
      <c r="O186" s="105"/>
      <c r="P186" s="112"/>
      <c r="Q186" s="119"/>
      <c r="R186" s="127"/>
      <c r="S186" s="127"/>
      <c r="T186" s="127"/>
      <c r="U186" s="133"/>
      <c r="V186" s="138"/>
      <c r="W186" s="150"/>
      <c r="X186" s="150"/>
      <c r="Y186" s="150"/>
      <c r="Z186" s="159"/>
      <c r="AA186" s="159"/>
      <c r="AB186" s="159"/>
      <c r="AC186" s="169" t="str">
        <f>IFERROR(VLOOKUP(Z186,'【参考】数式用'!$A$4:$B$54,2,FALSE),"")</f>
        <v/>
      </c>
      <c r="AD186" s="174"/>
      <c r="AE186" s="179" t="str">
        <f>IF(B186="","",IF(AO186="総合事業","数式を削除して手入力",IFERROR(INDEX('【参考】数式用'!$AT$3:$AV$452,MATCH(Q186&amp;V186,'【参考】数式用'!$AS$3:$AS$452,0),MATCH(VLOOKUP(Z186,'【参考】数式用'!$AW$2:$AX$53,2,FALSE),'【参考】数式用'!$AT$2:$AV$2,0)),10)))</f>
        <v/>
      </c>
      <c r="AN186" s="196"/>
      <c r="AO186" s="197"/>
    </row>
    <row r="187" spans="1:41" ht="49.95" customHeight="1">
      <c r="A187" s="21">
        <f t="shared" si="2"/>
        <v>135</v>
      </c>
      <c r="B187" s="58"/>
      <c r="C187" s="72"/>
      <c r="D187" s="72"/>
      <c r="E187" s="72"/>
      <c r="F187" s="72"/>
      <c r="G187" s="72"/>
      <c r="H187" s="72"/>
      <c r="I187" s="72"/>
      <c r="J187" s="72"/>
      <c r="K187" s="86"/>
      <c r="L187" s="96"/>
      <c r="M187" s="105"/>
      <c r="N187" s="105"/>
      <c r="O187" s="105"/>
      <c r="P187" s="112"/>
      <c r="Q187" s="119"/>
      <c r="R187" s="127"/>
      <c r="S187" s="127"/>
      <c r="T187" s="127"/>
      <c r="U187" s="133"/>
      <c r="V187" s="138"/>
      <c r="W187" s="150"/>
      <c r="X187" s="150"/>
      <c r="Y187" s="150"/>
      <c r="Z187" s="159"/>
      <c r="AA187" s="159"/>
      <c r="AB187" s="159"/>
      <c r="AC187" s="169" t="str">
        <f>IFERROR(VLOOKUP(Z187,'【参考】数式用'!$A$4:$B$54,2,FALSE),"")</f>
        <v/>
      </c>
      <c r="AD187" s="174"/>
      <c r="AE187" s="179" t="str">
        <f>IF(B187="","",IF(AO187="総合事業","数式を削除して手入力",IFERROR(INDEX('【参考】数式用'!$AT$3:$AV$452,MATCH(Q187&amp;V187,'【参考】数式用'!$AS$3:$AS$452,0),MATCH(VLOOKUP(Z187,'【参考】数式用'!$AW$2:$AX$53,2,FALSE),'【参考】数式用'!$AT$2:$AV$2,0)),10)))</f>
        <v/>
      </c>
      <c r="AN187" s="196"/>
      <c r="AO187" s="197"/>
    </row>
    <row r="188" spans="1:41" ht="49.95" customHeight="1">
      <c r="A188" s="21">
        <f t="shared" si="2"/>
        <v>136</v>
      </c>
      <c r="B188" s="58"/>
      <c r="C188" s="72"/>
      <c r="D188" s="72"/>
      <c r="E188" s="72"/>
      <c r="F188" s="72"/>
      <c r="G188" s="72"/>
      <c r="H188" s="72"/>
      <c r="I188" s="72"/>
      <c r="J188" s="72"/>
      <c r="K188" s="86"/>
      <c r="L188" s="96"/>
      <c r="M188" s="105"/>
      <c r="N188" s="105"/>
      <c r="O188" s="105"/>
      <c r="P188" s="112"/>
      <c r="Q188" s="119"/>
      <c r="R188" s="127"/>
      <c r="S188" s="127"/>
      <c r="T188" s="127"/>
      <c r="U188" s="133"/>
      <c r="V188" s="138"/>
      <c r="W188" s="150"/>
      <c r="X188" s="150"/>
      <c r="Y188" s="150"/>
      <c r="Z188" s="159"/>
      <c r="AA188" s="159"/>
      <c r="AB188" s="159"/>
      <c r="AC188" s="169" t="str">
        <f>IFERROR(VLOOKUP(Z188,'【参考】数式用'!$A$4:$B$54,2,FALSE),"")</f>
        <v/>
      </c>
      <c r="AD188" s="174"/>
      <c r="AE188" s="179" t="str">
        <f>IF(B188="","",IF(AO188="総合事業","数式を削除して手入力",IFERROR(INDEX('【参考】数式用'!$AT$3:$AV$452,MATCH(Q188&amp;V188,'【参考】数式用'!$AS$3:$AS$452,0),MATCH(VLOOKUP(Z188,'【参考】数式用'!$AW$2:$AX$53,2,FALSE),'【参考】数式用'!$AT$2:$AV$2,0)),10)))</f>
        <v/>
      </c>
      <c r="AN188" s="196"/>
      <c r="AO188" s="197"/>
    </row>
    <row r="189" spans="1:41" ht="49.95" customHeight="1">
      <c r="A189" s="21">
        <f t="shared" si="2"/>
        <v>137</v>
      </c>
      <c r="B189" s="58"/>
      <c r="C189" s="72"/>
      <c r="D189" s="72"/>
      <c r="E189" s="72"/>
      <c r="F189" s="72"/>
      <c r="G189" s="72"/>
      <c r="H189" s="72"/>
      <c r="I189" s="72"/>
      <c r="J189" s="72"/>
      <c r="K189" s="86"/>
      <c r="L189" s="96"/>
      <c r="M189" s="105"/>
      <c r="N189" s="105"/>
      <c r="O189" s="105"/>
      <c r="P189" s="112"/>
      <c r="Q189" s="119"/>
      <c r="R189" s="127"/>
      <c r="S189" s="127"/>
      <c r="T189" s="127"/>
      <c r="U189" s="133"/>
      <c r="V189" s="138"/>
      <c r="W189" s="150"/>
      <c r="X189" s="150"/>
      <c r="Y189" s="150"/>
      <c r="Z189" s="159"/>
      <c r="AA189" s="159"/>
      <c r="AB189" s="159"/>
      <c r="AC189" s="169" t="str">
        <f>IFERROR(VLOOKUP(Z189,'【参考】数式用'!$A$4:$B$54,2,FALSE),"")</f>
        <v/>
      </c>
      <c r="AD189" s="174"/>
      <c r="AE189" s="179" t="str">
        <f>IF(B189="","",IF(AO189="総合事業","数式を削除して手入力",IFERROR(INDEX('【参考】数式用'!$AT$3:$AV$452,MATCH(Q189&amp;V189,'【参考】数式用'!$AS$3:$AS$452,0),MATCH(VLOOKUP(Z189,'【参考】数式用'!$AW$2:$AX$53,2,FALSE),'【参考】数式用'!$AT$2:$AV$2,0)),10)))</f>
        <v/>
      </c>
      <c r="AN189" s="196"/>
      <c r="AO189" s="197"/>
    </row>
    <row r="190" spans="1:41" ht="49.95" customHeight="1">
      <c r="A190" s="21">
        <f t="shared" si="2"/>
        <v>138</v>
      </c>
      <c r="B190" s="58"/>
      <c r="C190" s="72"/>
      <c r="D190" s="72"/>
      <c r="E190" s="72"/>
      <c r="F190" s="72"/>
      <c r="G190" s="72"/>
      <c r="H190" s="72"/>
      <c r="I190" s="72"/>
      <c r="J190" s="72"/>
      <c r="K190" s="86"/>
      <c r="L190" s="96"/>
      <c r="M190" s="105"/>
      <c r="N190" s="105"/>
      <c r="O190" s="105"/>
      <c r="P190" s="112"/>
      <c r="Q190" s="119"/>
      <c r="R190" s="127"/>
      <c r="S190" s="127"/>
      <c r="T190" s="127"/>
      <c r="U190" s="133"/>
      <c r="V190" s="138"/>
      <c r="W190" s="150"/>
      <c r="X190" s="150"/>
      <c r="Y190" s="150"/>
      <c r="Z190" s="159"/>
      <c r="AA190" s="159"/>
      <c r="AB190" s="159"/>
      <c r="AC190" s="169" t="str">
        <f>IFERROR(VLOOKUP(Z190,'【参考】数式用'!$A$4:$B$54,2,FALSE),"")</f>
        <v/>
      </c>
      <c r="AD190" s="174"/>
      <c r="AE190" s="179" t="str">
        <f>IF(B190="","",IF(AO190="総合事業","数式を削除して手入力",IFERROR(INDEX('【参考】数式用'!$AT$3:$AV$452,MATCH(Q190&amp;V190,'【参考】数式用'!$AS$3:$AS$452,0),MATCH(VLOOKUP(Z190,'【参考】数式用'!$AW$2:$AX$53,2,FALSE),'【参考】数式用'!$AT$2:$AV$2,0)),10)))</f>
        <v/>
      </c>
      <c r="AN190" s="196"/>
      <c r="AO190" s="197"/>
    </row>
    <row r="191" spans="1:41" ht="49.95" customHeight="1">
      <c r="A191" s="21">
        <f t="shared" si="2"/>
        <v>139</v>
      </c>
      <c r="B191" s="58"/>
      <c r="C191" s="72"/>
      <c r="D191" s="72"/>
      <c r="E191" s="72"/>
      <c r="F191" s="72"/>
      <c r="G191" s="72"/>
      <c r="H191" s="72"/>
      <c r="I191" s="72"/>
      <c r="J191" s="72"/>
      <c r="K191" s="86"/>
      <c r="L191" s="96"/>
      <c r="M191" s="105"/>
      <c r="N191" s="105"/>
      <c r="O191" s="105"/>
      <c r="P191" s="112"/>
      <c r="Q191" s="119"/>
      <c r="R191" s="127"/>
      <c r="S191" s="127"/>
      <c r="T191" s="127"/>
      <c r="U191" s="133"/>
      <c r="V191" s="138"/>
      <c r="W191" s="150"/>
      <c r="X191" s="150"/>
      <c r="Y191" s="150"/>
      <c r="Z191" s="159"/>
      <c r="AA191" s="159"/>
      <c r="AB191" s="159"/>
      <c r="AC191" s="169" t="str">
        <f>IFERROR(VLOOKUP(Z191,'【参考】数式用'!$A$4:$B$54,2,FALSE),"")</f>
        <v/>
      </c>
      <c r="AD191" s="174"/>
      <c r="AE191" s="179" t="str">
        <f>IF(B191="","",IF(AO191="総合事業","数式を削除して手入力",IFERROR(INDEX('【参考】数式用'!$AT$3:$AV$452,MATCH(Q191&amp;V191,'【参考】数式用'!$AS$3:$AS$452,0),MATCH(VLOOKUP(Z191,'【参考】数式用'!$AW$2:$AX$53,2,FALSE),'【参考】数式用'!$AT$2:$AV$2,0)),10)))</f>
        <v/>
      </c>
      <c r="AN191" s="196"/>
      <c r="AO191" s="197"/>
    </row>
    <row r="192" spans="1:41" ht="49.95" customHeight="1">
      <c r="A192" s="21">
        <f t="shared" si="2"/>
        <v>140</v>
      </c>
      <c r="B192" s="58"/>
      <c r="C192" s="72"/>
      <c r="D192" s="72"/>
      <c r="E192" s="72"/>
      <c r="F192" s="72"/>
      <c r="G192" s="72"/>
      <c r="H192" s="72"/>
      <c r="I192" s="72"/>
      <c r="J192" s="72"/>
      <c r="K192" s="86"/>
      <c r="L192" s="96"/>
      <c r="M192" s="105"/>
      <c r="N192" s="105"/>
      <c r="O192" s="105"/>
      <c r="P192" s="112"/>
      <c r="Q192" s="119"/>
      <c r="R192" s="127"/>
      <c r="S192" s="127"/>
      <c r="T192" s="127"/>
      <c r="U192" s="133"/>
      <c r="V192" s="138"/>
      <c r="W192" s="150"/>
      <c r="X192" s="150"/>
      <c r="Y192" s="150"/>
      <c r="Z192" s="159"/>
      <c r="AA192" s="159"/>
      <c r="AB192" s="159"/>
      <c r="AC192" s="169" t="str">
        <f>IFERROR(VLOOKUP(Z192,'【参考】数式用'!$A$4:$B$54,2,FALSE),"")</f>
        <v/>
      </c>
      <c r="AD192" s="174"/>
      <c r="AE192" s="179" t="str">
        <f>IF(B192="","",IF(AO192="総合事業","数式を削除して手入力",IFERROR(INDEX('【参考】数式用'!$AT$3:$AV$452,MATCH(Q192&amp;V192,'【参考】数式用'!$AS$3:$AS$452,0),MATCH(VLOOKUP(Z192,'【参考】数式用'!$AW$2:$AX$53,2,FALSE),'【参考】数式用'!$AT$2:$AV$2,0)),10)))</f>
        <v/>
      </c>
      <c r="AN192" s="196"/>
      <c r="AO192" s="197"/>
    </row>
    <row r="193" spans="1:41" ht="49.95" customHeight="1">
      <c r="A193" s="21">
        <f t="shared" si="2"/>
        <v>141</v>
      </c>
      <c r="B193" s="58"/>
      <c r="C193" s="72"/>
      <c r="D193" s="72"/>
      <c r="E193" s="72"/>
      <c r="F193" s="72"/>
      <c r="G193" s="72"/>
      <c r="H193" s="72"/>
      <c r="I193" s="72"/>
      <c r="J193" s="72"/>
      <c r="K193" s="86"/>
      <c r="L193" s="96"/>
      <c r="M193" s="105"/>
      <c r="N193" s="105"/>
      <c r="O193" s="105"/>
      <c r="P193" s="112"/>
      <c r="Q193" s="119"/>
      <c r="R193" s="127"/>
      <c r="S193" s="127"/>
      <c r="T193" s="127"/>
      <c r="U193" s="133"/>
      <c r="V193" s="138"/>
      <c r="W193" s="150"/>
      <c r="X193" s="150"/>
      <c r="Y193" s="150"/>
      <c r="Z193" s="159"/>
      <c r="AA193" s="159"/>
      <c r="AB193" s="159"/>
      <c r="AC193" s="169" t="str">
        <f>IFERROR(VLOOKUP(Z193,'【参考】数式用'!$A$4:$B$54,2,FALSE),"")</f>
        <v/>
      </c>
      <c r="AD193" s="174"/>
      <c r="AE193" s="179" t="str">
        <f>IF(B193="","",IF(AO193="総合事業","数式を削除して手入力",IFERROR(INDEX('【参考】数式用'!$AT$3:$AV$452,MATCH(Q193&amp;V193,'【参考】数式用'!$AS$3:$AS$452,0),MATCH(VLOOKUP(Z193,'【参考】数式用'!$AW$2:$AX$53,2,FALSE),'【参考】数式用'!$AT$2:$AV$2,0)),10)))</f>
        <v/>
      </c>
      <c r="AN193" s="196"/>
      <c r="AO193" s="197"/>
    </row>
    <row r="194" spans="1:41" ht="49.95" customHeight="1">
      <c r="A194" s="21">
        <f t="shared" si="2"/>
        <v>142</v>
      </c>
      <c r="B194" s="58"/>
      <c r="C194" s="72"/>
      <c r="D194" s="72"/>
      <c r="E194" s="72"/>
      <c r="F194" s="72"/>
      <c r="G194" s="72"/>
      <c r="H194" s="72"/>
      <c r="I194" s="72"/>
      <c r="J194" s="72"/>
      <c r="K194" s="86"/>
      <c r="L194" s="96"/>
      <c r="M194" s="105"/>
      <c r="N194" s="105"/>
      <c r="O194" s="105"/>
      <c r="P194" s="112"/>
      <c r="Q194" s="119"/>
      <c r="R194" s="127"/>
      <c r="S194" s="127"/>
      <c r="T194" s="127"/>
      <c r="U194" s="133"/>
      <c r="V194" s="138"/>
      <c r="W194" s="150"/>
      <c r="X194" s="150"/>
      <c r="Y194" s="150"/>
      <c r="Z194" s="159"/>
      <c r="AA194" s="159"/>
      <c r="AB194" s="159"/>
      <c r="AC194" s="169" t="str">
        <f>IFERROR(VLOOKUP(Z194,'【参考】数式用'!$A$4:$B$54,2,FALSE),"")</f>
        <v/>
      </c>
      <c r="AD194" s="174"/>
      <c r="AE194" s="179" t="str">
        <f>IF(B194="","",IF(AO194="総合事業","数式を削除して手入力",IFERROR(INDEX('【参考】数式用'!$AT$3:$AV$452,MATCH(Q194&amp;V194,'【参考】数式用'!$AS$3:$AS$452,0),MATCH(VLOOKUP(Z194,'【参考】数式用'!$AW$2:$AX$53,2,FALSE),'【参考】数式用'!$AT$2:$AV$2,0)),10)))</f>
        <v/>
      </c>
      <c r="AN194" s="196"/>
      <c r="AO194" s="197"/>
    </row>
    <row r="195" spans="1:41" ht="49.95" customHeight="1">
      <c r="A195" s="21">
        <f t="shared" si="2"/>
        <v>143</v>
      </c>
      <c r="B195" s="58"/>
      <c r="C195" s="72"/>
      <c r="D195" s="72"/>
      <c r="E195" s="72"/>
      <c r="F195" s="72"/>
      <c r="G195" s="72"/>
      <c r="H195" s="72"/>
      <c r="I195" s="72"/>
      <c r="J195" s="72"/>
      <c r="K195" s="86"/>
      <c r="L195" s="96"/>
      <c r="M195" s="105"/>
      <c r="N195" s="105"/>
      <c r="O195" s="105"/>
      <c r="P195" s="112"/>
      <c r="Q195" s="119"/>
      <c r="R195" s="127"/>
      <c r="S195" s="127"/>
      <c r="T195" s="127"/>
      <c r="U195" s="133"/>
      <c r="V195" s="138"/>
      <c r="W195" s="150"/>
      <c r="X195" s="150"/>
      <c r="Y195" s="150"/>
      <c r="Z195" s="159"/>
      <c r="AA195" s="159"/>
      <c r="AB195" s="159"/>
      <c r="AC195" s="169" t="str">
        <f>IFERROR(VLOOKUP(Z195,'【参考】数式用'!$A$4:$B$54,2,FALSE),"")</f>
        <v/>
      </c>
      <c r="AD195" s="174"/>
      <c r="AE195" s="179" t="str">
        <f>IF(B195="","",IF(AO195="総合事業","数式を削除して手入力",IFERROR(INDEX('【参考】数式用'!$AT$3:$AV$452,MATCH(Q195&amp;V195,'【参考】数式用'!$AS$3:$AS$452,0),MATCH(VLOOKUP(Z195,'【参考】数式用'!$AW$2:$AX$53,2,FALSE),'【参考】数式用'!$AT$2:$AV$2,0)),10)))</f>
        <v/>
      </c>
      <c r="AN195" s="196"/>
      <c r="AO195" s="197"/>
    </row>
    <row r="196" spans="1:41" ht="49.95" customHeight="1">
      <c r="A196" s="21">
        <f t="shared" si="2"/>
        <v>144</v>
      </c>
      <c r="B196" s="58"/>
      <c r="C196" s="72"/>
      <c r="D196" s="72"/>
      <c r="E196" s="72"/>
      <c r="F196" s="72"/>
      <c r="G196" s="72"/>
      <c r="H196" s="72"/>
      <c r="I196" s="72"/>
      <c r="J196" s="72"/>
      <c r="K196" s="86"/>
      <c r="L196" s="96"/>
      <c r="M196" s="105"/>
      <c r="N196" s="105"/>
      <c r="O196" s="105"/>
      <c r="P196" s="112"/>
      <c r="Q196" s="119"/>
      <c r="R196" s="127"/>
      <c r="S196" s="127"/>
      <c r="T196" s="127"/>
      <c r="U196" s="133"/>
      <c r="V196" s="138"/>
      <c r="W196" s="150"/>
      <c r="X196" s="150"/>
      <c r="Y196" s="150"/>
      <c r="Z196" s="159"/>
      <c r="AA196" s="159"/>
      <c r="AB196" s="159"/>
      <c r="AC196" s="169" t="str">
        <f>IFERROR(VLOOKUP(Z196,'【参考】数式用'!$A$4:$B$54,2,FALSE),"")</f>
        <v/>
      </c>
      <c r="AD196" s="174"/>
      <c r="AE196" s="179" t="str">
        <f>IF(B196="","",IF(AO196="総合事業","数式を削除して手入力",IFERROR(INDEX('【参考】数式用'!$AT$3:$AV$452,MATCH(Q196&amp;V196,'【参考】数式用'!$AS$3:$AS$452,0),MATCH(VLOOKUP(Z196,'【参考】数式用'!$AW$2:$AX$53,2,FALSE),'【参考】数式用'!$AT$2:$AV$2,0)),10)))</f>
        <v/>
      </c>
      <c r="AN196" s="196"/>
      <c r="AO196" s="197"/>
    </row>
    <row r="197" spans="1:41" ht="49.95" customHeight="1">
      <c r="A197" s="21">
        <f t="shared" si="2"/>
        <v>145</v>
      </c>
      <c r="B197" s="58"/>
      <c r="C197" s="72"/>
      <c r="D197" s="72"/>
      <c r="E197" s="72"/>
      <c r="F197" s="72"/>
      <c r="G197" s="72"/>
      <c r="H197" s="72"/>
      <c r="I197" s="72"/>
      <c r="J197" s="72"/>
      <c r="K197" s="86"/>
      <c r="L197" s="96"/>
      <c r="M197" s="105"/>
      <c r="N197" s="105"/>
      <c r="O197" s="105"/>
      <c r="P197" s="112"/>
      <c r="Q197" s="119"/>
      <c r="R197" s="127"/>
      <c r="S197" s="127"/>
      <c r="T197" s="127"/>
      <c r="U197" s="133"/>
      <c r="V197" s="138"/>
      <c r="W197" s="150"/>
      <c r="X197" s="150"/>
      <c r="Y197" s="150"/>
      <c r="Z197" s="159"/>
      <c r="AA197" s="159"/>
      <c r="AB197" s="159"/>
      <c r="AC197" s="169" t="str">
        <f>IFERROR(VLOOKUP(Z197,'【参考】数式用'!$A$4:$B$54,2,FALSE),"")</f>
        <v/>
      </c>
      <c r="AD197" s="174"/>
      <c r="AE197" s="179" t="str">
        <f>IF(B197="","",IF(AO197="総合事業","数式を削除して手入力",IFERROR(INDEX('【参考】数式用'!$AT$3:$AV$452,MATCH(Q197&amp;V197,'【参考】数式用'!$AS$3:$AS$452,0),MATCH(VLOOKUP(Z197,'【参考】数式用'!$AW$2:$AX$53,2,FALSE),'【参考】数式用'!$AT$2:$AV$2,0)),10)))</f>
        <v/>
      </c>
      <c r="AN197" s="196"/>
      <c r="AO197" s="197"/>
    </row>
    <row r="198" spans="1:41" ht="49.95" customHeight="1">
      <c r="A198" s="21">
        <f t="shared" si="2"/>
        <v>146</v>
      </c>
      <c r="B198" s="58"/>
      <c r="C198" s="72"/>
      <c r="D198" s="72"/>
      <c r="E198" s="72"/>
      <c r="F198" s="72"/>
      <c r="G198" s="72"/>
      <c r="H198" s="72"/>
      <c r="I198" s="72"/>
      <c r="J198" s="72"/>
      <c r="K198" s="86"/>
      <c r="L198" s="96"/>
      <c r="M198" s="105"/>
      <c r="N198" s="105"/>
      <c r="O198" s="105"/>
      <c r="P198" s="112"/>
      <c r="Q198" s="119"/>
      <c r="R198" s="127"/>
      <c r="S198" s="127"/>
      <c r="T198" s="127"/>
      <c r="U198" s="133"/>
      <c r="V198" s="138"/>
      <c r="W198" s="150"/>
      <c r="X198" s="150"/>
      <c r="Y198" s="150"/>
      <c r="Z198" s="159"/>
      <c r="AA198" s="159"/>
      <c r="AB198" s="159"/>
      <c r="AC198" s="169" t="str">
        <f>IFERROR(VLOOKUP(Z198,'【参考】数式用'!$A$4:$B$54,2,FALSE),"")</f>
        <v/>
      </c>
      <c r="AD198" s="174"/>
      <c r="AE198" s="179" t="str">
        <f>IF(B198="","",IF(AO198="総合事業","数式を削除して手入力",IFERROR(INDEX('【参考】数式用'!$AT$3:$AV$452,MATCH(Q198&amp;V198,'【参考】数式用'!$AS$3:$AS$452,0),MATCH(VLOOKUP(Z198,'【参考】数式用'!$AW$2:$AX$53,2,FALSE),'【参考】数式用'!$AT$2:$AV$2,0)),10)))</f>
        <v/>
      </c>
      <c r="AN198" s="196"/>
      <c r="AO198" s="197"/>
    </row>
    <row r="199" spans="1:41" ht="49.95" customHeight="1">
      <c r="A199" s="21">
        <f t="shared" si="2"/>
        <v>147</v>
      </c>
      <c r="B199" s="58"/>
      <c r="C199" s="72"/>
      <c r="D199" s="72"/>
      <c r="E199" s="72"/>
      <c r="F199" s="72"/>
      <c r="G199" s="72"/>
      <c r="H199" s="72"/>
      <c r="I199" s="72"/>
      <c r="J199" s="72"/>
      <c r="K199" s="86"/>
      <c r="L199" s="96"/>
      <c r="M199" s="105"/>
      <c r="N199" s="105"/>
      <c r="O199" s="105"/>
      <c r="P199" s="112"/>
      <c r="Q199" s="119"/>
      <c r="R199" s="127"/>
      <c r="S199" s="127"/>
      <c r="T199" s="127"/>
      <c r="U199" s="133"/>
      <c r="V199" s="138"/>
      <c r="W199" s="150"/>
      <c r="X199" s="150"/>
      <c r="Y199" s="150"/>
      <c r="Z199" s="159"/>
      <c r="AA199" s="159"/>
      <c r="AB199" s="159"/>
      <c r="AC199" s="169" t="str">
        <f>IFERROR(VLOOKUP(Z199,'【参考】数式用'!$A$4:$B$54,2,FALSE),"")</f>
        <v/>
      </c>
      <c r="AD199" s="174"/>
      <c r="AE199" s="179" t="str">
        <f>IF(B199="","",IF(AO199="総合事業","数式を削除して手入力",IFERROR(INDEX('【参考】数式用'!$AT$3:$AV$452,MATCH(Q199&amp;V199,'【参考】数式用'!$AS$3:$AS$452,0),MATCH(VLOOKUP(Z199,'【参考】数式用'!$AW$2:$AX$53,2,FALSE),'【参考】数式用'!$AT$2:$AV$2,0)),10)))</f>
        <v/>
      </c>
      <c r="AN199" s="196"/>
      <c r="AO199" s="197"/>
    </row>
    <row r="200" spans="1:41" ht="49.95" customHeight="1">
      <c r="A200" s="21">
        <f t="shared" si="2"/>
        <v>148</v>
      </c>
      <c r="B200" s="58"/>
      <c r="C200" s="72"/>
      <c r="D200" s="72"/>
      <c r="E200" s="72"/>
      <c r="F200" s="72"/>
      <c r="G200" s="72"/>
      <c r="H200" s="72"/>
      <c r="I200" s="72"/>
      <c r="J200" s="72"/>
      <c r="K200" s="86"/>
      <c r="L200" s="96"/>
      <c r="M200" s="105"/>
      <c r="N200" s="105"/>
      <c r="O200" s="105"/>
      <c r="P200" s="112"/>
      <c r="Q200" s="119"/>
      <c r="R200" s="127"/>
      <c r="S200" s="127"/>
      <c r="T200" s="127"/>
      <c r="U200" s="133"/>
      <c r="V200" s="138"/>
      <c r="W200" s="150"/>
      <c r="X200" s="150"/>
      <c r="Y200" s="150"/>
      <c r="Z200" s="159"/>
      <c r="AA200" s="159"/>
      <c r="AB200" s="159"/>
      <c r="AC200" s="169" t="str">
        <f>IFERROR(VLOOKUP(Z200,'【参考】数式用'!$A$4:$B$54,2,FALSE),"")</f>
        <v/>
      </c>
      <c r="AD200" s="174"/>
      <c r="AE200" s="179" t="str">
        <f>IF(B200="","",IF(AO200="総合事業","数式を削除して手入力",IFERROR(INDEX('【参考】数式用'!$AT$3:$AV$452,MATCH(Q200&amp;V200,'【参考】数式用'!$AS$3:$AS$452,0),MATCH(VLOOKUP(Z200,'【参考】数式用'!$AW$2:$AX$53,2,FALSE),'【参考】数式用'!$AT$2:$AV$2,0)),10)))</f>
        <v/>
      </c>
      <c r="AN200" s="196"/>
      <c r="AO200" s="197"/>
    </row>
    <row r="201" spans="1:41" ht="49.95" customHeight="1">
      <c r="A201" s="21">
        <f t="shared" si="2"/>
        <v>149</v>
      </c>
      <c r="B201" s="58"/>
      <c r="C201" s="72"/>
      <c r="D201" s="72"/>
      <c r="E201" s="72"/>
      <c r="F201" s="72"/>
      <c r="G201" s="72"/>
      <c r="H201" s="72"/>
      <c r="I201" s="72"/>
      <c r="J201" s="72"/>
      <c r="K201" s="86"/>
      <c r="L201" s="96"/>
      <c r="M201" s="105"/>
      <c r="N201" s="105"/>
      <c r="O201" s="105"/>
      <c r="P201" s="112"/>
      <c r="Q201" s="119"/>
      <c r="R201" s="127"/>
      <c r="S201" s="127"/>
      <c r="T201" s="127"/>
      <c r="U201" s="133"/>
      <c r="V201" s="138"/>
      <c r="W201" s="150"/>
      <c r="X201" s="150"/>
      <c r="Y201" s="150"/>
      <c r="Z201" s="159"/>
      <c r="AA201" s="159"/>
      <c r="AB201" s="159"/>
      <c r="AC201" s="169" t="str">
        <f>IFERROR(VLOOKUP(Z201,'【参考】数式用'!$A$4:$B$54,2,FALSE),"")</f>
        <v/>
      </c>
      <c r="AD201" s="174"/>
      <c r="AE201" s="179" t="str">
        <f>IF(B201="","",IF(AO201="総合事業","数式を削除して手入力",IFERROR(INDEX('【参考】数式用'!$AT$3:$AV$452,MATCH(Q201&amp;V201,'【参考】数式用'!$AS$3:$AS$452,0),MATCH(VLOOKUP(Z201,'【参考】数式用'!$AW$2:$AX$53,2,FALSE),'【参考】数式用'!$AT$2:$AV$2,0)),10)))</f>
        <v/>
      </c>
      <c r="AN201" s="196"/>
      <c r="AO201" s="197"/>
    </row>
    <row r="202" spans="1:41" ht="49.95" customHeight="1">
      <c r="A202" s="21">
        <f t="shared" si="2"/>
        <v>150</v>
      </c>
      <c r="B202" s="58"/>
      <c r="C202" s="72"/>
      <c r="D202" s="72"/>
      <c r="E202" s="72"/>
      <c r="F202" s="72"/>
      <c r="G202" s="72"/>
      <c r="H202" s="72"/>
      <c r="I202" s="72"/>
      <c r="J202" s="72"/>
      <c r="K202" s="86"/>
      <c r="L202" s="96"/>
      <c r="M202" s="105"/>
      <c r="N202" s="105"/>
      <c r="O202" s="105"/>
      <c r="P202" s="112"/>
      <c r="Q202" s="119"/>
      <c r="R202" s="127"/>
      <c r="S202" s="127"/>
      <c r="T202" s="127"/>
      <c r="U202" s="133"/>
      <c r="V202" s="138"/>
      <c r="W202" s="150"/>
      <c r="X202" s="150"/>
      <c r="Y202" s="150"/>
      <c r="Z202" s="159"/>
      <c r="AA202" s="159"/>
      <c r="AB202" s="159"/>
      <c r="AC202" s="169" t="str">
        <f>IFERROR(VLOOKUP(Z202,'【参考】数式用'!$A$4:$B$54,2,FALSE),"")</f>
        <v/>
      </c>
      <c r="AD202" s="174"/>
      <c r="AE202" s="179" t="str">
        <f>IF(B202="","",IF(AO202="総合事業","数式を削除して手入力",IFERROR(INDEX('【参考】数式用'!$AT$3:$AV$452,MATCH(Q202&amp;V202,'【参考】数式用'!$AS$3:$AS$452,0),MATCH(VLOOKUP(Z202,'【参考】数式用'!$AW$2:$AX$53,2,FALSE),'【参考】数式用'!$AT$2:$AV$2,0)),10)))</f>
        <v/>
      </c>
      <c r="AN202" s="196"/>
      <c r="AO202" s="197"/>
    </row>
    <row r="203" spans="1:41" ht="49.95" customHeight="1">
      <c r="A203" s="21">
        <f t="shared" si="2"/>
        <v>151</v>
      </c>
      <c r="B203" s="58"/>
      <c r="C203" s="72"/>
      <c r="D203" s="72"/>
      <c r="E203" s="72"/>
      <c r="F203" s="72"/>
      <c r="G203" s="72"/>
      <c r="H203" s="72"/>
      <c r="I203" s="72"/>
      <c r="J203" s="72"/>
      <c r="K203" s="86"/>
      <c r="L203" s="96"/>
      <c r="M203" s="105"/>
      <c r="N203" s="105"/>
      <c r="O203" s="105"/>
      <c r="P203" s="112"/>
      <c r="Q203" s="119"/>
      <c r="R203" s="127"/>
      <c r="S203" s="127"/>
      <c r="T203" s="127"/>
      <c r="U203" s="133"/>
      <c r="V203" s="138"/>
      <c r="W203" s="150"/>
      <c r="X203" s="150"/>
      <c r="Y203" s="150"/>
      <c r="Z203" s="159"/>
      <c r="AA203" s="159"/>
      <c r="AB203" s="159"/>
      <c r="AC203" s="169" t="str">
        <f>IFERROR(VLOOKUP(Z203,'【参考】数式用'!$A$4:$B$54,2,FALSE),"")</f>
        <v/>
      </c>
      <c r="AD203" s="174"/>
      <c r="AE203" s="179" t="str">
        <f>IF(B203="","",IF(AO203="総合事業","数式を削除して手入力",IFERROR(INDEX('【参考】数式用'!$AT$3:$AV$452,MATCH(Q203&amp;V203,'【参考】数式用'!$AS$3:$AS$452,0),MATCH(VLOOKUP(Z203,'【参考】数式用'!$AW$2:$AX$53,2,FALSE),'【参考】数式用'!$AT$2:$AV$2,0)),10)))</f>
        <v/>
      </c>
      <c r="AN203" s="196"/>
      <c r="AO203" s="197"/>
    </row>
    <row r="204" spans="1:41" ht="49.95" customHeight="1">
      <c r="A204" s="21">
        <f t="shared" si="2"/>
        <v>152</v>
      </c>
      <c r="B204" s="58"/>
      <c r="C204" s="72"/>
      <c r="D204" s="72"/>
      <c r="E204" s="72"/>
      <c r="F204" s="72"/>
      <c r="G204" s="72"/>
      <c r="H204" s="72"/>
      <c r="I204" s="72"/>
      <c r="J204" s="72"/>
      <c r="K204" s="86"/>
      <c r="L204" s="96"/>
      <c r="M204" s="105"/>
      <c r="N204" s="105"/>
      <c r="O204" s="105"/>
      <c r="P204" s="112"/>
      <c r="Q204" s="119"/>
      <c r="R204" s="127"/>
      <c r="S204" s="127"/>
      <c r="T204" s="127"/>
      <c r="U204" s="133"/>
      <c r="V204" s="138"/>
      <c r="W204" s="150"/>
      <c r="X204" s="150"/>
      <c r="Y204" s="150"/>
      <c r="Z204" s="159"/>
      <c r="AA204" s="159"/>
      <c r="AB204" s="159"/>
      <c r="AC204" s="169" t="str">
        <f>IFERROR(VLOOKUP(Z204,'【参考】数式用'!$A$4:$B$54,2,FALSE),"")</f>
        <v/>
      </c>
      <c r="AD204" s="174"/>
      <c r="AE204" s="179" t="str">
        <f>IF(B204="","",IF(AO204="総合事業","数式を削除して手入力",IFERROR(INDEX('【参考】数式用'!$AT$3:$AV$452,MATCH(Q204&amp;V204,'【参考】数式用'!$AS$3:$AS$452,0),MATCH(VLOOKUP(Z204,'【参考】数式用'!$AW$2:$AX$53,2,FALSE),'【参考】数式用'!$AT$2:$AV$2,0)),10)))</f>
        <v/>
      </c>
      <c r="AN204" s="196"/>
      <c r="AO204" s="197"/>
    </row>
    <row r="205" spans="1:41" ht="49.95" customHeight="1">
      <c r="A205" s="21">
        <f t="shared" si="2"/>
        <v>153</v>
      </c>
      <c r="B205" s="58"/>
      <c r="C205" s="72"/>
      <c r="D205" s="72"/>
      <c r="E205" s="72"/>
      <c r="F205" s="72"/>
      <c r="G205" s="72"/>
      <c r="H205" s="72"/>
      <c r="I205" s="72"/>
      <c r="J205" s="72"/>
      <c r="K205" s="86"/>
      <c r="L205" s="96"/>
      <c r="M205" s="105"/>
      <c r="N205" s="105"/>
      <c r="O205" s="105"/>
      <c r="P205" s="112"/>
      <c r="Q205" s="119"/>
      <c r="R205" s="127"/>
      <c r="S205" s="127"/>
      <c r="T205" s="127"/>
      <c r="U205" s="133"/>
      <c r="V205" s="138"/>
      <c r="W205" s="150"/>
      <c r="X205" s="150"/>
      <c r="Y205" s="150"/>
      <c r="Z205" s="159"/>
      <c r="AA205" s="159"/>
      <c r="AB205" s="159"/>
      <c r="AC205" s="169" t="str">
        <f>IFERROR(VLOOKUP(Z205,'【参考】数式用'!$A$4:$B$54,2,FALSE),"")</f>
        <v/>
      </c>
      <c r="AD205" s="174"/>
      <c r="AE205" s="179" t="str">
        <f>IF(B205="","",IF(AO205="総合事業","数式を削除して手入力",IFERROR(INDEX('【参考】数式用'!$AT$3:$AV$452,MATCH(Q205&amp;V205,'【参考】数式用'!$AS$3:$AS$452,0),MATCH(VLOOKUP(Z205,'【参考】数式用'!$AW$2:$AX$53,2,FALSE),'【参考】数式用'!$AT$2:$AV$2,0)),10)))</f>
        <v/>
      </c>
      <c r="AN205" s="196"/>
      <c r="AO205" s="197"/>
    </row>
    <row r="206" spans="1:41" ht="49.95" customHeight="1">
      <c r="A206" s="21">
        <f t="shared" si="2"/>
        <v>154</v>
      </c>
      <c r="B206" s="58"/>
      <c r="C206" s="72"/>
      <c r="D206" s="72"/>
      <c r="E206" s="72"/>
      <c r="F206" s="72"/>
      <c r="G206" s="72"/>
      <c r="H206" s="72"/>
      <c r="I206" s="72"/>
      <c r="J206" s="72"/>
      <c r="K206" s="86"/>
      <c r="L206" s="96"/>
      <c r="M206" s="105"/>
      <c r="N206" s="105"/>
      <c r="O206" s="105"/>
      <c r="P206" s="112"/>
      <c r="Q206" s="119"/>
      <c r="R206" s="127"/>
      <c r="S206" s="127"/>
      <c r="T206" s="127"/>
      <c r="U206" s="133"/>
      <c r="V206" s="138"/>
      <c r="W206" s="150"/>
      <c r="X206" s="150"/>
      <c r="Y206" s="150"/>
      <c r="Z206" s="159"/>
      <c r="AA206" s="159"/>
      <c r="AB206" s="159"/>
      <c r="AC206" s="169" t="str">
        <f>IFERROR(VLOOKUP(Z206,'【参考】数式用'!$A$4:$B$54,2,FALSE),"")</f>
        <v/>
      </c>
      <c r="AD206" s="174"/>
      <c r="AE206" s="179" t="str">
        <f>IF(B206="","",IF(AO206="総合事業","数式を削除して手入力",IFERROR(INDEX('【参考】数式用'!$AT$3:$AV$452,MATCH(Q206&amp;V206,'【参考】数式用'!$AS$3:$AS$452,0),MATCH(VLOOKUP(Z206,'【参考】数式用'!$AW$2:$AX$53,2,FALSE),'【参考】数式用'!$AT$2:$AV$2,0)),10)))</f>
        <v/>
      </c>
      <c r="AN206" s="196"/>
      <c r="AO206" s="197"/>
    </row>
    <row r="207" spans="1:41" ht="49.95" customHeight="1">
      <c r="A207" s="21">
        <f t="shared" si="2"/>
        <v>155</v>
      </c>
      <c r="B207" s="58"/>
      <c r="C207" s="72"/>
      <c r="D207" s="72"/>
      <c r="E207" s="72"/>
      <c r="F207" s="72"/>
      <c r="G207" s="72"/>
      <c r="H207" s="72"/>
      <c r="I207" s="72"/>
      <c r="J207" s="72"/>
      <c r="K207" s="86"/>
      <c r="L207" s="96"/>
      <c r="M207" s="105"/>
      <c r="N207" s="105"/>
      <c r="O207" s="105"/>
      <c r="P207" s="112"/>
      <c r="Q207" s="119"/>
      <c r="R207" s="127"/>
      <c r="S207" s="127"/>
      <c r="T207" s="127"/>
      <c r="U207" s="133"/>
      <c r="V207" s="138"/>
      <c r="W207" s="150"/>
      <c r="X207" s="150"/>
      <c r="Y207" s="150"/>
      <c r="Z207" s="159"/>
      <c r="AA207" s="159"/>
      <c r="AB207" s="159"/>
      <c r="AC207" s="169" t="str">
        <f>IFERROR(VLOOKUP(Z207,'【参考】数式用'!$A$4:$B$54,2,FALSE),"")</f>
        <v/>
      </c>
      <c r="AD207" s="174"/>
      <c r="AE207" s="179" t="str">
        <f>IF(B207="","",IF(AO207="総合事業","数式を削除して手入力",IFERROR(INDEX('【参考】数式用'!$AT$3:$AV$452,MATCH(Q207&amp;V207,'【参考】数式用'!$AS$3:$AS$452,0),MATCH(VLOOKUP(Z207,'【参考】数式用'!$AW$2:$AX$53,2,FALSE),'【参考】数式用'!$AT$2:$AV$2,0)),10)))</f>
        <v/>
      </c>
      <c r="AN207" s="196"/>
      <c r="AO207" s="197"/>
    </row>
    <row r="208" spans="1:41" ht="49.95" customHeight="1">
      <c r="A208" s="21">
        <f t="shared" si="2"/>
        <v>156</v>
      </c>
      <c r="B208" s="58"/>
      <c r="C208" s="72"/>
      <c r="D208" s="72"/>
      <c r="E208" s="72"/>
      <c r="F208" s="72"/>
      <c r="G208" s="72"/>
      <c r="H208" s="72"/>
      <c r="I208" s="72"/>
      <c r="J208" s="72"/>
      <c r="K208" s="86"/>
      <c r="L208" s="96"/>
      <c r="M208" s="105"/>
      <c r="N208" s="105"/>
      <c r="O208" s="105"/>
      <c r="P208" s="112"/>
      <c r="Q208" s="119"/>
      <c r="R208" s="127"/>
      <c r="S208" s="127"/>
      <c r="T208" s="127"/>
      <c r="U208" s="133"/>
      <c r="V208" s="138"/>
      <c r="W208" s="150"/>
      <c r="X208" s="150"/>
      <c r="Y208" s="150"/>
      <c r="Z208" s="159"/>
      <c r="AA208" s="159"/>
      <c r="AB208" s="159"/>
      <c r="AC208" s="169" t="str">
        <f>IFERROR(VLOOKUP(Z208,'【参考】数式用'!$A$4:$B$54,2,FALSE),"")</f>
        <v/>
      </c>
      <c r="AD208" s="174"/>
      <c r="AE208" s="179" t="str">
        <f>IF(B208="","",IF(AO208="総合事業","数式を削除して手入力",IFERROR(INDEX('【参考】数式用'!$AT$3:$AV$452,MATCH(Q208&amp;V208,'【参考】数式用'!$AS$3:$AS$452,0),MATCH(VLOOKUP(Z208,'【参考】数式用'!$AW$2:$AX$53,2,FALSE),'【参考】数式用'!$AT$2:$AV$2,0)),10)))</f>
        <v/>
      </c>
      <c r="AN208" s="196"/>
      <c r="AO208" s="197"/>
    </row>
    <row r="209" spans="1:41" ht="49.95" customHeight="1">
      <c r="A209" s="21">
        <f t="shared" si="2"/>
        <v>157</v>
      </c>
      <c r="B209" s="58"/>
      <c r="C209" s="72"/>
      <c r="D209" s="72"/>
      <c r="E209" s="72"/>
      <c r="F209" s="72"/>
      <c r="G209" s="72"/>
      <c r="H209" s="72"/>
      <c r="I209" s="72"/>
      <c r="J209" s="72"/>
      <c r="K209" s="86"/>
      <c r="L209" s="96"/>
      <c r="M209" s="105"/>
      <c r="N209" s="105"/>
      <c r="O209" s="105"/>
      <c r="P209" s="112"/>
      <c r="Q209" s="119"/>
      <c r="R209" s="127"/>
      <c r="S209" s="127"/>
      <c r="T209" s="127"/>
      <c r="U209" s="133"/>
      <c r="V209" s="138"/>
      <c r="W209" s="150"/>
      <c r="X209" s="150"/>
      <c r="Y209" s="150"/>
      <c r="Z209" s="159"/>
      <c r="AA209" s="159"/>
      <c r="AB209" s="159"/>
      <c r="AC209" s="169" t="str">
        <f>IFERROR(VLOOKUP(Z209,'【参考】数式用'!$A$4:$B$54,2,FALSE),"")</f>
        <v/>
      </c>
      <c r="AD209" s="174"/>
      <c r="AE209" s="179" t="str">
        <f>IF(B209="","",IF(AO209="総合事業","数式を削除して手入力",IFERROR(INDEX('【参考】数式用'!$AT$3:$AV$452,MATCH(Q209&amp;V209,'【参考】数式用'!$AS$3:$AS$452,0),MATCH(VLOOKUP(Z209,'【参考】数式用'!$AW$2:$AX$53,2,FALSE),'【参考】数式用'!$AT$2:$AV$2,0)),10)))</f>
        <v/>
      </c>
      <c r="AN209" s="196"/>
      <c r="AO209" s="197"/>
    </row>
    <row r="210" spans="1:41" ht="49.95" customHeight="1">
      <c r="A210" s="21">
        <f t="shared" si="2"/>
        <v>158</v>
      </c>
      <c r="B210" s="58"/>
      <c r="C210" s="72"/>
      <c r="D210" s="72"/>
      <c r="E210" s="72"/>
      <c r="F210" s="72"/>
      <c r="G210" s="72"/>
      <c r="H210" s="72"/>
      <c r="I210" s="72"/>
      <c r="J210" s="72"/>
      <c r="K210" s="86"/>
      <c r="L210" s="96"/>
      <c r="M210" s="105"/>
      <c r="N210" s="105"/>
      <c r="O210" s="105"/>
      <c r="P210" s="112"/>
      <c r="Q210" s="119"/>
      <c r="R210" s="127"/>
      <c r="S210" s="127"/>
      <c r="T210" s="127"/>
      <c r="U210" s="133"/>
      <c r="V210" s="138"/>
      <c r="W210" s="150"/>
      <c r="X210" s="150"/>
      <c r="Y210" s="150"/>
      <c r="Z210" s="159"/>
      <c r="AA210" s="159"/>
      <c r="AB210" s="159"/>
      <c r="AC210" s="169" t="str">
        <f>IFERROR(VLOOKUP(Z210,'【参考】数式用'!$A$4:$B$54,2,FALSE),"")</f>
        <v/>
      </c>
      <c r="AD210" s="174"/>
      <c r="AE210" s="179" t="str">
        <f>IF(B210="","",IF(AO210="総合事業","数式を削除して手入力",IFERROR(INDEX('【参考】数式用'!$AT$3:$AV$452,MATCH(Q210&amp;V210,'【参考】数式用'!$AS$3:$AS$452,0),MATCH(VLOOKUP(Z210,'【参考】数式用'!$AW$2:$AX$53,2,FALSE),'【参考】数式用'!$AT$2:$AV$2,0)),10)))</f>
        <v/>
      </c>
      <c r="AN210" s="196"/>
      <c r="AO210" s="197"/>
    </row>
    <row r="211" spans="1:41" ht="49.95" customHeight="1">
      <c r="A211" s="21">
        <f t="shared" si="2"/>
        <v>159</v>
      </c>
      <c r="B211" s="58"/>
      <c r="C211" s="72"/>
      <c r="D211" s="72"/>
      <c r="E211" s="72"/>
      <c r="F211" s="72"/>
      <c r="G211" s="72"/>
      <c r="H211" s="72"/>
      <c r="I211" s="72"/>
      <c r="J211" s="72"/>
      <c r="K211" s="86"/>
      <c r="L211" s="96"/>
      <c r="M211" s="105"/>
      <c r="N211" s="105"/>
      <c r="O211" s="105"/>
      <c r="P211" s="112"/>
      <c r="Q211" s="119"/>
      <c r="R211" s="127"/>
      <c r="S211" s="127"/>
      <c r="T211" s="127"/>
      <c r="U211" s="133"/>
      <c r="V211" s="138"/>
      <c r="W211" s="150"/>
      <c r="X211" s="150"/>
      <c r="Y211" s="150"/>
      <c r="Z211" s="159"/>
      <c r="AA211" s="159"/>
      <c r="AB211" s="159"/>
      <c r="AC211" s="169" t="str">
        <f>IFERROR(VLOOKUP(Z211,'【参考】数式用'!$A$4:$B$54,2,FALSE),"")</f>
        <v/>
      </c>
      <c r="AD211" s="174"/>
      <c r="AE211" s="179" t="str">
        <f>IF(B211="","",IF(AO211="総合事業","数式を削除して手入力",IFERROR(INDEX('【参考】数式用'!$AT$3:$AV$452,MATCH(Q211&amp;V211,'【参考】数式用'!$AS$3:$AS$452,0),MATCH(VLOOKUP(Z211,'【参考】数式用'!$AW$2:$AX$53,2,FALSE),'【参考】数式用'!$AT$2:$AV$2,0)),10)))</f>
        <v/>
      </c>
      <c r="AN211" s="196"/>
      <c r="AO211" s="197"/>
    </row>
    <row r="212" spans="1:41" ht="49.95" customHeight="1">
      <c r="A212" s="21">
        <f t="shared" si="2"/>
        <v>160</v>
      </c>
      <c r="B212" s="58"/>
      <c r="C212" s="72"/>
      <c r="D212" s="72"/>
      <c r="E212" s="72"/>
      <c r="F212" s="72"/>
      <c r="G212" s="72"/>
      <c r="H212" s="72"/>
      <c r="I212" s="72"/>
      <c r="J212" s="72"/>
      <c r="K212" s="86"/>
      <c r="L212" s="96"/>
      <c r="M212" s="105"/>
      <c r="N212" s="105"/>
      <c r="O212" s="105"/>
      <c r="P212" s="112"/>
      <c r="Q212" s="119"/>
      <c r="R212" s="127"/>
      <c r="S212" s="127"/>
      <c r="T212" s="127"/>
      <c r="U212" s="133"/>
      <c r="V212" s="138"/>
      <c r="W212" s="150"/>
      <c r="X212" s="150"/>
      <c r="Y212" s="150"/>
      <c r="Z212" s="159"/>
      <c r="AA212" s="159"/>
      <c r="AB212" s="159"/>
      <c r="AC212" s="169" t="str">
        <f>IFERROR(VLOOKUP(Z212,'【参考】数式用'!$A$4:$B$54,2,FALSE),"")</f>
        <v/>
      </c>
      <c r="AD212" s="174"/>
      <c r="AE212" s="179" t="str">
        <f>IF(B212="","",IF(AO212="総合事業","数式を削除して手入力",IFERROR(INDEX('【参考】数式用'!$AT$3:$AV$452,MATCH(Q212&amp;V212,'【参考】数式用'!$AS$3:$AS$452,0),MATCH(VLOOKUP(Z212,'【参考】数式用'!$AW$2:$AX$53,2,FALSE),'【参考】数式用'!$AT$2:$AV$2,0)),10)))</f>
        <v/>
      </c>
      <c r="AN212" s="196"/>
      <c r="AO212" s="197"/>
    </row>
    <row r="213" spans="1:41" ht="49.95" customHeight="1">
      <c r="A213" s="21">
        <f t="shared" si="2"/>
        <v>161</v>
      </c>
      <c r="B213" s="58"/>
      <c r="C213" s="72"/>
      <c r="D213" s="72"/>
      <c r="E213" s="72"/>
      <c r="F213" s="72"/>
      <c r="G213" s="72"/>
      <c r="H213" s="72"/>
      <c r="I213" s="72"/>
      <c r="J213" s="72"/>
      <c r="K213" s="86"/>
      <c r="L213" s="96"/>
      <c r="M213" s="105"/>
      <c r="N213" s="105"/>
      <c r="O213" s="105"/>
      <c r="P213" s="112"/>
      <c r="Q213" s="119"/>
      <c r="R213" s="127"/>
      <c r="S213" s="127"/>
      <c r="T213" s="127"/>
      <c r="U213" s="133"/>
      <c r="V213" s="138"/>
      <c r="W213" s="150"/>
      <c r="X213" s="150"/>
      <c r="Y213" s="150"/>
      <c r="Z213" s="159"/>
      <c r="AA213" s="159"/>
      <c r="AB213" s="159"/>
      <c r="AC213" s="169" t="str">
        <f>IFERROR(VLOOKUP(Z213,'【参考】数式用'!$A$4:$B$54,2,FALSE),"")</f>
        <v/>
      </c>
      <c r="AD213" s="174"/>
      <c r="AE213" s="179" t="str">
        <f>IF(B213="","",IF(AO213="総合事業","数式を削除して手入力",IFERROR(INDEX('【参考】数式用'!$AT$3:$AV$452,MATCH(Q213&amp;V213,'【参考】数式用'!$AS$3:$AS$452,0),MATCH(VLOOKUP(Z213,'【参考】数式用'!$AW$2:$AX$53,2,FALSE),'【参考】数式用'!$AT$2:$AV$2,0)),10)))</f>
        <v/>
      </c>
      <c r="AN213" s="196"/>
      <c r="AO213" s="197"/>
    </row>
    <row r="214" spans="1:41" ht="49.95" customHeight="1">
      <c r="A214" s="21">
        <f t="shared" si="2"/>
        <v>162</v>
      </c>
      <c r="B214" s="58"/>
      <c r="C214" s="72"/>
      <c r="D214" s="72"/>
      <c r="E214" s="72"/>
      <c r="F214" s="72"/>
      <c r="G214" s="72"/>
      <c r="H214" s="72"/>
      <c r="I214" s="72"/>
      <c r="J214" s="72"/>
      <c r="K214" s="86"/>
      <c r="L214" s="96"/>
      <c r="M214" s="105"/>
      <c r="N214" s="105"/>
      <c r="O214" s="105"/>
      <c r="P214" s="112"/>
      <c r="Q214" s="119"/>
      <c r="R214" s="127"/>
      <c r="S214" s="127"/>
      <c r="T214" s="127"/>
      <c r="U214" s="133"/>
      <c r="V214" s="138"/>
      <c r="W214" s="150"/>
      <c r="X214" s="150"/>
      <c r="Y214" s="150"/>
      <c r="Z214" s="159"/>
      <c r="AA214" s="159"/>
      <c r="AB214" s="159"/>
      <c r="AC214" s="169" t="str">
        <f>IFERROR(VLOOKUP(Z214,'【参考】数式用'!$A$4:$B$54,2,FALSE),"")</f>
        <v/>
      </c>
      <c r="AD214" s="174"/>
      <c r="AE214" s="179" t="str">
        <f>IF(B214="","",IF(AO214="総合事業","数式を削除して手入力",IFERROR(INDEX('【参考】数式用'!$AT$3:$AV$452,MATCH(Q214&amp;V214,'【参考】数式用'!$AS$3:$AS$452,0),MATCH(VLOOKUP(Z214,'【参考】数式用'!$AW$2:$AX$53,2,FALSE),'【参考】数式用'!$AT$2:$AV$2,0)),10)))</f>
        <v/>
      </c>
      <c r="AN214" s="196"/>
      <c r="AO214" s="197"/>
    </row>
    <row r="215" spans="1:41" ht="49.95" customHeight="1">
      <c r="A215" s="21">
        <f t="shared" si="2"/>
        <v>163</v>
      </c>
      <c r="B215" s="58"/>
      <c r="C215" s="72"/>
      <c r="D215" s="72"/>
      <c r="E215" s="72"/>
      <c r="F215" s="72"/>
      <c r="G215" s="72"/>
      <c r="H215" s="72"/>
      <c r="I215" s="72"/>
      <c r="J215" s="72"/>
      <c r="K215" s="86"/>
      <c r="L215" s="96"/>
      <c r="M215" s="105"/>
      <c r="N215" s="105"/>
      <c r="O215" s="105"/>
      <c r="P215" s="112"/>
      <c r="Q215" s="119"/>
      <c r="R215" s="127"/>
      <c r="S215" s="127"/>
      <c r="T215" s="127"/>
      <c r="U215" s="133"/>
      <c r="V215" s="138"/>
      <c r="W215" s="150"/>
      <c r="X215" s="150"/>
      <c r="Y215" s="150"/>
      <c r="Z215" s="159"/>
      <c r="AA215" s="159"/>
      <c r="AB215" s="159"/>
      <c r="AC215" s="169" t="str">
        <f>IFERROR(VLOOKUP(Z215,'【参考】数式用'!$A$4:$B$54,2,FALSE),"")</f>
        <v/>
      </c>
      <c r="AD215" s="174"/>
      <c r="AE215" s="179" t="str">
        <f>IF(B215="","",IF(AO215="総合事業","数式を削除して手入力",IFERROR(INDEX('【参考】数式用'!$AT$3:$AV$452,MATCH(Q215&amp;V215,'【参考】数式用'!$AS$3:$AS$452,0),MATCH(VLOOKUP(Z215,'【参考】数式用'!$AW$2:$AX$53,2,FALSE),'【参考】数式用'!$AT$2:$AV$2,0)),10)))</f>
        <v/>
      </c>
      <c r="AN215" s="196"/>
      <c r="AO215" s="197"/>
    </row>
    <row r="216" spans="1:41" ht="49.95" customHeight="1">
      <c r="A216" s="21">
        <f t="shared" si="2"/>
        <v>164</v>
      </c>
      <c r="B216" s="58"/>
      <c r="C216" s="72"/>
      <c r="D216" s="72"/>
      <c r="E216" s="72"/>
      <c r="F216" s="72"/>
      <c r="G216" s="72"/>
      <c r="H216" s="72"/>
      <c r="I216" s="72"/>
      <c r="J216" s="72"/>
      <c r="K216" s="86"/>
      <c r="L216" s="96"/>
      <c r="M216" s="105"/>
      <c r="N216" s="105"/>
      <c r="O216" s="105"/>
      <c r="P216" s="112"/>
      <c r="Q216" s="119"/>
      <c r="R216" s="127"/>
      <c r="S216" s="127"/>
      <c r="T216" s="127"/>
      <c r="U216" s="133"/>
      <c r="V216" s="138"/>
      <c r="W216" s="150"/>
      <c r="X216" s="150"/>
      <c r="Y216" s="150"/>
      <c r="Z216" s="159"/>
      <c r="AA216" s="159"/>
      <c r="AB216" s="159"/>
      <c r="AC216" s="169" t="str">
        <f>IFERROR(VLOOKUP(Z216,'【参考】数式用'!$A$4:$B$54,2,FALSE),"")</f>
        <v/>
      </c>
      <c r="AD216" s="174"/>
      <c r="AE216" s="179" t="str">
        <f>IF(B216="","",IF(AO216="総合事業","数式を削除して手入力",IFERROR(INDEX('【参考】数式用'!$AT$3:$AV$452,MATCH(Q216&amp;V216,'【参考】数式用'!$AS$3:$AS$452,0),MATCH(VLOOKUP(Z216,'【参考】数式用'!$AW$2:$AX$53,2,FALSE),'【参考】数式用'!$AT$2:$AV$2,0)),10)))</f>
        <v/>
      </c>
      <c r="AN216" s="196"/>
      <c r="AO216" s="197"/>
    </row>
    <row r="217" spans="1:41" ht="49.95" customHeight="1">
      <c r="A217" s="21">
        <f t="shared" si="2"/>
        <v>165</v>
      </c>
      <c r="B217" s="58"/>
      <c r="C217" s="72"/>
      <c r="D217" s="72"/>
      <c r="E217" s="72"/>
      <c r="F217" s="72"/>
      <c r="G217" s="72"/>
      <c r="H217" s="72"/>
      <c r="I217" s="72"/>
      <c r="J217" s="72"/>
      <c r="K217" s="86"/>
      <c r="L217" s="96"/>
      <c r="M217" s="105"/>
      <c r="N217" s="105"/>
      <c r="O217" s="105"/>
      <c r="P217" s="112"/>
      <c r="Q217" s="119"/>
      <c r="R217" s="127"/>
      <c r="S217" s="127"/>
      <c r="T217" s="127"/>
      <c r="U217" s="133"/>
      <c r="V217" s="138"/>
      <c r="W217" s="150"/>
      <c r="X217" s="150"/>
      <c r="Y217" s="150"/>
      <c r="Z217" s="159"/>
      <c r="AA217" s="159"/>
      <c r="AB217" s="159"/>
      <c r="AC217" s="169" t="str">
        <f>IFERROR(VLOOKUP(Z217,'【参考】数式用'!$A$4:$B$54,2,FALSE),"")</f>
        <v/>
      </c>
      <c r="AD217" s="174"/>
      <c r="AE217" s="179" t="str">
        <f>IF(B217="","",IF(AO217="総合事業","数式を削除して手入力",IFERROR(INDEX('【参考】数式用'!$AT$3:$AV$452,MATCH(Q217&amp;V217,'【参考】数式用'!$AS$3:$AS$452,0),MATCH(VLOOKUP(Z217,'【参考】数式用'!$AW$2:$AX$53,2,FALSE),'【参考】数式用'!$AT$2:$AV$2,0)),10)))</f>
        <v/>
      </c>
      <c r="AN217" s="196"/>
      <c r="AO217" s="197"/>
    </row>
    <row r="218" spans="1:41" ht="49.95" customHeight="1">
      <c r="A218" s="21">
        <f t="shared" si="2"/>
        <v>166</v>
      </c>
      <c r="B218" s="58"/>
      <c r="C218" s="72"/>
      <c r="D218" s="72"/>
      <c r="E218" s="72"/>
      <c r="F218" s="72"/>
      <c r="G218" s="72"/>
      <c r="H218" s="72"/>
      <c r="I218" s="72"/>
      <c r="J218" s="72"/>
      <c r="K218" s="86"/>
      <c r="L218" s="96"/>
      <c r="M218" s="105"/>
      <c r="N218" s="105"/>
      <c r="O218" s="105"/>
      <c r="P218" s="112"/>
      <c r="Q218" s="119"/>
      <c r="R218" s="127"/>
      <c r="S218" s="127"/>
      <c r="T218" s="127"/>
      <c r="U218" s="133"/>
      <c r="V218" s="138"/>
      <c r="W218" s="150"/>
      <c r="X218" s="150"/>
      <c r="Y218" s="150"/>
      <c r="Z218" s="159"/>
      <c r="AA218" s="159"/>
      <c r="AB218" s="159"/>
      <c r="AC218" s="169" t="str">
        <f>IFERROR(VLOOKUP(Z218,'【参考】数式用'!$A$4:$B$54,2,FALSE),"")</f>
        <v/>
      </c>
      <c r="AD218" s="174"/>
      <c r="AE218" s="179" t="str">
        <f>IF(B218="","",IF(AO218="総合事業","数式を削除して手入力",IFERROR(INDEX('【参考】数式用'!$AT$3:$AV$452,MATCH(Q218&amp;V218,'【参考】数式用'!$AS$3:$AS$452,0),MATCH(VLOOKUP(Z218,'【参考】数式用'!$AW$2:$AX$53,2,FALSE),'【参考】数式用'!$AT$2:$AV$2,0)),10)))</f>
        <v/>
      </c>
      <c r="AN218" s="196"/>
      <c r="AO218" s="197"/>
    </row>
    <row r="219" spans="1:41" ht="49.95" customHeight="1">
      <c r="A219" s="21">
        <f t="shared" si="2"/>
        <v>167</v>
      </c>
      <c r="B219" s="58"/>
      <c r="C219" s="72"/>
      <c r="D219" s="72"/>
      <c r="E219" s="72"/>
      <c r="F219" s="72"/>
      <c r="G219" s="72"/>
      <c r="H219" s="72"/>
      <c r="I219" s="72"/>
      <c r="J219" s="72"/>
      <c r="K219" s="86"/>
      <c r="L219" s="96"/>
      <c r="M219" s="105"/>
      <c r="N219" s="105"/>
      <c r="O219" s="105"/>
      <c r="P219" s="112"/>
      <c r="Q219" s="119"/>
      <c r="R219" s="127"/>
      <c r="S219" s="127"/>
      <c r="T219" s="127"/>
      <c r="U219" s="133"/>
      <c r="V219" s="138"/>
      <c r="W219" s="150"/>
      <c r="X219" s="150"/>
      <c r="Y219" s="150"/>
      <c r="Z219" s="159"/>
      <c r="AA219" s="159"/>
      <c r="AB219" s="159"/>
      <c r="AC219" s="169" t="str">
        <f>IFERROR(VLOOKUP(Z219,'【参考】数式用'!$A$4:$B$54,2,FALSE),"")</f>
        <v/>
      </c>
      <c r="AD219" s="174"/>
      <c r="AE219" s="179" t="str">
        <f>IF(B219="","",IF(AO219="総合事業","数式を削除して手入力",IFERROR(INDEX('【参考】数式用'!$AT$3:$AV$452,MATCH(Q219&amp;V219,'【参考】数式用'!$AS$3:$AS$452,0),MATCH(VLOOKUP(Z219,'【参考】数式用'!$AW$2:$AX$53,2,FALSE),'【参考】数式用'!$AT$2:$AV$2,0)),10)))</f>
        <v/>
      </c>
      <c r="AN219" s="196"/>
      <c r="AO219" s="197"/>
    </row>
    <row r="220" spans="1:41" ht="49.95" customHeight="1">
      <c r="A220" s="21">
        <f t="shared" si="2"/>
        <v>168</v>
      </c>
      <c r="B220" s="58"/>
      <c r="C220" s="72"/>
      <c r="D220" s="72"/>
      <c r="E220" s="72"/>
      <c r="F220" s="72"/>
      <c r="G220" s="72"/>
      <c r="H220" s="72"/>
      <c r="I220" s="72"/>
      <c r="J220" s="72"/>
      <c r="K220" s="86"/>
      <c r="L220" s="96"/>
      <c r="M220" s="105"/>
      <c r="N220" s="105"/>
      <c r="O220" s="105"/>
      <c r="P220" s="112"/>
      <c r="Q220" s="119"/>
      <c r="R220" s="127"/>
      <c r="S220" s="127"/>
      <c r="T220" s="127"/>
      <c r="U220" s="133"/>
      <c r="V220" s="138"/>
      <c r="W220" s="150"/>
      <c r="X220" s="150"/>
      <c r="Y220" s="150"/>
      <c r="Z220" s="159"/>
      <c r="AA220" s="159"/>
      <c r="AB220" s="159"/>
      <c r="AC220" s="169" t="str">
        <f>IFERROR(VLOOKUP(Z220,'【参考】数式用'!$A$4:$B$54,2,FALSE),"")</f>
        <v/>
      </c>
      <c r="AD220" s="174"/>
      <c r="AE220" s="179" t="str">
        <f>IF(B220="","",IF(AO220="総合事業","数式を削除して手入力",IFERROR(INDEX('【参考】数式用'!$AT$3:$AV$452,MATCH(Q220&amp;V220,'【参考】数式用'!$AS$3:$AS$452,0),MATCH(VLOOKUP(Z220,'【参考】数式用'!$AW$2:$AX$53,2,FALSE),'【参考】数式用'!$AT$2:$AV$2,0)),10)))</f>
        <v/>
      </c>
      <c r="AN220" s="196"/>
      <c r="AO220" s="197"/>
    </row>
    <row r="221" spans="1:41" ht="49.95" customHeight="1">
      <c r="A221" s="21">
        <f t="shared" si="2"/>
        <v>169</v>
      </c>
      <c r="B221" s="58"/>
      <c r="C221" s="72"/>
      <c r="D221" s="72"/>
      <c r="E221" s="72"/>
      <c r="F221" s="72"/>
      <c r="G221" s="72"/>
      <c r="H221" s="72"/>
      <c r="I221" s="72"/>
      <c r="J221" s="72"/>
      <c r="K221" s="86"/>
      <c r="L221" s="96"/>
      <c r="M221" s="105"/>
      <c r="N221" s="105"/>
      <c r="O221" s="105"/>
      <c r="P221" s="112"/>
      <c r="Q221" s="119"/>
      <c r="R221" s="127"/>
      <c r="S221" s="127"/>
      <c r="T221" s="127"/>
      <c r="U221" s="133"/>
      <c r="V221" s="138"/>
      <c r="W221" s="150"/>
      <c r="X221" s="150"/>
      <c r="Y221" s="150"/>
      <c r="Z221" s="159"/>
      <c r="AA221" s="159"/>
      <c r="AB221" s="159"/>
      <c r="AC221" s="169" t="str">
        <f>IFERROR(VLOOKUP(Z221,'【参考】数式用'!$A$4:$B$54,2,FALSE),"")</f>
        <v/>
      </c>
      <c r="AD221" s="174"/>
      <c r="AE221" s="179" t="str">
        <f>IF(B221="","",IF(AO221="総合事業","数式を削除して手入力",IFERROR(INDEX('【参考】数式用'!$AT$3:$AV$452,MATCH(Q221&amp;V221,'【参考】数式用'!$AS$3:$AS$452,0),MATCH(VLOOKUP(Z221,'【参考】数式用'!$AW$2:$AX$53,2,FALSE),'【参考】数式用'!$AT$2:$AV$2,0)),10)))</f>
        <v/>
      </c>
      <c r="AN221" s="196"/>
      <c r="AO221" s="197"/>
    </row>
    <row r="222" spans="1:41" ht="49.95" customHeight="1">
      <c r="A222" s="21">
        <f t="shared" si="2"/>
        <v>170</v>
      </c>
      <c r="B222" s="58"/>
      <c r="C222" s="72"/>
      <c r="D222" s="72"/>
      <c r="E222" s="72"/>
      <c r="F222" s="72"/>
      <c r="G222" s="72"/>
      <c r="H222" s="72"/>
      <c r="I222" s="72"/>
      <c r="J222" s="72"/>
      <c r="K222" s="86"/>
      <c r="L222" s="96"/>
      <c r="M222" s="105"/>
      <c r="N222" s="105"/>
      <c r="O222" s="105"/>
      <c r="P222" s="112"/>
      <c r="Q222" s="119"/>
      <c r="R222" s="127"/>
      <c r="S222" s="127"/>
      <c r="T222" s="127"/>
      <c r="U222" s="133"/>
      <c r="V222" s="138"/>
      <c r="W222" s="150"/>
      <c r="X222" s="150"/>
      <c r="Y222" s="150"/>
      <c r="Z222" s="159"/>
      <c r="AA222" s="159"/>
      <c r="AB222" s="159"/>
      <c r="AC222" s="169" t="str">
        <f>IFERROR(VLOOKUP(Z222,'【参考】数式用'!$A$4:$B$54,2,FALSE),"")</f>
        <v/>
      </c>
      <c r="AD222" s="174"/>
      <c r="AE222" s="179" t="str">
        <f>IF(B222="","",IF(AO222="総合事業","数式を削除して手入力",IFERROR(INDEX('【参考】数式用'!$AT$3:$AV$452,MATCH(Q222&amp;V222,'【参考】数式用'!$AS$3:$AS$452,0),MATCH(VLOOKUP(Z222,'【参考】数式用'!$AW$2:$AX$53,2,FALSE),'【参考】数式用'!$AT$2:$AV$2,0)),10)))</f>
        <v/>
      </c>
      <c r="AN222" s="196"/>
      <c r="AO222" s="197"/>
    </row>
    <row r="223" spans="1:41" ht="49.95" customHeight="1">
      <c r="A223" s="21">
        <f t="shared" si="2"/>
        <v>171</v>
      </c>
      <c r="B223" s="58"/>
      <c r="C223" s="72"/>
      <c r="D223" s="72"/>
      <c r="E223" s="72"/>
      <c r="F223" s="72"/>
      <c r="G223" s="72"/>
      <c r="H223" s="72"/>
      <c r="I223" s="72"/>
      <c r="J223" s="72"/>
      <c r="K223" s="86"/>
      <c r="L223" s="96"/>
      <c r="M223" s="105"/>
      <c r="N223" s="105"/>
      <c r="O223" s="105"/>
      <c r="P223" s="112"/>
      <c r="Q223" s="119"/>
      <c r="R223" s="127"/>
      <c r="S223" s="127"/>
      <c r="T223" s="127"/>
      <c r="U223" s="133"/>
      <c r="V223" s="138"/>
      <c r="W223" s="150"/>
      <c r="X223" s="150"/>
      <c r="Y223" s="150"/>
      <c r="Z223" s="159"/>
      <c r="AA223" s="159"/>
      <c r="AB223" s="159"/>
      <c r="AC223" s="169" t="str">
        <f>IFERROR(VLOOKUP(Z223,'【参考】数式用'!$A$4:$B$54,2,FALSE),"")</f>
        <v/>
      </c>
      <c r="AD223" s="174"/>
      <c r="AE223" s="179" t="str">
        <f>IF(B223="","",IF(AO223="総合事業","数式を削除して手入力",IFERROR(INDEX('【参考】数式用'!$AT$3:$AV$452,MATCH(Q223&amp;V223,'【参考】数式用'!$AS$3:$AS$452,0),MATCH(VLOOKUP(Z223,'【参考】数式用'!$AW$2:$AX$53,2,FALSE),'【参考】数式用'!$AT$2:$AV$2,0)),10)))</f>
        <v/>
      </c>
      <c r="AN223" s="196"/>
      <c r="AO223" s="197"/>
    </row>
    <row r="224" spans="1:41" ht="49.95" customHeight="1">
      <c r="A224" s="21">
        <f t="shared" si="2"/>
        <v>172</v>
      </c>
      <c r="B224" s="58"/>
      <c r="C224" s="72"/>
      <c r="D224" s="72"/>
      <c r="E224" s="72"/>
      <c r="F224" s="72"/>
      <c r="G224" s="72"/>
      <c r="H224" s="72"/>
      <c r="I224" s="72"/>
      <c r="J224" s="72"/>
      <c r="K224" s="86"/>
      <c r="L224" s="96"/>
      <c r="M224" s="105"/>
      <c r="N224" s="105"/>
      <c r="O224" s="105"/>
      <c r="P224" s="112"/>
      <c r="Q224" s="119"/>
      <c r="R224" s="127"/>
      <c r="S224" s="127"/>
      <c r="T224" s="127"/>
      <c r="U224" s="133"/>
      <c r="V224" s="138"/>
      <c r="W224" s="150"/>
      <c r="X224" s="150"/>
      <c r="Y224" s="150"/>
      <c r="Z224" s="159"/>
      <c r="AA224" s="159"/>
      <c r="AB224" s="159"/>
      <c r="AC224" s="169" t="str">
        <f>IFERROR(VLOOKUP(Z224,'【参考】数式用'!$A$4:$B$54,2,FALSE),"")</f>
        <v/>
      </c>
      <c r="AD224" s="174"/>
      <c r="AE224" s="179" t="str">
        <f>IF(B224="","",IF(AO224="総合事業","数式を削除して手入力",IFERROR(INDEX('【参考】数式用'!$AT$3:$AV$452,MATCH(Q224&amp;V224,'【参考】数式用'!$AS$3:$AS$452,0),MATCH(VLOOKUP(Z224,'【参考】数式用'!$AW$2:$AX$53,2,FALSE),'【参考】数式用'!$AT$2:$AV$2,0)),10)))</f>
        <v/>
      </c>
      <c r="AN224" s="196"/>
      <c r="AO224" s="197"/>
    </row>
    <row r="225" spans="1:41" ht="49.95" customHeight="1">
      <c r="A225" s="21">
        <f t="shared" si="2"/>
        <v>173</v>
      </c>
      <c r="B225" s="58"/>
      <c r="C225" s="72"/>
      <c r="D225" s="72"/>
      <c r="E225" s="72"/>
      <c r="F225" s="72"/>
      <c r="G225" s="72"/>
      <c r="H225" s="72"/>
      <c r="I225" s="72"/>
      <c r="J225" s="72"/>
      <c r="K225" s="86"/>
      <c r="L225" s="96"/>
      <c r="M225" s="105"/>
      <c r="N225" s="105"/>
      <c r="O225" s="105"/>
      <c r="P225" s="112"/>
      <c r="Q225" s="119"/>
      <c r="R225" s="127"/>
      <c r="S225" s="127"/>
      <c r="T225" s="127"/>
      <c r="U225" s="133"/>
      <c r="V225" s="138"/>
      <c r="W225" s="150"/>
      <c r="X225" s="150"/>
      <c r="Y225" s="150"/>
      <c r="Z225" s="159"/>
      <c r="AA225" s="159"/>
      <c r="AB225" s="159"/>
      <c r="AC225" s="169" t="str">
        <f>IFERROR(VLOOKUP(Z225,'【参考】数式用'!$A$4:$B$54,2,FALSE),"")</f>
        <v/>
      </c>
      <c r="AD225" s="174"/>
      <c r="AE225" s="179" t="str">
        <f>IF(B225="","",IF(AO225="総合事業","数式を削除して手入力",IFERROR(INDEX('【参考】数式用'!$AT$3:$AV$452,MATCH(Q225&amp;V225,'【参考】数式用'!$AS$3:$AS$452,0),MATCH(VLOOKUP(Z225,'【参考】数式用'!$AW$2:$AX$53,2,FALSE),'【参考】数式用'!$AT$2:$AV$2,0)),10)))</f>
        <v/>
      </c>
      <c r="AN225" s="196"/>
      <c r="AO225" s="197"/>
    </row>
    <row r="226" spans="1:41" ht="49.95" customHeight="1">
      <c r="A226" s="21">
        <f t="shared" si="2"/>
        <v>174</v>
      </c>
      <c r="B226" s="58"/>
      <c r="C226" s="72"/>
      <c r="D226" s="72"/>
      <c r="E226" s="72"/>
      <c r="F226" s="72"/>
      <c r="G226" s="72"/>
      <c r="H226" s="72"/>
      <c r="I226" s="72"/>
      <c r="J226" s="72"/>
      <c r="K226" s="86"/>
      <c r="L226" s="96"/>
      <c r="M226" s="105"/>
      <c r="N226" s="105"/>
      <c r="O226" s="105"/>
      <c r="P226" s="112"/>
      <c r="Q226" s="119"/>
      <c r="R226" s="127"/>
      <c r="S226" s="127"/>
      <c r="T226" s="127"/>
      <c r="U226" s="133"/>
      <c r="V226" s="138"/>
      <c r="W226" s="150"/>
      <c r="X226" s="150"/>
      <c r="Y226" s="150"/>
      <c r="Z226" s="159"/>
      <c r="AA226" s="159"/>
      <c r="AB226" s="159"/>
      <c r="AC226" s="169" t="str">
        <f>IFERROR(VLOOKUP(Z226,'【参考】数式用'!$A$4:$B$54,2,FALSE),"")</f>
        <v/>
      </c>
      <c r="AD226" s="174"/>
      <c r="AE226" s="179" t="str">
        <f>IF(B226="","",IF(AO226="総合事業","数式を削除して手入力",IFERROR(INDEX('【参考】数式用'!$AT$3:$AV$452,MATCH(Q226&amp;V226,'【参考】数式用'!$AS$3:$AS$452,0),MATCH(VLOOKUP(Z226,'【参考】数式用'!$AW$2:$AX$53,2,FALSE),'【参考】数式用'!$AT$2:$AV$2,0)),10)))</f>
        <v/>
      </c>
      <c r="AN226" s="196"/>
      <c r="AO226" s="197"/>
    </row>
    <row r="227" spans="1:41" ht="49.95" customHeight="1">
      <c r="A227" s="21">
        <f t="shared" si="2"/>
        <v>175</v>
      </c>
      <c r="B227" s="58"/>
      <c r="C227" s="72"/>
      <c r="D227" s="72"/>
      <c r="E227" s="72"/>
      <c r="F227" s="72"/>
      <c r="G227" s="72"/>
      <c r="H227" s="72"/>
      <c r="I227" s="72"/>
      <c r="J227" s="72"/>
      <c r="K227" s="86"/>
      <c r="L227" s="96"/>
      <c r="M227" s="105"/>
      <c r="N227" s="105"/>
      <c r="O227" s="105"/>
      <c r="P227" s="112"/>
      <c r="Q227" s="119"/>
      <c r="R227" s="127"/>
      <c r="S227" s="127"/>
      <c r="T227" s="127"/>
      <c r="U227" s="133"/>
      <c r="V227" s="138"/>
      <c r="W227" s="150"/>
      <c r="X227" s="150"/>
      <c r="Y227" s="150"/>
      <c r="Z227" s="159"/>
      <c r="AA227" s="159"/>
      <c r="AB227" s="159"/>
      <c r="AC227" s="169" t="str">
        <f>IFERROR(VLOOKUP(Z227,'【参考】数式用'!$A$4:$B$54,2,FALSE),"")</f>
        <v/>
      </c>
      <c r="AD227" s="174"/>
      <c r="AE227" s="179" t="str">
        <f>IF(B227="","",IF(AO227="総合事業","数式を削除して手入力",IFERROR(INDEX('【参考】数式用'!$AT$3:$AV$452,MATCH(Q227&amp;V227,'【参考】数式用'!$AS$3:$AS$452,0),MATCH(VLOOKUP(Z227,'【参考】数式用'!$AW$2:$AX$53,2,FALSE),'【参考】数式用'!$AT$2:$AV$2,0)),10)))</f>
        <v/>
      </c>
      <c r="AN227" s="196"/>
      <c r="AO227" s="197"/>
    </row>
    <row r="228" spans="1:41" ht="49.95" customHeight="1">
      <c r="A228" s="21">
        <f t="shared" si="2"/>
        <v>176</v>
      </c>
      <c r="B228" s="58"/>
      <c r="C228" s="72"/>
      <c r="D228" s="72"/>
      <c r="E228" s="72"/>
      <c r="F228" s="72"/>
      <c r="G228" s="72"/>
      <c r="H228" s="72"/>
      <c r="I228" s="72"/>
      <c r="J228" s="72"/>
      <c r="K228" s="86"/>
      <c r="L228" s="96"/>
      <c r="M228" s="105"/>
      <c r="N228" s="105"/>
      <c r="O228" s="105"/>
      <c r="P228" s="112"/>
      <c r="Q228" s="119"/>
      <c r="R228" s="127"/>
      <c r="S228" s="127"/>
      <c r="T228" s="127"/>
      <c r="U228" s="133"/>
      <c r="V228" s="138"/>
      <c r="W228" s="150"/>
      <c r="X228" s="150"/>
      <c r="Y228" s="150"/>
      <c r="Z228" s="159"/>
      <c r="AA228" s="159"/>
      <c r="AB228" s="159"/>
      <c r="AC228" s="169" t="str">
        <f>IFERROR(VLOOKUP(Z228,'【参考】数式用'!$A$4:$B$54,2,FALSE),"")</f>
        <v/>
      </c>
      <c r="AD228" s="174"/>
      <c r="AE228" s="179" t="str">
        <f>IF(B228="","",IF(AO228="総合事業","数式を削除して手入力",IFERROR(INDEX('【参考】数式用'!$AT$3:$AV$452,MATCH(Q228&amp;V228,'【参考】数式用'!$AS$3:$AS$452,0),MATCH(VLOOKUP(Z228,'【参考】数式用'!$AW$2:$AX$53,2,FALSE),'【参考】数式用'!$AT$2:$AV$2,0)),10)))</f>
        <v/>
      </c>
      <c r="AN228" s="196"/>
      <c r="AO228" s="197"/>
    </row>
    <row r="229" spans="1:41" ht="49.95" customHeight="1">
      <c r="A229" s="21">
        <f t="shared" si="2"/>
        <v>177</v>
      </c>
      <c r="B229" s="58"/>
      <c r="C229" s="72"/>
      <c r="D229" s="72"/>
      <c r="E229" s="72"/>
      <c r="F229" s="72"/>
      <c r="G229" s="72"/>
      <c r="H229" s="72"/>
      <c r="I229" s="72"/>
      <c r="J229" s="72"/>
      <c r="K229" s="86"/>
      <c r="L229" s="96"/>
      <c r="M229" s="105"/>
      <c r="N229" s="105"/>
      <c r="O229" s="105"/>
      <c r="P229" s="112"/>
      <c r="Q229" s="119"/>
      <c r="R229" s="127"/>
      <c r="S229" s="127"/>
      <c r="T229" s="127"/>
      <c r="U229" s="133"/>
      <c r="V229" s="138"/>
      <c r="W229" s="150"/>
      <c r="X229" s="150"/>
      <c r="Y229" s="150"/>
      <c r="Z229" s="159"/>
      <c r="AA229" s="159"/>
      <c r="AB229" s="159"/>
      <c r="AC229" s="169" t="str">
        <f>IFERROR(VLOOKUP(Z229,'【参考】数式用'!$A$4:$B$54,2,FALSE),"")</f>
        <v/>
      </c>
      <c r="AD229" s="174"/>
      <c r="AE229" s="179" t="str">
        <f>IF(B229="","",IF(AO229="総合事業","数式を削除して手入力",IFERROR(INDEX('【参考】数式用'!$AT$3:$AV$452,MATCH(Q229&amp;V229,'【参考】数式用'!$AS$3:$AS$452,0),MATCH(VLOOKUP(Z229,'【参考】数式用'!$AW$2:$AX$53,2,FALSE),'【参考】数式用'!$AT$2:$AV$2,0)),10)))</f>
        <v/>
      </c>
      <c r="AN229" s="196"/>
      <c r="AO229" s="197"/>
    </row>
    <row r="230" spans="1:41" ht="49.95" customHeight="1">
      <c r="A230" s="21">
        <f t="shared" si="2"/>
        <v>178</v>
      </c>
      <c r="B230" s="58"/>
      <c r="C230" s="72"/>
      <c r="D230" s="72"/>
      <c r="E230" s="72"/>
      <c r="F230" s="72"/>
      <c r="G230" s="72"/>
      <c r="H230" s="72"/>
      <c r="I230" s="72"/>
      <c r="J230" s="72"/>
      <c r="K230" s="86"/>
      <c r="L230" s="96"/>
      <c r="M230" s="105"/>
      <c r="N230" s="105"/>
      <c r="O230" s="105"/>
      <c r="P230" s="112"/>
      <c r="Q230" s="119"/>
      <c r="R230" s="127"/>
      <c r="S230" s="127"/>
      <c r="T230" s="127"/>
      <c r="U230" s="133"/>
      <c r="V230" s="138"/>
      <c r="W230" s="150"/>
      <c r="X230" s="150"/>
      <c r="Y230" s="150"/>
      <c r="Z230" s="159"/>
      <c r="AA230" s="159"/>
      <c r="AB230" s="159"/>
      <c r="AC230" s="169" t="str">
        <f>IFERROR(VLOOKUP(Z230,'【参考】数式用'!$A$4:$B$54,2,FALSE),"")</f>
        <v/>
      </c>
      <c r="AD230" s="174"/>
      <c r="AE230" s="179" t="str">
        <f>IF(B230="","",IF(AO230="総合事業","数式を削除して手入力",IFERROR(INDEX('【参考】数式用'!$AT$3:$AV$452,MATCH(Q230&amp;V230,'【参考】数式用'!$AS$3:$AS$452,0),MATCH(VLOOKUP(Z230,'【参考】数式用'!$AW$2:$AX$53,2,FALSE),'【参考】数式用'!$AT$2:$AV$2,0)),10)))</f>
        <v/>
      </c>
      <c r="AN230" s="196"/>
      <c r="AO230" s="197"/>
    </row>
    <row r="231" spans="1:41" ht="49.95" customHeight="1">
      <c r="A231" s="21">
        <f t="shared" si="2"/>
        <v>179</v>
      </c>
      <c r="B231" s="58"/>
      <c r="C231" s="72"/>
      <c r="D231" s="72"/>
      <c r="E231" s="72"/>
      <c r="F231" s="72"/>
      <c r="G231" s="72"/>
      <c r="H231" s="72"/>
      <c r="I231" s="72"/>
      <c r="J231" s="72"/>
      <c r="K231" s="86"/>
      <c r="L231" s="96"/>
      <c r="M231" s="105"/>
      <c r="N231" s="105"/>
      <c r="O231" s="105"/>
      <c r="P231" s="112"/>
      <c r="Q231" s="119"/>
      <c r="R231" s="127"/>
      <c r="S231" s="127"/>
      <c r="T231" s="127"/>
      <c r="U231" s="133"/>
      <c r="V231" s="138"/>
      <c r="W231" s="150"/>
      <c r="X231" s="150"/>
      <c r="Y231" s="150"/>
      <c r="Z231" s="159"/>
      <c r="AA231" s="159"/>
      <c r="AB231" s="159"/>
      <c r="AC231" s="169" t="str">
        <f>IFERROR(VLOOKUP(Z231,'【参考】数式用'!$A$4:$B$54,2,FALSE),"")</f>
        <v/>
      </c>
      <c r="AD231" s="174"/>
      <c r="AE231" s="179" t="str">
        <f>IF(B231="","",IF(AO231="総合事業","数式を削除して手入力",IFERROR(INDEX('【参考】数式用'!$AT$3:$AV$452,MATCH(Q231&amp;V231,'【参考】数式用'!$AS$3:$AS$452,0),MATCH(VLOOKUP(Z231,'【参考】数式用'!$AW$2:$AX$53,2,FALSE),'【参考】数式用'!$AT$2:$AV$2,0)),10)))</f>
        <v/>
      </c>
      <c r="AN231" s="196"/>
      <c r="AO231" s="197"/>
    </row>
    <row r="232" spans="1:41" ht="49.95" customHeight="1">
      <c r="A232" s="21">
        <f t="shared" si="2"/>
        <v>180</v>
      </c>
      <c r="B232" s="58"/>
      <c r="C232" s="72"/>
      <c r="D232" s="72"/>
      <c r="E232" s="72"/>
      <c r="F232" s="72"/>
      <c r="G232" s="72"/>
      <c r="H232" s="72"/>
      <c r="I232" s="72"/>
      <c r="J232" s="72"/>
      <c r="K232" s="86"/>
      <c r="L232" s="96"/>
      <c r="M232" s="105"/>
      <c r="N232" s="105"/>
      <c r="O232" s="105"/>
      <c r="P232" s="112"/>
      <c r="Q232" s="119"/>
      <c r="R232" s="127"/>
      <c r="S232" s="127"/>
      <c r="T232" s="127"/>
      <c r="U232" s="133"/>
      <c r="V232" s="138"/>
      <c r="W232" s="150"/>
      <c r="X232" s="150"/>
      <c r="Y232" s="150"/>
      <c r="Z232" s="159"/>
      <c r="AA232" s="159"/>
      <c r="AB232" s="159"/>
      <c r="AC232" s="169" t="str">
        <f>IFERROR(VLOOKUP(Z232,'【参考】数式用'!$A$4:$B$54,2,FALSE),"")</f>
        <v/>
      </c>
      <c r="AD232" s="174"/>
      <c r="AE232" s="179" t="str">
        <f>IF(B232="","",IF(AO232="総合事業","数式を削除して手入力",IFERROR(INDEX('【参考】数式用'!$AT$3:$AV$452,MATCH(Q232&amp;V232,'【参考】数式用'!$AS$3:$AS$452,0),MATCH(VLOOKUP(Z232,'【参考】数式用'!$AW$2:$AX$53,2,FALSE),'【参考】数式用'!$AT$2:$AV$2,0)),10)))</f>
        <v/>
      </c>
      <c r="AN232" s="196"/>
      <c r="AO232" s="197"/>
    </row>
    <row r="233" spans="1:41" ht="49.95" customHeight="1">
      <c r="A233" s="21">
        <f t="shared" si="2"/>
        <v>181</v>
      </c>
      <c r="B233" s="58"/>
      <c r="C233" s="72"/>
      <c r="D233" s="72"/>
      <c r="E233" s="72"/>
      <c r="F233" s="72"/>
      <c r="G233" s="72"/>
      <c r="H233" s="72"/>
      <c r="I233" s="72"/>
      <c r="J233" s="72"/>
      <c r="K233" s="86"/>
      <c r="L233" s="96"/>
      <c r="M233" s="105"/>
      <c r="N233" s="105"/>
      <c r="O233" s="105"/>
      <c r="P233" s="112"/>
      <c r="Q233" s="119"/>
      <c r="R233" s="127"/>
      <c r="S233" s="127"/>
      <c r="T233" s="127"/>
      <c r="U233" s="133"/>
      <c r="V233" s="138"/>
      <c r="W233" s="150"/>
      <c r="X233" s="150"/>
      <c r="Y233" s="150"/>
      <c r="Z233" s="159"/>
      <c r="AA233" s="159"/>
      <c r="AB233" s="159"/>
      <c r="AC233" s="169" t="str">
        <f>IFERROR(VLOOKUP(Z233,'【参考】数式用'!$A$4:$B$54,2,FALSE),"")</f>
        <v/>
      </c>
      <c r="AD233" s="174"/>
      <c r="AE233" s="179" t="str">
        <f>IF(B233="","",IF(AO233="総合事業","数式を削除して手入力",IFERROR(INDEX('【参考】数式用'!$AT$3:$AV$452,MATCH(Q233&amp;V233,'【参考】数式用'!$AS$3:$AS$452,0),MATCH(VLOOKUP(Z233,'【参考】数式用'!$AW$2:$AX$53,2,FALSE),'【参考】数式用'!$AT$2:$AV$2,0)),10)))</f>
        <v/>
      </c>
      <c r="AN233" s="196"/>
      <c r="AO233" s="197"/>
    </row>
    <row r="234" spans="1:41" ht="49.95" customHeight="1">
      <c r="A234" s="21">
        <f t="shared" si="2"/>
        <v>182</v>
      </c>
      <c r="B234" s="58"/>
      <c r="C234" s="72"/>
      <c r="D234" s="72"/>
      <c r="E234" s="72"/>
      <c r="F234" s="72"/>
      <c r="G234" s="72"/>
      <c r="H234" s="72"/>
      <c r="I234" s="72"/>
      <c r="J234" s="72"/>
      <c r="K234" s="86"/>
      <c r="L234" s="96"/>
      <c r="M234" s="105"/>
      <c r="N234" s="105"/>
      <c r="O234" s="105"/>
      <c r="P234" s="112"/>
      <c r="Q234" s="119"/>
      <c r="R234" s="127"/>
      <c r="S234" s="127"/>
      <c r="T234" s="127"/>
      <c r="U234" s="133"/>
      <c r="V234" s="138"/>
      <c r="W234" s="150"/>
      <c r="X234" s="150"/>
      <c r="Y234" s="150"/>
      <c r="Z234" s="159"/>
      <c r="AA234" s="159"/>
      <c r="AB234" s="159"/>
      <c r="AC234" s="169" t="str">
        <f>IFERROR(VLOOKUP(Z234,'【参考】数式用'!$A$4:$B$54,2,FALSE),"")</f>
        <v/>
      </c>
      <c r="AD234" s="174"/>
      <c r="AE234" s="179" t="str">
        <f>IF(B234="","",IF(AO234="総合事業","数式を削除して手入力",IFERROR(INDEX('【参考】数式用'!$AT$3:$AV$452,MATCH(Q234&amp;V234,'【参考】数式用'!$AS$3:$AS$452,0),MATCH(VLOOKUP(Z234,'【参考】数式用'!$AW$2:$AX$53,2,FALSE),'【参考】数式用'!$AT$2:$AV$2,0)),10)))</f>
        <v/>
      </c>
      <c r="AN234" s="196"/>
      <c r="AO234" s="197"/>
    </row>
    <row r="235" spans="1:41" ht="49.95" customHeight="1">
      <c r="A235" s="21">
        <f t="shared" si="2"/>
        <v>183</v>
      </c>
      <c r="B235" s="58"/>
      <c r="C235" s="72"/>
      <c r="D235" s="72"/>
      <c r="E235" s="72"/>
      <c r="F235" s="72"/>
      <c r="G235" s="72"/>
      <c r="H235" s="72"/>
      <c r="I235" s="72"/>
      <c r="J235" s="72"/>
      <c r="K235" s="86"/>
      <c r="L235" s="96"/>
      <c r="M235" s="105"/>
      <c r="N235" s="105"/>
      <c r="O235" s="105"/>
      <c r="P235" s="112"/>
      <c r="Q235" s="119"/>
      <c r="R235" s="127"/>
      <c r="S235" s="127"/>
      <c r="T235" s="127"/>
      <c r="U235" s="133"/>
      <c r="V235" s="138"/>
      <c r="W235" s="150"/>
      <c r="X235" s="150"/>
      <c r="Y235" s="150"/>
      <c r="Z235" s="159"/>
      <c r="AA235" s="159"/>
      <c r="AB235" s="159"/>
      <c r="AC235" s="169" t="str">
        <f>IFERROR(VLOOKUP(Z235,'【参考】数式用'!$A$4:$B$54,2,FALSE),"")</f>
        <v/>
      </c>
      <c r="AD235" s="174"/>
      <c r="AE235" s="179" t="str">
        <f>IF(B235="","",IF(AO235="総合事業","数式を削除して手入力",IFERROR(INDEX('【参考】数式用'!$AT$3:$AV$452,MATCH(Q235&amp;V235,'【参考】数式用'!$AS$3:$AS$452,0),MATCH(VLOOKUP(Z235,'【参考】数式用'!$AW$2:$AX$53,2,FALSE),'【参考】数式用'!$AT$2:$AV$2,0)),10)))</f>
        <v/>
      </c>
      <c r="AN235" s="196"/>
      <c r="AO235" s="197"/>
    </row>
    <row r="236" spans="1:41" ht="49.95" customHeight="1">
      <c r="A236" s="21">
        <f t="shared" si="2"/>
        <v>184</v>
      </c>
      <c r="B236" s="58"/>
      <c r="C236" s="72"/>
      <c r="D236" s="72"/>
      <c r="E236" s="72"/>
      <c r="F236" s="72"/>
      <c r="G236" s="72"/>
      <c r="H236" s="72"/>
      <c r="I236" s="72"/>
      <c r="J236" s="72"/>
      <c r="K236" s="86"/>
      <c r="L236" s="96"/>
      <c r="M236" s="105"/>
      <c r="N236" s="105"/>
      <c r="O236" s="105"/>
      <c r="P236" s="112"/>
      <c r="Q236" s="119"/>
      <c r="R236" s="127"/>
      <c r="S236" s="127"/>
      <c r="T236" s="127"/>
      <c r="U236" s="133"/>
      <c r="V236" s="138"/>
      <c r="W236" s="150"/>
      <c r="X236" s="150"/>
      <c r="Y236" s="150"/>
      <c r="Z236" s="159"/>
      <c r="AA236" s="159"/>
      <c r="AB236" s="159"/>
      <c r="AC236" s="169" t="str">
        <f>IFERROR(VLOOKUP(Z236,'【参考】数式用'!$A$4:$B$54,2,FALSE),"")</f>
        <v/>
      </c>
      <c r="AD236" s="174"/>
      <c r="AE236" s="179" t="str">
        <f>IF(B236="","",IF(AO236="総合事業","数式を削除して手入力",IFERROR(INDEX('【参考】数式用'!$AT$3:$AV$452,MATCH(Q236&amp;V236,'【参考】数式用'!$AS$3:$AS$452,0),MATCH(VLOOKUP(Z236,'【参考】数式用'!$AW$2:$AX$53,2,FALSE),'【参考】数式用'!$AT$2:$AV$2,0)),10)))</f>
        <v/>
      </c>
      <c r="AN236" s="196"/>
      <c r="AO236" s="197"/>
    </row>
    <row r="237" spans="1:41" ht="49.95" customHeight="1">
      <c r="A237" s="21">
        <f t="shared" si="2"/>
        <v>185</v>
      </c>
      <c r="B237" s="58"/>
      <c r="C237" s="72"/>
      <c r="D237" s="72"/>
      <c r="E237" s="72"/>
      <c r="F237" s="72"/>
      <c r="G237" s="72"/>
      <c r="H237" s="72"/>
      <c r="I237" s="72"/>
      <c r="J237" s="72"/>
      <c r="K237" s="86"/>
      <c r="L237" s="96"/>
      <c r="M237" s="105"/>
      <c r="N237" s="105"/>
      <c r="O237" s="105"/>
      <c r="P237" s="112"/>
      <c r="Q237" s="119"/>
      <c r="R237" s="127"/>
      <c r="S237" s="127"/>
      <c r="T237" s="127"/>
      <c r="U237" s="133"/>
      <c r="V237" s="138"/>
      <c r="W237" s="150"/>
      <c r="X237" s="150"/>
      <c r="Y237" s="150"/>
      <c r="Z237" s="159"/>
      <c r="AA237" s="159"/>
      <c r="AB237" s="159"/>
      <c r="AC237" s="169" t="str">
        <f>IFERROR(VLOOKUP(Z237,'【参考】数式用'!$A$4:$B$54,2,FALSE),"")</f>
        <v/>
      </c>
      <c r="AD237" s="174"/>
      <c r="AE237" s="179" t="str">
        <f>IF(B237="","",IF(AO237="総合事業","数式を削除して手入力",IFERROR(INDEX('【参考】数式用'!$AT$3:$AV$452,MATCH(Q237&amp;V237,'【参考】数式用'!$AS$3:$AS$452,0),MATCH(VLOOKUP(Z237,'【参考】数式用'!$AW$2:$AX$53,2,FALSE),'【参考】数式用'!$AT$2:$AV$2,0)),10)))</f>
        <v/>
      </c>
      <c r="AN237" s="196"/>
      <c r="AO237" s="197"/>
    </row>
    <row r="238" spans="1:41" ht="49.95" customHeight="1">
      <c r="A238" s="21">
        <f t="shared" si="2"/>
        <v>186</v>
      </c>
      <c r="B238" s="58"/>
      <c r="C238" s="72"/>
      <c r="D238" s="72"/>
      <c r="E238" s="72"/>
      <c r="F238" s="72"/>
      <c r="G238" s="72"/>
      <c r="H238" s="72"/>
      <c r="I238" s="72"/>
      <c r="J238" s="72"/>
      <c r="K238" s="86"/>
      <c r="L238" s="96"/>
      <c r="M238" s="105"/>
      <c r="N238" s="105"/>
      <c r="O238" s="105"/>
      <c r="P238" s="112"/>
      <c r="Q238" s="119"/>
      <c r="R238" s="127"/>
      <c r="S238" s="127"/>
      <c r="T238" s="127"/>
      <c r="U238" s="133"/>
      <c r="V238" s="138"/>
      <c r="W238" s="150"/>
      <c r="X238" s="150"/>
      <c r="Y238" s="150"/>
      <c r="Z238" s="159"/>
      <c r="AA238" s="159"/>
      <c r="AB238" s="159"/>
      <c r="AC238" s="169" t="str">
        <f>IFERROR(VLOOKUP(Z238,'【参考】数式用'!$A$4:$B$54,2,FALSE),"")</f>
        <v/>
      </c>
      <c r="AD238" s="174"/>
      <c r="AE238" s="179" t="str">
        <f>IF(B238="","",IF(AO238="総合事業","数式を削除して手入力",IFERROR(INDEX('【参考】数式用'!$AT$3:$AV$452,MATCH(Q238&amp;V238,'【参考】数式用'!$AS$3:$AS$452,0),MATCH(VLOOKUP(Z238,'【参考】数式用'!$AW$2:$AX$53,2,FALSE),'【参考】数式用'!$AT$2:$AV$2,0)),10)))</f>
        <v/>
      </c>
      <c r="AN238" s="196"/>
      <c r="AO238" s="197"/>
    </row>
    <row r="239" spans="1:41" ht="49.95" customHeight="1">
      <c r="A239" s="21">
        <f t="shared" si="2"/>
        <v>187</v>
      </c>
      <c r="B239" s="58"/>
      <c r="C239" s="72"/>
      <c r="D239" s="72"/>
      <c r="E239" s="72"/>
      <c r="F239" s="72"/>
      <c r="G239" s="72"/>
      <c r="H239" s="72"/>
      <c r="I239" s="72"/>
      <c r="J239" s="72"/>
      <c r="K239" s="86"/>
      <c r="L239" s="96"/>
      <c r="M239" s="105"/>
      <c r="N239" s="105"/>
      <c r="O239" s="105"/>
      <c r="P239" s="112"/>
      <c r="Q239" s="119"/>
      <c r="R239" s="127"/>
      <c r="S239" s="127"/>
      <c r="T239" s="127"/>
      <c r="U239" s="133"/>
      <c r="V239" s="138"/>
      <c r="W239" s="150"/>
      <c r="X239" s="150"/>
      <c r="Y239" s="150"/>
      <c r="Z239" s="159"/>
      <c r="AA239" s="159"/>
      <c r="AB239" s="159"/>
      <c r="AC239" s="169" t="str">
        <f>IFERROR(VLOOKUP(Z239,'【参考】数式用'!$A$4:$B$54,2,FALSE),"")</f>
        <v/>
      </c>
      <c r="AD239" s="174"/>
      <c r="AE239" s="179" t="str">
        <f>IF(B239="","",IF(AO239="総合事業","数式を削除して手入力",IFERROR(INDEX('【参考】数式用'!$AT$3:$AV$452,MATCH(Q239&amp;V239,'【参考】数式用'!$AS$3:$AS$452,0),MATCH(VLOOKUP(Z239,'【参考】数式用'!$AW$2:$AX$53,2,FALSE),'【参考】数式用'!$AT$2:$AV$2,0)),10)))</f>
        <v/>
      </c>
      <c r="AN239" s="196"/>
      <c r="AO239" s="197"/>
    </row>
    <row r="240" spans="1:41" ht="49.95" customHeight="1">
      <c r="A240" s="21">
        <f t="shared" si="2"/>
        <v>188</v>
      </c>
      <c r="B240" s="58"/>
      <c r="C240" s="72"/>
      <c r="D240" s="72"/>
      <c r="E240" s="72"/>
      <c r="F240" s="72"/>
      <c r="G240" s="72"/>
      <c r="H240" s="72"/>
      <c r="I240" s="72"/>
      <c r="J240" s="72"/>
      <c r="K240" s="86"/>
      <c r="L240" s="96"/>
      <c r="M240" s="105"/>
      <c r="N240" s="105"/>
      <c r="O240" s="105"/>
      <c r="P240" s="112"/>
      <c r="Q240" s="119"/>
      <c r="R240" s="127"/>
      <c r="S240" s="127"/>
      <c r="T240" s="127"/>
      <c r="U240" s="133"/>
      <c r="V240" s="138"/>
      <c r="W240" s="150"/>
      <c r="X240" s="150"/>
      <c r="Y240" s="150"/>
      <c r="Z240" s="159"/>
      <c r="AA240" s="159"/>
      <c r="AB240" s="159"/>
      <c r="AC240" s="169" t="str">
        <f>IFERROR(VLOOKUP(Z240,'【参考】数式用'!$A$4:$B$54,2,FALSE),"")</f>
        <v/>
      </c>
      <c r="AD240" s="174"/>
      <c r="AE240" s="179" t="str">
        <f>IF(B240="","",IF(AO240="総合事業","数式を削除して手入力",IFERROR(INDEX('【参考】数式用'!$AT$3:$AV$452,MATCH(Q240&amp;V240,'【参考】数式用'!$AS$3:$AS$452,0),MATCH(VLOOKUP(Z240,'【参考】数式用'!$AW$2:$AX$53,2,FALSE),'【参考】数式用'!$AT$2:$AV$2,0)),10)))</f>
        <v/>
      </c>
      <c r="AN240" s="196"/>
      <c r="AO240" s="197"/>
    </row>
    <row r="241" spans="1:41" ht="49.95" customHeight="1">
      <c r="A241" s="21">
        <f t="shared" si="2"/>
        <v>189</v>
      </c>
      <c r="B241" s="58"/>
      <c r="C241" s="72"/>
      <c r="D241" s="72"/>
      <c r="E241" s="72"/>
      <c r="F241" s="72"/>
      <c r="G241" s="72"/>
      <c r="H241" s="72"/>
      <c r="I241" s="72"/>
      <c r="J241" s="72"/>
      <c r="K241" s="86"/>
      <c r="L241" s="96"/>
      <c r="M241" s="105"/>
      <c r="N241" s="105"/>
      <c r="O241" s="105"/>
      <c r="P241" s="112"/>
      <c r="Q241" s="119"/>
      <c r="R241" s="127"/>
      <c r="S241" s="127"/>
      <c r="T241" s="127"/>
      <c r="U241" s="133"/>
      <c r="V241" s="138"/>
      <c r="W241" s="150"/>
      <c r="X241" s="150"/>
      <c r="Y241" s="150"/>
      <c r="Z241" s="159"/>
      <c r="AA241" s="159"/>
      <c r="AB241" s="159"/>
      <c r="AC241" s="169" t="str">
        <f>IFERROR(VLOOKUP(Z241,'【参考】数式用'!$A$4:$B$54,2,FALSE),"")</f>
        <v/>
      </c>
      <c r="AD241" s="174"/>
      <c r="AE241" s="179" t="str">
        <f>IF(B241="","",IF(AO241="総合事業","数式を削除して手入力",IFERROR(INDEX('【参考】数式用'!$AT$3:$AV$452,MATCH(Q241&amp;V241,'【参考】数式用'!$AS$3:$AS$452,0),MATCH(VLOOKUP(Z241,'【参考】数式用'!$AW$2:$AX$53,2,FALSE),'【参考】数式用'!$AT$2:$AV$2,0)),10)))</f>
        <v/>
      </c>
      <c r="AN241" s="196"/>
      <c r="AO241" s="197"/>
    </row>
    <row r="242" spans="1:41" ht="49.95" customHeight="1">
      <c r="A242" s="21">
        <f t="shared" si="2"/>
        <v>190</v>
      </c>
      <c r="B242" s="58"/>
      <c r="C242" s="72"/>
      <c r="D242" s="72"/>
      <c r="E242" s="72"/>
      <c r="F242" s="72"/>
      <c r="G242" s="72"/>
      <c r="H242" s="72"/>
      <c r="I242" s="72"/>
      <c r="J242" s="72"/>
      <c r="K242" s="86"/>
      <c r="L242" s="96"/>
      <c r="M242" s="105"/>
      <c r="N242" s="105"/>
      <c r="O242" s="105"/>
      <c r="P242" s="112"/>
      <c r="Q242" s="119"/>
      <c r="R242" s="127"/>
      <c r="S242" s="127"/>
      <c r="T242" s="127"/>
      <c r="U242" s="133"/>
      <c r="V242" s="138"/>
      <c r="W242" s="150"/>
      <c r="X242" s="150"/>
      <c r="Y242" s="150"/>
      <c r="Z242" s="159"/>
      <c r="AA242" s="159"/>
      <c r="AB242" s="159"/>
      <c r="AC242" s="169" t="str">
        <f>IFERROR(VLOOKUP(Z242,'【参考】数式用'!$A$4:$B$54,2,FALSE),"")</f>
        <v/>
      </c>
      <c r="AD242" s="174"/>
      <c r="AE242" s="179" t="str">
        <f>IF(B242="","",IF(AO242="総合事業","数式を削除して手入力",IFERROR(INDEX('【参考】数式用'!$AT$3:$AV$452,MATCH(Q242&amp;V242,'【参考】数式用'!$AS$3:$AS$452,0),MATCH(VLOOKUP(Z242,'【参考】数式用'!$AW$2:$AX$53,2,FALSE),'【参考】数式用'!$AT$2:$AV$2,0)),10)))</f>
        <v/>
      </c>
      <c r="AN242" s="196"/>
      <c r="AO242" s="197"/>
    </row>
    <row r="243" spans="1:41" ht="49.95" customHeight="1">
      <c r="A243" s="21">
        <f t="shared" si="2"/>
        <v>191</v>
      </c>
      <c r="B243" s="58"/>
      <c r="C243" s="72"/>
      <c r="D243" s="72"/>
      <c r="E243" s="72"/>
      <c r="F243" s="72"/>
      <c r="G243" s="72"/>
      <c r="H243" s="72"/>
      <c r="I243" s="72"/>
      <c r="J243" s="72"/>
      <c r="K243" s="86"/>
      <c r="L243" s="96"/>
      <c r="M243" s="105"/>
      <c r="N243" s="105"/>
      <c r="O243" s="105"/>
      <c r="P243" s="112"/>
      <c r="Q243" s="119"/>
      <c r="R243" s="127"/>
      <c r="S243" s="127"/>
      <c r="T243" s="127"/>
      <c r="U243" s="133"/>
      <c r="V243" s="138"/>
      <c r="W243" s="150"/>
      <c r="X243" s="150"/>
      <c r="Y243" s="150"/>
      <c r="Z243" s="159"/>
      <c r="AA243" s="159"/>
      <c r="AB243" s="159"/>
      <c r="AC243" s="169" t="str">
        <f>IFERROR(VLOOKUP(Z243,'【参考】数式用'!$A$4:$B$54,2,FALSE),"")</f>
        <v/>
      </c>
      <c r="AD243" s="174"/>
      <c r="AE243" s="179" t="str">
        <f>IF(B243="","",IF(AO243="総合事業","数式を削除して手入力",IFERROR(INDEX('【参考】数式用'!$AT$3:$AV$452,MATCH(Q243&amp;V243,'【参考】数式用'!$AS$3:$AS$452,0),MATCH(VLOOKUP(Z243,'【参考】数式用'!$AW$2:$AX$53,2,FALSE),'【参考】数式用'!$AT$2:$AV$2,0)),10)))</f>
        <v/>
      </c>
      <c r="AN243" s="196"/>
      <c r="AO243" s="197"/>
    </row>
    <row r="244" spans="1:41" ht="49.95" customHeight="1">
      <c r="A244" s="21">
        <f t="shared" si="2"/>
        <v>192</v>
      </c>
      <c r="B244" s="58"/>
      <c r="C244" s="72"/>
      <c r="D244" s="72"/>
      <c r="E244" s="72"/>
      <c r="F244" s="72"/>
      <c r="G244" s="72"/>
      <c r="H244" s="72"/>
      <c r="I244" s="72"/>
      <c r="J244" s="72"/>
      <c r="K244" s="86"/>
      <c r="L244" s="96"/>
      <c r="M244" s="105"/>
      <c r="N244" s="105"/>
      <c r="O244" s="105"/>
      <c r="P244" s="112"/>
      <c r="Q244" s="119"/>
      <c r="R244" s="127"/>
      <c r="S244" s="127"/>
      <c r="T244" s="127"/>
      <c r="U244" s="133"/>
      <c r="V244" s="138"/>
      <c r="W244" s="150"/>
      <c r="X244" s="150"/>
      <c r="Y244" s="150"/>
      <c r="Z244" s="159"/>
      <c r="AA244" s="159"/>
      <c r="AB244" s="159"/>
      <c r="AC244" s="169" t="str">
        <f>IFERROR(VLOOKUP(Z244,'【参考】数式用'!$A$4:$B$54,2,FALSE),"")</f>
        <v/>
      </c>
      <c r="AD244" s="174"/>
      <c r="AE244" s="179" t="str">
        <f>IF(B244="","",IF(AO244="総合事業","数式を削除して手入力",IFERROR(INDEX('【参考】数式用'!$AT$3:$AV$452,MATCH(Q244&amp;V244,'【参考】数式用'!$AS$3:$AS$452,0),MATCH(VLOOKUP(Z244,'【参考】数式用'!$AW$2:$AX$53,2,FALSE),'【参考】数式用'!$AT$2:$AV$2,0)),10)))</f>
        <v/>
      </c>
      <c r="AN244" s="196"/>
      <c r="AO244" s="197"/>
    </row>
    <row r="245" spans="1:41" ht="49.95" customHeight="1">
      <c r="A245" s="21">
        <f t="shared" si="2"/>
        <v>193</v>
      </c>
      <c r="B245" s="58"/>
      <c r="C245" s="72"/>
      <c r="D245" s="72"/>
      <c r="E245" s="72"/>
      <c r="F245" s="72"/>
      <c r="G245" s="72"/>
      <c r="H245" s="72"/>
      <c r="I245" s="72"/>
      <c r="J245" s="72"/>
      <c r="K245" s="86"/>
      <c r="L245" s="96"/>
      <c r="M245" s="105"/>
      <c r="N245" s="105"/>
      <c r="O245" s="105"/>
      <c r="P245" s="112"/>
      <c r="Q245" s="119"/>
      <c r="R245" s="127"/>
      <c r="S245" s="127"/>
      <c r="T245" s="127"/>
      <c r="U245" s="133"/>
      <c r="V245" s="138"/>
      <c r="W245" s="150"/>
      <c r="X245" s="150"/>
      <c r="Y245" s="150"/>
      <c r="Z245" s="159"/>
      <c r="AA245" s="159"/>
      <c r="AB245" s="159"/>
      <c r="AC245" s="169" t="str">
        <f>IFERROR(VLOOKUP(Z245,'【参考】数式用'!$A$4:$B$54,2,FALSE),"")</f>
        <v/>
      </c>
      <c r="AD245" s="174"/>
      <c r="AE245" s="179" t="str">
        <f>IF(B245="","",IF(AO245="総合事業","数式を削除して手入力",IFERROR(INDEX('【参考】数式用'!$AT$3:$AV$452,MATCH(Q245&amp;V245,'【参考】数式用'!$AS$3:$AS$452,0),MATCH(VLOOKUP(Z245,'【参考】数式用'!$AW$2:$AX$53,2,FALSE),'【参考】数式用'!$AT$2:$AV$2,0)),10)))</f>
        <v/>
      </c>
      <c r="AN245" s="196"/>
      <c r="AO245" s="197"/>
    </row>
    <row r="246" spans="1:41" ht="49.95" customHeight="1">
      <c r="A246" s="21">
        <f t="shared" si="2"/>
        <v>194</v>
      </c>
      <c r="B246" s="58"/>
      <c r="C246" s="72"/>
      <c r="D246" s="72"/>
      <c r="E246" s="72"/>
      <c r="F246" s="72"/>
      <c r="G246" s="72"/>
      <c r="H246" s="72"/>
      <c r="I246" s="72"/>
      <c r="J246" s="72"/>
      <c r="K246" s="86"/>
      <c r="L246" s="96"/>
      <c r="M246" s="105"/>
      <c r="N246" s="105"/>
      <c r="O246" s="105"/>
      <c r="P246" s="112"/>
      <c r="Q246" s="119"/>
      <c r="R246" s="127"/>
      <c r="S246" s="127"/>
      <c r="T246" s="127"/>
      <c r="U246" s="133"/>
      <c r="V246" s="138"/>
      <c r="W246" s="150"/>
      <c r="X246" s="150"/>
      <c r="Y246" s="150"/>
      <c r="Z246" s="159"/>
      <c r="AA246" s="159"/>
      <c r="AB246" s="159"/>
      <c r="AC246" s="169" t="str">
        <f>IFERROR(VLOOKUP(Z246,'【参考】数式用'!$A$4:$B$54,2,FALSE),"")</f>
        <v/>
      </c>
      <c r="AD246" s="174"/>
      <c r="AE246" s="179" t="str">
        <f>IF(B246="","",IF(AO246="総合事業","数式を削除して手入力",IFERROR(INDEX('【参考】数式用'!$AT$3:$AV$452,MATCH(Q246&amp;V246,'【参考】数式用'!$AS$3:$AS$452,0),MATCH(VLOOKUP(Z246,'【参考】数式用'!$AW$2:$AX$53,2,FALSE),'【参考】数式用'!$AT$2:$AV$2,0)),10)))</f>
        <v/>
      </c>
      <c r="AN246" s="196"/>
      <c r="AO246" s="197"/>
    </row>
    <row r="247" spans="1:41" ht="49.95" customHeight="1">
      <c r="A247" s="21">
        <f t="shared" ref="A247:A310" si="3">A246+1</f>
        <v>195</v>
      </c>
      <c r="B247" s="58"/>
      <c r="C247" s="72"/>
      <c r="D247" s="72"/>
      <c r="E247" s="72"/>
      <c r="F247" s="72"/>
      <c r="G247" s="72"/>
      <c r="H247" s="72"/>
      <c r="I247" s="72"/>
      <c r="J247" s="72"/>
      <c r="K247" s="86"/>
      <c r="L247" s="96"/>
      <c r="M247" s="105"/>
      <c r="N247" s="105"/>
      <c r="O247" s="105"/>
      <c r="P247" s="112"/>
      <c r="Q247" s="119"/>
      <c r="R247" s="127"/>
      <c r="S247" s="127"/>
      <c r="T247" s="127"/>
      <c r="U247" s="133"/>
      <c r="V247" s="138"/>
      <c r="W247" s="150"/>
      <c r="X247" s="150"/>
      <c r="Y247" s="150"/>
      <c r="Z247" s="159"/>
      <c r="AA247" s="159"/>
      <c r="AB247" s="159"/>
      <c r="AC247" s="169" t="str">
        <f>IFERROR(VLOOKUP(Z247,'【参考】数式用'!$A$4:$B$54,2,FALSE),"")</f>
        <v/>
      </c>
      <c r="AD247" s="174"/>
      <c r="AE247" s="179" t="str">
        <f>IF(B247="","",IF(AO247="総合事業","数式を削除して手入力",IFERROR(INDEX('【参考】数式用'!$AT$3:$AV$452,MATCH(Q247&amp;V247,'【参考】数式用'!$AS$3:$AS$452,0),MATCH(VLOOKUP(Z247,'【参考】数式用'!$AW$2:$AX$53,2,FALSE),'【参考】数式用'!$AT$2:$AV$2,0)),10)))</f>
        <v/>
      </c>
      <c r="AN247" s="196"/>
      <c r="AO247" s="197"/>
    </row>
    <row r="248" spans="1:41" ht="49.95" customHeight="1">
      <c r="A248" s="21">
        <f t="shared" si="3"/>
        <v>196</v>
      </c>
      <c r="B248" s="58"/>
      <c r="C248" s="72"/>
      <c r="D248" s="72"/>
      <c r="E248" s="72"/>
      <c r="F248" s="72"/>
      <c r="G248" s="72"/>
      <c r="H248" s="72"/>
      <c r="I248" s="72"/>
      <c r="J248" s="72"/>
      <c r="K248" s="86"/>
      <c r="L248" s="96"/>
      <c r="M248" s="105"/>
      <c r="N248" s="105"/>
      <c r="O248" s="105"/>
      <c r="P248" s="112"/>
      <c r="Q248" s="119"/>
      <c r="R248" s="127"/>
      <c r="S248" s="127"/>
      <c r="T248" s="127"/>
      <c r="U248" s="133"/>
      <c r="V248" s="138"/>
      <c r="W248" s="150"/>
      <c r="X248" s="150"/>
      <c r="Y248" s="150"/>
      <c r="Z248" s="159"/>
      <c r="AA248" s="159"/>
      <c r="AB248" s="159"/>
      <c r="AC248" s="169" t="str">
        <f>IFERROR(VLOOKUP(Z248,'【参考】数式用'!$A$4:$B$54,2,FALSE),"")</f>
        <v/>
      </c>
      <c r="AD248" s="174"/>
      <c r="AE248" s="179" t="str">
        <f>IF(B248="","",IF(AO248="総合事業","数式を削除して手入力",IFERROR(INDEX('【参考】数式用'!$AT$3:$AV$452,MATCH(Q248&amp;V248,'【参考】数式用'!$AS$3:$AS$452,0),MATCH(VLOOKUP(Z248,'【参考】数式用'!$AW$2:$AX$53,2,FALSE),'【参考】数式用'!$AT$2:$AV$2,0)),10)))</f>
        <v/>
      </c>
      <c r="AN248" s="196"/>
      <c r="AO248" s="197"/>
    </row>
    <row r="249" spans="1:41" ht="49.95" customHeight="1">
      <c r="A249" s="21">
        <f t="shared" si="3"/>
        <v>197</v>
      </c>
      <c r="B249" s="58"/>
      <c r="C249" s="72"/>
      <c r="D249" s="72"/>
      <c r="E249" s="72"/>
      <c r="F249" s="72"/>
      <c r="G249" s="72"/>
      <c r="H249" s="72"/>
      <c r="I249" s="72"/>
      <c r="J249" s="72"/>
      <c r="K249" s="86"/>
      <c r="L249" s="96"/>
      <c r="M249" s="105"/>
      <c r="N249" s="105"/>
      <c r="O249" s="105"/>
      <c r="P249" s="112"/>
      <c r="Q249" s="119"/>
      <c r="R249" s="127"/>
      <c r="S249" s="127"/>
      <c r="T249" s="127"/>
      <c r="U249" s="133"/>
      <c r="V249" s="138"/>
      <c r="W249" s="150"/>
      <c r="X249" s="150"/>
      <c r="Y249" s="150"/>
      <c r="Z249" s="159"/>
      <c r="AA249" s="159"/>
      <c r="AB249" s="159"/>
      <c r="AC249" s="169" t="str">
        <f>IFERROR(VLOOKUP(Z249,'【参考】数式用'!$A$4:$B$54,2,FALSE),"")</f>
        <v/>
      </c>
      <c r="AD249" s="174"/>
      <c r="AE249" s="179" t="str">
        <f>IF(B249="","",IF(AO249="総合事業","数式を削除して手入力",IFERROR(INDEX('【参考】数式用'!$AT$3:$AV$452,MATCH(Q249&amp;V249,'【参考】数式用'!$AS$3:$AS$452,0),MATCH(VLOOKUP(Z249,'【参考】数式用'!$AW$2:$AX$53,2,FALSE),'【参考】数式用'!$AT$2:$AV$2,0)),10)))</f>
        <v/>
      </c>
      <c r="AN249" s="196"/>
      <c r="AO249" s="197"/>
    </row>
    <row r="250" spans="1:41" ht="49.95" customHeight="1">
      <c r="A250" s="21">
        <f t="shared" si="3"/>
        <v>198</v>
      </c>
      <c r="B250" s="58"/>
      <c r="C250" s="72"/>
      <c r="D250" s="72"/>
      <c r="E250" s="72"/>
      <c r="F250" s="72"/>
      <c r="G250" s="72"/>
      <c r="H250" s="72"/>
      <c r="I250" s="72"/>
      <c r="J250" s="72"/>
      <c r="K250" s="86"/>
      <c r="L250" s="96"/>
      <c r="M250" s="105"/>
      <c r="N250" s="105"/>
      <c r="O250" s="105"/>
      <c r="P250" s="112"/>
      <c r="Q250" s="119"/>
      <c r="R250" s="127"/>
      <c r="S250" s="127"/>
      <c r="T250" s="127"/>
      <c r="U250" s="133"/>
      <c r="V250" s="138"/>
      <c r="W250" s="150"/>
      <c r="X250" s="150"/>
      <c r="Y250" s="150"/>
      <c r="Z250" s="159"/>
      <c r="AA250" s="159"/>
      <c r="AB250" s="159"/>
      <c r="AC250" s="169" t="str">
        <f>IFERROR(VLOOKUP(Z250,'【参考】数式用'!$A$4:$B$54,2,FALSE),"")</f>
        <v/>
      </c>
      <c r="AD250" s="174"/>
      <c r="AE250" s="179" t="str">
        <f>IF(B250="","",IF(AO250="総合事業","数式を削除して手入力",IFERROR(INDEX('【参考】数式用'!$AT$3:$AV$452,MATCH(Q250&amp;V250,'【参考】数式用'!$AS$3:$AS$452,0),MATCH(VLOOKUP(Z250,'【参考】数式用'!$AW$2:$AX$53,2,FALSE),'【参考】数式用'!$AT$2:$AV$2,0)),10)))</f>
        <v/>
      </c>
      <c r="AN250" s="196"/>
      <c r="AO250" s="197"/>
    </row>
    <row r="251" spans="1:41" ht="49.95" customHeight="1">
      <c r="A251" s="21">
        <f t="shared" si="3"/>
        <v>199</v>
      </c>
      <c r="B251" s="58"/>
      <c r="C251" s="72"/>
      <c r="D251" s="72"/>
      <c r="E251" s="72"/>
      <c r="F251" s="72"/>
      <c r="G251" s="72"/>
      <c r="H251" s="72"/>
      <c r="I251" s="72"/>
      <c r="J251" s="72"/>
      <c r="K251" s="86"/>
      <c r="L251" s="96"/>
      <c r="M251" s="105"/>
      <c r="N251" s="105"/>
      <c r="O251" s="105"/>
      <c r="P251" s="112"/>
      <c r="Q251" s="119"/>
      <c r="R251" s="127"/>
      <c r="S251" s="127"/>
      <c r="T251" s="127"/>
      <c r="U251" s="133"/>
      <c r="V251" s="138"/>
      <c r="W251" s="150"/>
      <c r="X251" s="150"/>
      <c r="Y251" s="150"/>
      <c r="Z251" s="159"/>
      <c r="AA251" s="159"/>
      <c r="AB251" s="159"/>
      <c r="AC251" s="169" t="str">
        <f>IFERROR(VLOOKUP(Z251,'【参考】数式用'!$A$4:$B$54,2,FALSE),"")</f>
        <v/>
      </c>
      <c r="AD251" s="174"/>
      <c r="AE251" s="179" t="str">
        <f>IF(B251="","",IF(AO251="総合事業","数式を削除して手入力",IFERROR(INDEX('【参考】数式用'!$AT$3:$AV$452,MATCH(Q251&amp;V251,'【参考】数式用'!$AS$3:$AS$452,0),MATCH(VLOOKUP(Z251,'【参考】数式用'!$AW$2:$AX$53,2,FALSE),'【参考】数式用'!$AT$2:$AV$2,0)),10)))</f>
        <v/>
      </c>
      <c r="AN251" s="196"/>
      <c r="AO251" s="197"/>
    </row>
    <row r="252" spans="1:41" ht="49.95" customHeight="1">
      <c r="A252" s="21">
        <f t="shared" si="3"/>
        <v>200</v>
      </c>
      <c r="B252" s="58"/>
      <c r="C252" s="72"/>
      <c r="D252" s="72"/>
      <c r="E252" s="72"/>
      <c r="F252" s="72"/>
      <c r="G252" s="72"/>
      <c r="H252" s="72"/>
      <c r="I252" s="72"/>
      <c r="J252" s="72"/>
      <c r="K252" s="86"/>
      <c r="L252" s="96"/>
      <c r="M252" s="105"/>
      <c r="N252" s="105"/>
      <c r="O252" s="105"/>
      <c r="P252" s="112"/>
      <c r="Q252" s="119"/>
      <c r="R252" s="127"/>
      <c r="S252" s="127"/>
      <c r="T252" s="127"/>
      <c r="U252" s="133"/>
      <c r="V252" s="138"/>
      <c r="W252" s="150"/>
      <c r="X252" s="150"/>
      <c r="Y252" s="150"/>
      <c r="Z252" s="159"/>
      <c r="AA252" s="159"/>
      <c r="AB252" s="159"/>
      <c r="AC252" s="169" t="str">
        <f>IFERROR(VLOOKUP(Z252,'【参考】数式用'!$A$4:$B$54,2,FALSE),"")</f>
        <v/>
      </c>
      <c r="AD252" s="174"/>
      <c r="AE252" s="179" t="str">
        <f>IF(B252="","",IF(AO252="総合事業","数式を削除して手入力",IFERROR(INDEX('【参考】数式用'!$AT$3:$AV$452,MATCH(Q252&amp;V252,'【参考】数式用'!$AS$3:$AS$452,0),MATCH(VLOOKUP(Z252,'【参考】数式用'!$AW$2:$AX$53,2,FALSE),'【参考】数式用'!$AT$2:$AV$2,0)),10)))</f>
        <v/>
      </c>
      <c r="AN252" s="196"/>
      <c r="AO252" s="197"/>
    </row>
    <row r="253" spans="1:41" ht="49.95" customHeight="1">
      <c r="A253" s="21">
        <f t="shared" si="3"/>
        <v>201</v>
      </c>
      <c r="B253" s="58"/>
      <c r="C253" s="72"/>
      <c r="D253" s="72"/>
      <c r="E253" s="72"/>
      <c r="F253" s="72"/>
      <c r="G253" s="72"/>
      <c r="H253" s="72"/>
      <c r="I253" s="72"/>
      <c r="J253" s="72"/>
      <c r="K253" s="86"/>
      <c r="L253" s="96"/>
      <c r="M253" s="105"/>
      <c r="N253" s="105"/>
      <c r="O253" s="105"/>
      <c r="P253" s="112"/>
      <c r="Q253" s="119"/>
      <c r="R253" s="127"/>
      <c r="S253" s="127"/>
      <c r="T253" s="127"/>
      <c r="U253" s="133"/>
      <c r="V253" s="138"/>
      <c r="W253" s="150"/>
      <c r="X253" s="150"/>
      <c r="Y253" s="150"/>
      <c r="Z253" s="159"/>
      <c r="AA253" s="159"/>
      <c r="AB253" s="159"/>
      <c r="AC253" s="169" t="str">
        <f>IFERROR(VLOOKUP(Z253,'【参考】数式用'!$A$4:$B$54,2,FALSE),"")</f>
        <v/>
      </c>
      <c r="AD253" s="174"/>
      <c r="AE253" s="179" t="str">
        <f>IF(B253="","",IF(AO253="総合事業","数式を削除して手入力",IFERROR(INDEX('【参考】数式用'!$AT$3:$AV$452,MATCH(Q253&amp;V253,'【参考】数式用'!$AS$3:$AS$452,0),MATCH(VLOOKUP(Z253,'【参考】数式用'!$AW$2:$AX$53,2,FALSE),'【参考】数式用'!$AT$2:$AV$2,0)),10)))</f>
        <v/>
      </c>
      <c r="AN253" s="196"/>
      <c r="AO253" s="197"/>
    </row>
    <row r="254" spans="1:41" ht="49.95" customHeight="1">
      <c r="A254" s="21">
        <f t="shared" si="3"/>
        <v>202</v>
      </c>
      <c r="B254" s="58"/>
      <c r="C254" s="72"/>
      <c r="D254" s="72"/>
      <c r="E254" s="72"/>
      <c r="F254" s="72"/>
      <c r="G254" s="72"/>
      <c r="H254" s="72"/>
      <c r="I254" s="72"/>
      <c r="J254" s="72"/>
      <c r="K254" s="86"/>
      <c r="L254" s="96"/>
      <c r="M254" s="105"/>
      <c r="N254" s="105"/>
      <c r="O254" s="105"/>
      <c r="P254" s="112"/>
      <c r="Q254" s="119"/>
      <c r="R254" s="127"/>
      <c r="S254" s="127"/>
      <c r="T254" s="127"/>
      <c r="U254" s="133"/>
      <c r="V254" s="138"/>
      <c r="W254" s="150"/>
      <c r="X254" s="150"/>
      <c r="Y254" s="150"/>
      <c r="Z254" s="159"/>
      <c r="AA254" s="159"/>
      <c r="AB254" s="159"/>
      <c r="AC254" s="169" t="str">
        <f>IFERROR(VLOOKUP(Z254,'【参考】数式用'!$A$4:$B$54,2,FALSE),"")</f>
        <v/>
      </c>
      <c r="AD254" s="174"/>
      <c r="AE254" s="179" t="str">
        <f>IF(B254="","",IF(AO254="総合事業","数式を削除して手入力",IFERROR(INDEX('【参考】数式用'!$AT$3:$AV$452,MATCH(Q254&amp;V254,'【参考】数式用'!$AS$3:$AS$452,0),MATCH(VLOOKUP(Z254,'【参考】数式用'!$AW$2:$AX$53,2,FALSE),'【参考】数式用'!$AT$2:$AV$2,0)),10)))</f>
        <v/>
      </c>
      <c r="AN254" s="196"/>
      <c r="AO254" s="197"/>
    </row>
    <row r="255" spans="1:41" ht="49.95" customHeight="1">
      <c r="A255" s="21">
        <f t="shared" si="3"/>
        <v>203</v>
      </c>
      <c r="B255" s="58"/>
      <c r="C255" s="72"/>
      <c r="D255" s="72"/>
      <c r="E255" s="72"/>
      <c r="F255" s="72"/>
      <c r="G255" s="72"/>
      <c r="H255" s="72"/>
      <c r="I255" s="72"/>
      <c r="J255" s="72"/>
      <c r="K255" s="86"/>
      <c r="L255" s="96"/>
      <c r="M255" s="105"/>
      <c r="N255" s="105"/>
      <c r="O255" s="105"/>
      <c r="P255" s="112"/>
      <c r="Q255" s="119"/>
      <c r="R255" s="127"/>
      <c r="S255" s="127"/>
      <c r="T255" s="127"/>
      <c r="U255" s="133"/>
      <c r="V255" s="138"/>
      <c r="W255" s="150"/>
      <c r="X255" s="150"/>
      <c r="Y255" s="150"/>
      <c r="Z255" s="159"/>
      <c r="AA255" s="159"/>
      <c r="AB255" s="159"/>
      <c r="AC255" s="169" t="str">
        <f>IFERROR(VLOOKUP(Z255,'【参考】数式用'!$A$4:$B$54,2,FALSE),"")</f>
        <v/>
      </c>
      <c r="AD255" s="174"/>
      <c r="AE255" s="179" t="str">
        <f>IF(B255="","",IF(AO255="総合事業","数式を削除して手入力",IFERROR(INDEX('【参考】数式用'!$AT$3:$AV$452,MATCH(Q255&amp;V255,'【参考】数式用'!$AS$3:$AS$452,0),MATCH(VLOOKUP(Z255,'【参考】数式用'!$AW$2:$AX$53,2,FALSE),'【参考】数式用'!$AT$2:$AV$2,0)),10)))</f>
        <v/>
      </c>
      <c r="AN255" s="196"/>
      <c r="AO255" s="197"/>
    </row>
    <row r="256" spans="1:41" ht="49.95" customHeight="1">
      <c r="A256" s="21">
        <f t="shared" si="3"/>
        <v>204</v>
      </c>
      <c r="B256" s="58"/>
      <c r="C256" s="72"/>
      <c r="D256" s="72"/>
      <c r="E256" s="72"/>
      <c r="F256" s="72"/>
      <c r="G256" s="72"/>
      <c r="H256" s="72"/>
      <c r="I256" s="72"/>
      <c r="J256" s="72"/>
      <c r="K256" s="86"/>
      <c r="L256" s="96"/>
      <c r="M256" s="105"/>
      <c r="N256" s="105"/>
      <c r="O256" s="105"/>
      <c r="P256" s="112"/>
      <c r="Q256" s="119"/>
      <c r="R256" s="127"/>
      <c r="S256" s="127"/>
      <c r="T256" s="127"/>
      <c r="U256" s="133"/>
      <c r="V256" s="138"/>
      <c r="W256" s="150"/>
      <c r="X256" s="150"/>
      <c r="Y256" s="150"/>
      <c r="Z256" s="159"/>
      <c r="AA256" s="159"/>
      <c r="AB256" s="159"/>
      <c r="AC256" s="169" t="str">
        <f>IFERROR(VLOOKUP(Z256,'【参考】数式用'!$A$4:$B$54,2,FALSE),"")</f>
        <v/>
      </c>
      <c r="AD256" s="174"/>
      <c r="AE256" s="179" t="str">
        <f>IF(B256="","",IF(AO256="総合事業","数式を削除して手入力",IFERROR(INDEX('【参考】数式用'!$AT$3:$AV$452,MATCH(Q256&amp;V256,'【参考】数式用'!$AS$3:$AS$452,0),MATCH(VLOOKUP(Z256,'【参考】数式用'!$AW$2:$AX$53,2,FALSE),'【参考】数式用'!$AT$2:$AV$2,0)),10)))</f>
        <v/>
      </c>
      <c r="AN256" s="196"/>
      <c r="AO256" s="197"/>
    </row>
    <row r="257" spans="1:41" ht="49.95" customHeight="1">
      <c r="A257" s="21">
        <f t="shared" si="3"/>
        <v>205</v>
      </c>
      <c r="B257" s="58"/>
      <c r="C257" s="72"/>
      <c r="D257" s="72"/>
      <c r="E257" s="72"/>
      <c r="F257" s="72"/>
      <c r="G257" s="72"/>
      <c r="H257" s="72"/>
      <c r="I257" s="72"/>
      <c r="J257" s="72"/>
      <c r="K257" s="86"/>
      <c r="L257" s="96"/>
      <c r="M257" s="105"/>
      <c r="N257" s="105"/>
      <c r="O257" s="105"/>
      <c r="P257" s="112"/>
      <c r="Q257" s="119"/>
      <c r="R257" s="127"/>
      <c r="S257" s="127"/>
      <c r="T257" s="127"/>
      <c r="U257" s="133"/>
      <c r="V257" s="138"/>
      <c r="W257" s="150"/>
      <c r="X257" s="150"/>
      <c r="Y257" s="150"/>
      <c r="Z257" s="159"/>
      <c r="AA257" s="159"/>
      <c r="AB257" s="159"/>
      <c r="AC257" s="169" t="str">
        <f>IFERROR(VLOOKUP(Z257,'【参考】数式用'!$A$4:$B$54,2,FALSE),"")</f>
        <v/>
      </c>
      <c r="AD257" s="174"/>
      <c r="AE257" s="179" t="str">
        <f>IF(B257="","",IF(AO257="総合事業","数式を削除して手入力",IFERROR(INDEX('【参考】数式用'!$AT$3:$AV$452,MATCH(Q257&amp;V257,'【参考】数式用'!$AS$3:$AS$452,0),MATCH(VLOOKUP(Z257,'【参考】数式用'!$AW$2:$AX$53,2,FALSE),'【参考】数式用'!$AT$2:$AV$2,0)),10)))</f>
        <v/>
      </c>
      <c r="AN257" s="196"/>
      <c r="AO257" s="197"/>
    </row>
    <row r="258" spans="1:41" ht="49.95" customHeight="1">
      <c r="A258" s="21">
        <f t="shared" si="3"/>
        <v>206</v>
      </c>
      <c r="B258" s="58"/>
      <c r="C258" s="72"/>
      <c r="D258" s="72"/>
      <c r="E258" s="72"/>
      <c r="F258" s="72"/>
      <c r="G258" s="72"/>
      <c r="H258" s="72"/>
      <c r="I258" s="72"/>
      <c r="J258" s="72"/>
      <c r="K258" s="86"/>
      <c r="L258" s="96"/>
      <c r="M258" s="105"/>
      <c r="N258" s="105"/>
      <c r="O258" s="105"/>
      <c r="P258" s="112"/>
      <c r="Q258" s="119"/>
      <c r="R258" s="127"/>
      <c r="S258" s="127"/>
      <c r="T258" s="127"/>
      <c r="U258" s="133"/>
      <c r="V258" s="138"/>
      <c r="W258" s="150"/>
      <c r="X258" s="150"/>
      <c r="Y258" s="150"/>
      <c r="Z258" s="159"/>
      <c r="AA258" s="159"/>
      <c r="AB258" s="159"/>
      <c r="AC258" s="169" t="str">
        <f>IFERROR(VLOOKUP(Z258,'【参考】数式用'!$A$4:$B$54,2,FALSE),"")</f>
        <v/>
      </c>
      <c r="AD258" s="174"/>
      <c r="AE258" s="179" t="str">
        <f>IF(B258="","",IF(AO258="総合事業","数式を削除して手入力",IFERROR(INDEX('【参考】数式用'!$AT$3:$AV$452,MATCH(Q258&amp;V258,'【参考】数式用'!$AS$3:$AS$452,0),MATCH(VLOOKUP(Z258,'【参考】数式用'!$AW$2:$AX$53,2,FALSE),'【参考】数式用'!$AT$2:$AV$2,0)),10)))</f>
        <v/>
      </c>
      <c r="AN258" s="196"/>
      <c r="AO258" s="197"/>
    </row>
    <row r="259" spans="1:41" ht="49.95" customHeight="1">
      <c r="A259" s="21">
        <f t="shared" si="3"/>
        <v>207</v>
      </c>
      <c r="B259" s="58"/>
      <c r="C259" s="72"/>
      <c r="D259" s="72"/>
      <c r="E259" s="72"/>
      <c r="F259" s="72"/>
      <c r="G259" s="72"/>
      <c r="H259" s="72"/>
      <c r="I259" s="72"/>
      <c r="J259" s="72"/>
      <c r="K259" s="86"/>
      <c r="L259" s="96"/>
      <c r="M259" s="105"/>
      <c r="N259" s="105"/>
      <c r="O259" s="105"/>
      <c r="P259" s="112"/>
      <c r="Q259" s="119"/>
      <c r="R259" s="127"/>
      <c r="S259" s="127"/>
      <c r="T259" s="127"/>
      <c r="U259" s="133"/>
      <c r="V259" s="138"/>
      <c r="W259" s="150"/>
      <c r="X259" s="150"/>
      <c r="Y259" s="150"/>
      <c r="Z259" s="159"/>
      <c r="AA259" s="159"/>
      <c r="AB259" s="159"/>
      <c r="AC259" s="169" t="str">
        <f>IFERROR(VLOOKUP(Z259,'【参考】数式用'!$A$4:$B$54,2,FALSE),"")</f>
        <v/>
      </c>
      <c r="AD259" s="174"/>
      <c r="AE259" s="179" t="str">
        <f>IF(B259="","",IF(AO259="総合事業","数式を削除して手入力",IFERROR(INDEX('【参考】数式用'!$AT$3:$AV$452,MATCH(Q259&amp;V259,'【参考】数式用'!$AS$3:$AS$452,0),MATCH(VLOOKUP(Z259,'【参考】数式用'!$AW$2:$AX$53,2,FALSE),'【参考】数式用'!$AT$2:$AV$2,0)),10)))</f>
        <v/>
      </c>
      <c r="AN259" s="196"/>
      <c r="AO259" s="197"/>
    </row>
    <row r="260" spans="1:41" ht="49.95" customHeight="1">
      <c r="A260" s="21">
        <f t="shared" si="3"/>
        <v>208</v>
      </c>
      <c r="B260" s="58"/>
      <c r="C260" s="72"/>
      <c r="D260" s="72"/>
      <c r="E260" s="72"/>
      <c r="F260" s="72"/>
      <c r="G260" s="72"/>
      <c r="H260" s="72"/>
      <c r="I260" s="72"/>
      <c r="J260" s="72"/>
      <c r="K260" s="86"/>
      <c r="L260" s="96"/>
      <c r="M260" s="105"/>
      <c r="N260" s="105"/>
      <c r="O260" s="105"/>
      <c r="P260" s="112"/>
      <c r="Q260" s="119"/>
      <c r="R260" s="127"/>
      <c r="S260" s="127"/>
      <c r="T260" s="127"/>
      <c r="U260" s="133"/>
      <c r="V260" s="138"/>
      <c r="W260" s="150"/>
      <c r="X260" s="150"/>
      <c r="Y260" s="150"/>
      <c r="Z260" s="159"/>
      <c r="AA260" s="159"/>
      <c r="AB260" s="159"/>
      <c r="AC260" s="169" t="str">
        <f>IFERROR(VLOOKUP(Z260,'【参考】数式用'!$A$4:$B$54,2,FALSE),"")</f>
        <v/>
      </c>
      <c r="AD260" s="174"/>
      <c r="AE260" s="179" t="str">
        <f>IF(B260="","",IF(AO260="総合事業","数式を削除して手入力",IFERROR(INDEX('【参考】数式用'!$AT$3:$AV$452,MATCH(Q260&amp;V260,'【参考】数式用'!$AS$3:$AS$452,0),MATCH(VLOOKUP(Z260,'【参考】数式用'!$AW$2:$AX$53,2,FALSE),'【参考】数式用'!$AT$2:$AV$2,0)),10)))</f>
        <v/>
      </c>
      <c r="AN260" s="196"/>
      <c r="AO260" s="197"/>
    </row>
    <row r="261" spans="1:41" ht="49.95" customHeight="1">
      <c r="A261" s="21">
        <f t="shared" si="3"/>
        <v>209</v>
      </c>
      <c r="B261" s="58"/>
      <c r="C261" s="72"/>
      <c r="D261" s="72"/>
      <c r="E261" s="72"/>
      <c r="F261" s="72"/>
      <c r="G261" s="72"/>
      <c r="H261" s="72"/>
      <c r="I261" s="72"/>
      <c r="J261" s="72"/>
      <c r="K261" s="86"/>
      <c r="L261" s="96"/>
      <c r="M261" s="105"/>
      <c r="N261" s="105"/>
      <c r="O261" s="105"/>
      <c r="P261" s="112"/>
      <c r="Q261" s="119"/>
      <c r="R261" s="127"/>
      <c r="S261" s="127"/>
      <c r="T261" s="127"/>
      <c r="U261" s="133"/>
      <c r="V261" s="138"/>
      <c r="W261" s="150"/>
      <c r="X261" s="150"/>
      <c r="Y261" s="150"/>
      <c r="Z261" s="159"/>
      <c r="AA261" s="159"/>
      <c r="AB261" s="159"/>
      <c r="AC261" s="169" t="str">
        <f>IFERROR(VLOOKUP(Z261,'【参考】数式用'!$A$4:$B$54,2,FALSE),"")</f>
        <v/>
      </c>
      <c r="AD261" s="174"/>
      <c r="AE261" s="179" t="str">
        <f>IF(B261="","",IF(AO261="総合事業","数式を削除して手入力",IFERROR(INDEX('【参考】数式用'!$AT$3:$AV$452,MATCH(Q261&amp;V261,'【参考】数式用'!$AS$3:$AS$452,0),MATCH(VLOOKUP(Z261,'【参考】数式用'!$AW$2:$AX$53,2,FALSE),'【参考】数式用'!$AT$2:$AV$2,0)),10)))</f>
        <v/>
      </c>
      <c r="AN261" s="196"/>
      <c r="AO261" s="197"/>
    </row>
    <row r="262" spans="1:41" ht="49.95" customHeight="1">
      <c r="A262" s="21">
        <f t="shared" si="3"/>
        <v>210</v>
      </c>
      <c r="B262" s="58"/>
      <c r="C262" s="72"/>
      <c r="D262" s="72"/>
      <c r="E262" s="72"/>
      <c r="F262" s="72"/>
      <c r="G262" s="72"/>
      <c r="H262" s="72"/>
      <c r="I262" s="72"/>
      <c r="J262" s="72"/>
      <c r="K262" s="86"/>
      <c r="L262" s="96"/>
      <c r="M262" s="105"/>
      <c r="N262" s="105"/>
      <c r="O262" s="105"/>
      <c r="P262" s="112"/>
      <c r="Q262" s="119"/>
      <c r="R262" s="127"/>
      <c r="S262" s="127"/>
      <c r="T262" s="127"/>
      <c r="U262" s="133"/>
      <c r="V262" s="138"/>
      <c r="W262" s="150"/>
      <c r="X262" s="150"/>
      <c r="Y262" s="150"/>
      <c r="Z262" s="159"/>
      <c r="AA262" s="159"/>
      <c r="AB262" s="159"/>
      <c r="AC262" s="169" t="str">
        <f>IFERROR(VLOOKUP(Z262,'【参考】数式用'!$A$4:$B$54,2,FALSE),"")</f>
        <v/>
      </c>
      <c r="AD262" s="174"/>
      <c r="AE262" s="179" t="str">
        <f>IF(B262="","",IF(AO262="総合事業","数式を削除して手入力",IFERROR(INDEX('【参考】数式用'!$AT$3:$AV$452,MATCH(Q262&amp;V262,'【参考】数式用'!$AS$3:$AS$452,0),MATCH(VLOOKUP(Z262,'【参考】数式用'!$AW$2:$AX$53,2,FALSE),'【参考】数式用'!$AT$2:$AV$2,0)),10)))</f>
        <v/>
      </c>
      <c r="AN262" s="196"/>
      <c r="AO262" s="197"/>
    </row>
    <row r="263" spans="1:41" ht="49.95" customHeight="1">
      <c r="A263" s="21">
        <f t="shared" si="3"/>
        <v>211</v>
      </c>
      <c r="B263" s="58"/>
      <c r="C263" s="72"/>
      <c r="D263" s="72"/>
      <c r="E263" s="72"/>
      <c r="F263" s="72"/>
      <c r="G263" s="72"/>
      <c r="H263" s="72"/>
      <c r="I263" s="72"/>
      <c r="J263" s="72"/>
      <c r="K263" s="86"/>
      <c r="L263" s="96"/>
      <c r="M263" s="105"/>
      <c r="N263" s="105"/>
      <c r="O263" s="105"/>
      <c r="P263" s="112"/>
      <c r="Q263" s="119"/>
      <c r="R263" s="127"/>
      <c r="S263" s="127"/>
      <c r="T263" s="127"/>
      <c r="U263" s="133"/>
      <c r="V263" s="138"/>
      <c r="W263" s="150"/>
      <c r="X263" s="150"/>
      <c r="Y263" s="150"/>
      <c r="Z263" s="159"/>
      <c r="AA263" s="159"/>
      <c r="AB263" s="159"/>
      <c r="AC263" s="169" t="str">
        <f>IFERROR(VLOOKUP(Z263,'【参考】数式用'!$A$4:$B$54,2,FALSE),"")</f>
        <v/>
      </c>
      <c r="AD263" s="174"/>
      <c r="AE263" s="179" t="str">
        <f>IF(B263="","",IF(AO263="総合事業","数式を削除して手入力",IFERROR(INDEX('【参考】数式用'!$AT$3:$AV$452,MATCH(Q263&amp;V263,'【参考】数式用'!$AS$3:$AS$452,0),MATCH(VLOOKUP(Z263,'【参考】数式用'!$AW$2:$AX$53,2,FALSE),'【参考】数式用'!$AT$2:$AV$2,0)),10)))</f>
        <v/>
      </c>
      <c r="AN263" s="196"/>
      <c r="AO263" s="197"/>
    </row>
    <row r="264" spans="1:41" ht="49.95" customHeight="1">
      <c r="A264" s="21">
        <f t="shared" si="3"/>
        <v>212</v>
      </c>
      <c r="B264" s="58"/>
      <c r="C264" s="72"/>
      <c r="D264" s="72"/>
      <c r="E264" s="72"/>
      <c r="F264" s="72"/>
      <c r="G264" s="72"/>
      <c r="H264" s="72"/>
      <c r="I264" s="72"/>
      <c r="J264" s="72"/>
      <c r="K264" s="86"/>
      <c r="L264" s="96"/>
      <c r="M264" s="105"/>
      <c r="N264" s="105"/>
      <c r="O264" s="105"/>
      <c r="P264" s="112"/>
      <c r="Q264" s="119"/>
      <c r="R264" s="127"/>
      <c r="S264" s="127"/>
      <c r="T264" s="127"/>
      <c r="U264" s="133"/>
      <c r="V264" s="138"/>
      <c r="W264" s="150"/>
      <c r="X264" s="150"/>
      <c r="Y264" s="150"/>
      <c r="Z264" s="159"/>
      <c r="AA264" s="159"/>
      <c r="AB264" s="159"/>
      <c r="AC264" s="169" t="str">
        <f>IFERROR(VLOOKUP(Z264,'【参考】数式用'!$A$4:$B$54,2,FALSE),"")</f>
        <v/>
      </c>
      <c r="AD264" s="174"/>
      <c r="AE264" s="179" t="str">
        <f>IF(B264="","",IF(AO264="総合事業","数式を削除して手入力",IFERROR(INDEX('【参考】数式用'!$AT$3:$AV$452,MATCH(Q264&amp;V264,'【参考】数式用'!$AS$3:$AS$452,0),MATCH(VLOOKUP(Z264,'【参考】数式用'!$AW$2:$AX$53,2,FALSE),'【参考】数式用'!$AT$2:$AV$2,0)),10)))</f>
        <v/>
      </c>
      <c r="AN264" s="196"/>
      <c r="AO264" s="197"/>
    </row>
    <row r="265" spans="1:41" ht="49.95" customHeight="1">
      <c r="A265" s="21">
        <f t="shared" si="3"/>
        <v>213</v>
      </c>
      <c r="B265" s="58"/>
      <c r="C265" s="72"/>
      <c r="D265" s="72"/>
      <c r="E265" s="72"/>
      <c r="F265" s="72"/>
      <c r="G265" s="72"/>
      <c r="H265" s="72"/>
      <c r="I265" s="72"/>
      <c r="J265" s="72"/>
      <c r="K265" s="86"/>
      <c r="L265" s="96"/>
      <c r="M265" s="105"/>
      <c r="N265" s="105"/>
      <c r="O265" s="105"/>
      <c r="P265" s="112"/>
      <c r="Q265" s="119"/>
      <c r="R265" s="127"/>
      <c r="S265" s="127"/>
      <c r="T265" s="127"/>
      <c r="U265" s="133"/>
      <c r="V265" s="138"/>
      <c r="W265" s="150"/>
      <c r="X265" s="150"/>
      <c r="Y265" s="150"/>
      <c r="Z265" s="159"/>
      <c r="AA265" s="159"/>
      <c r="AB265" s="159"/>
      <c r="AC265" s="169" t="str">
        <f>IFERROR(VLOOKUP(Z265,'【参考】数式用'!$A$4:$B$54,2,FALSE),"")</f>
        <v/>
      </c>
      <c r="AD265" s="174"/>
      <c r="AE265" s="179" t="str">
        <f>IF(B265="","",IF(AO265="総合事業","数式を削除して手入力",IFERROR(INDEX('【参考】数式用'!$AT$3:$AV$452,MATCH(Q265&amp;V265,'【参考】数式用'!$AS$3:$AS$452,0),MATCH(VLOOKUP(Z265,'【参考】数式用'!$AW$2:$AX$53,2,FALSE),'【参考】数式用'!$AT$2:$AV$2,0)),10)))</f>
        <v/>
      </c>
      <c r="AN265" s="196"/>
      <c r="AO265" s="197"/>
    </row>
    <row r="266" spans="1:41" ht="49.95" customHeight="1">
      <c r="A266" s="21">
        <f t="shared" si="3"/>
        <v>214</v>
      </c>
      <c r="B266" s="58"/>
      <c r="C266" s="72"/>
      <c r="D266" s="72"/>
      <c r="E266" s="72"/>
      <c r="F266" s="72"/>
      <c r="G266" s="72"/>
      <c r="H266" s="72"/>
      <c r="I266" s="72"/>
      <c r="J266" s="72"/>
      <c r="K266" s="86"/>
      <c r="L266" s="96"/>
      <c r="M266" s="105"/>
      <c r="N266" s="105"/>
      <c r="O266" s="105"/>
      <c r="P266" s="112"/>
      <c r="Q266" s="119"/>
      <c r="R266" s="127"/>
      <c r="S266" s="127"/>
      <c r="T266" s="127"/>
      <c r="U266" s="133"/>
      <c r="V266" s="138"/>
      <c r="W266" s="150"/>
      <c r="X266" s="150"/>
      <c r="Y266" s="150"/>
      <c r="Z266" s="159"/>
      <c r="AA266" s="159"/>
      <c r="AB266" s="159"/>
      <c r="AC266" s="169" t="str">
        <f>IFERROR(VLOOKUP(Z266,'【参考】数式用'!$A$4:$B$54,2,FALSE),"")</f>
        <v/>
      </c>
      <c r="AD266" s="174"/>
      <c r="AE266" s="179" t="str">
        <f>IF(B266="","",IF(AO266="総合事業","数式を削除して手入力",IFERROR(INDEX('【参考】数式用'!$AT$3:$AV$452,MATCH(Q266&amp;V266,'【参考】数式用'!$AS$3:$AS$452,0),MATCH(VLOOKUP(Z266,'【参考】数式用'!$AW$2:$AX$53,2,FALSE),'【参考】数式用'!$AT$2:$AV$2,0)),10)))</f>
        <v/>
      </c>
      <c r="AN266" s="196"/>
      <c r="AO266" s="197"/>
    </row>
    <row r="267" spans="1:41" ht="49.95" customHeight="1">
      <c r="A267" s="21">
        <f t="shared" si="3"/>
        <v>215</v>
      </c>
      <c r="B267" s="58"/>
      <c r="C267" s="72"/>
      <c r="D267" s="72"/>
      <c r="E267" s="72"/>
      <c r="F267" s="72"/>
      <c r="G267" s="72"/>
      <c r="H267" s="72"/>
      <c r="I267" s="72"/>
      <c r="J267" s="72"/>
      <c r="K267" s="86"/>
      <c r="L267" s="96"/>
      <c r="M267" s="105"/>
      <c r="N267" s="105"/>
      <c r="O267" s="105"/>
      <c r="P267" s="112"/>
      <c r="Q267" s="119"/>
      <c r="R267" s="127"/>
      <c r="S267" s="127"/>
      <c r="T267" s="127"/>
      <c r="U267" s="133"/>
      <c r="V267" s="138"/>
      <c r="W267" s="150"/>
      <c r="X267" s="150"/>
      <c r="Y267" s="150"/>
      <c r="Z267" s="159"/>
      <c r="AA267" s="159"/>
      <c r="AB267" s="159"/>
      <c r="AC267" s="169" t="str">
        <f>IFERROR(VLOOKUP(Z267,'【参考】数式用'!$A$4:$B$54,2,FALSE),"")</f>
        <v/>
      </c>
      <c r="AD267" s="174"/>
      <c r="AE267" s="179" t="str">
        <f>IF(B267="","",IF(AO267="総合事業","数式を削除して手入力",IFERROR(INDEX('【参考】数式用'!$AT$3:$AV$452,MATCH(Q267&amp;V267,'【参考】数式用'!$AS$3:$AS$452,0),MATCH(VLOOKUP(Z267,'【参考】数式用'!$AW$2:$AX$53,2,FALSE),'【参考】数式用'!$AT$2:$AV$2,0)),10)))</f>
        <v/>
      </c>
      <c r="AN267" s="196"/>
      <c r="AO267" s="197"/>
    </row>
    <row r="268" spans="1:41" ht="49.95" customHeight="1">
      <c r="A268" s="21">
        <f t="shared" si="3"/>
        <v>216</v>
      </c>
      <c r="B268" s="58"/>
      <c r="C268" s="72"/>
      <c r="D268" s="72"/>
      <c r="E268" s="72"/>
      <c r="F268" s="72"/>
      <c r="G268" s="72"/>
      <c r="H268" s="72"/>
      <c r="I268" s="72"/>
      <c r="J268" s="72"/>
      <c r="K268" s="86"/>
      <c r="L268" s="96"/>
      <c r="M268" s="105"/>
      <c r="N268" s="105"/>
      <c r="O268" s="105"/>
      <c r="P268" s="112"/>
      <c r="Q268" s="119"/>
      <c r="R268" s="127"/>
      <c r="S268" s="127"/>
      <c r="T268" s="127"/>
      <c r="U268" s="133"/>
      <c r="V268" s="138"/>
      <c r="W268" s="150"/>
      <c r="X268" s="150"/>
      <c r="Y268" s="150"/>
      <c r="Z268" s="159"/>
      <c r="AA268" s="159"/>
      <c r="AB268" s="159"/>
      <c r="AC268" s="169" t="str">
        <f>IFERROR(VLOOKUP(Z268,'【参考】数式用'!$A$4:$B$54,2,FALSE),"")</f>
        <v/>
      </c>
      <c r="AD268" s="174"/>
      <c r="AE268" s="179" t="str">
        <f>IF(B268="","",IF(AO268="総合事業","数式を削除して手入力",IFERROR(INDEX('【参考】数式用'!$AT$3:$AV$452,MATCH(Q268&amp;V268,'【参考】数式用'!$AS$3:$AS$452,0),MATCH(VLOOKUP(Z268,'【参考】数式用'!$AW$2:$AX$53,2,FALSE),'【参考】数式用'!$AT$2:$AV$2,0)),10)))</f>
        <v/>
      </c>
      <c r="AN268" s="196"/>
      <c r="AO268" s="197"/>
    </row>
    <row r="269" spans="1:41" ht="49.95" customHeight="1">
      <c r="A269" s="21">
        <f t="shared" si="3"/>
        <v>217</v>
      </c>
      <c r="B269" s="58"/>
      <c r="C269" s="72"/>
      <c r="D269" s="72"/>
      <c r="E269" s="72"/>
      <c r="F269" s="72"/>
      <c r="G269" s="72"/>
      <c r="H269" s="72"/>
      <c r="I269" s="72"/>
      <c r="J269" s="72"/>
      <c r="K269" s="86"/>
      <c r="L269" s="96"/>
      <c r="M269" s="105"/>
      <c r="N269" s="105"/>
      <c r="O269" s="105"/>
      <c r="P269" s="112"/>
      <c r="Q269" s="119"/>
      <c r="R269" s="127"/>
      <c r="S269" s="127"/>
      <c r="T269" s="127"/>
      <c r="U269" s="133"/>
      <c r="V269" s="138"/>
      <c r="W269" s="150"/>
      <c r="X269" s="150"/>
      <c r="Y269" s="150"/>
      <c r="Z269" s="159"/>
      <c r="AA269" s="159"/>
      <c r="AB269" s="159"/>
      <c r="AC269" s="169" t="str">
        <f>IFERROR(VLOOKUP(Z269,'【参考】数式用'!$A$4:$B$54,2,FALSE),"")</f>
        <v/>
      </c>
      <c r="AD269" s="174"/>
      <c r="AE269" s="179" t="str">
        <f>IF(B269="","",IF(AO269="総合事業","数式を削除して手入力",IFERROR(INDEX('【参考】数式用'!$AT$3:$AV$452,MATCH(Q269&amp;V269,'【参考】数式用'!$AS$3:$AS$452,0),MATCH(VLOOKUP(Z269,'【参考】数式用'!$AW$2:$AX$53,2,FALSE),'【参考】数式用'!$AT$2:$AV$2,0)),10)))</f>
        <v/>
      </c>
      <c r="AN269" s="196"/>
      <c r="AO269" s="197"/>
    </row>
    <row r="270" spans="1:41" ht="49.95" customHeight="1">
      <c r="A270" s="21">
        <f t="shared" si="3"/>
        <v>218</v>
      </c>
      <c r="B270" s="58"/>
      <c r="C270" s="72"/>
      <c r="D270" s="72"/>
      <c r="E270" s="72"/>
      <c r="F270" s="72"/>
      <c r="G270" s="72"/>
      <c r="H270" s="72"/>
      <c r="I270" s="72"/>
      <c r="J270" s="72"/>
      <c r="K270" s="86"/>
      <c r="L270" s="96"/>
      <c r="M270" s="105"/>
      <c r="N270" s="105"/>
      <c r="O270" s="105"/>
      <c r="P270" s="112"/>
      <c r="Q270" s="119"/>
      <c r="R270" s="127"/>
      <c r="S270" s="127"/>
      <c r="T270" s="127"/>
      <c r="U270" s="133"/>
      <c r="V270" s="138"/>
      <c r="W270" s="150"/>
      <c r="X270" s="150"/>
      <c r="Y270" s="150"/>
      <c r="Z270" s="159"/>
      <c r="AA270" s="159"/>
      <c r="AB270" s="159"/>
      <c r="AC270" s="169" t="str">
        <f>IFERROR(VLOOKUP(Z270,'【参考】数式用'!$A$4:$B$54,2,FALSE),"")</f>
        <v/>
      </c>
      <c r="AD270" s="174"/>
      <c r="AE270" s="179" t="str">
        <f>IF(B270="","",IF(AO270="総合事業","数式を削除して手入力",IFERROR(INDEX('【参考】数式用'!$AT$3:$AV$452,MATCH(Q270&amp;V270,'【参考】数式用'!$AS$3:$AS$452,0),MATCH(VLOOKUP(Z270,'【参考】数式用'!$AW$2:$AX$53,2,FALSE),'【参考】数式用'!$AT$2:$AV$2,0)),10)))</f>
        <v/>
      </c>
      <c r="AN270" s="196"/>
      <c r="AO270" s="197"/>
    </row>
    <row r="271" spans="1:41" ht="49.95" customHeight="1">
      <c r="A271" s="21">
        <f t="shared" si="3"/>
        <v>219</v>
      </c>
      <c r="B271" s="58"/>
      <c r="C271" s="72"/>
      <c r="D271" s="72"/>
      <c r="E271" s="72"/>
      <c r="F271" s="72"/>
      <c r="G271" s="72"/>
      <c r="H271" s="72"/>
      <c r="I271" s="72"/>
      <c r="J271" s="72"/>
      <c r="K271" s="86"/>
      <c r="L271" s="96"/>
      <c r="M271" s="105"/>
      <c r="N271" s="105"/>
      <c r="O271" s="105"/>
      <c r="P271" s="112"/>
      <c r="Q271" s="119"/>
      <c r="R271" s="127"/>
      <c r="S271" s="127"/>
      <c r="T271" s="127"/>
      <c r="U271" s="133"/>
      <c r="V271" s="138"/>
      <c r="W271" s="150"/>
      <c r="X271" s="150"/>
      <c r="Y271" s="150"/>
      <c r="Z271" s="159"/>
      <c r="AA271" s="159"/>
      <c r="AB271" s="159"/>
      <c r="AC271" s="169" t="str">
        <f>IFERROR(VLOOKUP(Z271,'【参考】数式用'!$A$4:$B$54,2,FALSE),"")</f>
        <v/>
      </c>
      <c r="AD271" s="174"/>
      <c r="AE271" s="179" t="str">
        <f>IF(B271="","",IF(AO271="総合事業","数式を削除して手入力",IFERROR(INDEX('【参考】数式用'!$AT$3:$AV$452,MATCH(Q271&amp;V271,'【参考】数式用'!$AS$3:$AS$452,0),MATCH(VLOOKUP(Z271,'【参考】数式用'!$AW$2:$AX$53,2,FALSE),'【参考】数式用'!$AT$2:$AV$2,0)),10)))</f>
        <v/>
      </c>
      <c r="AN271" s="196"/>
      <c r="AO271" s="197"/>
    </row>
    <row r="272" spans="1:41" ht="49.95" customHeight="1">
      <c r="A272" s="21">
        <f t="shared" si="3"/>
        <v>220</v>
      </c>
      <c r="B272" s="58"/>
      <c r="C272" s="72"/>
      <c r="D272" s="72"/>
      <c r="E272" s="72"/>
      <c r="F272" s="72"/>
      <c r="G272" s="72"/>
      <c r="H272" s="72"/>
      <c r="I272" s="72"/>
      <c r="J272" s="72"/>
      <c r="K272" s="86"/>
      <c r="L272" s="96"/>
      <c r="M272" s="105"/>
      <c r="N272" s="105"/>
      <c r="O272" s="105"/>
      <c r="P272" s="112"/>
      <c r="Q272" s="119"/>
      <c r="R272" s="127"/>
      <c r="S272" s="127"/>
      <c r="T272" s="127"/>
      <c r="U272" s="133"/>
      <c r="V272" s="138"/>
      <c r="W272" s="150"/>
      <c r="X272" s="150"/>
      <c r="Y272" s="150"/>
      <c r="Z272" s="159"/>
      <c r="AA272" s="159"/>
      <c r="AB272" s="159"/>
      <c r="AC272" s="169" t="str">
        <f>IFERROR(VLOOKUP(Z272,'【参考】数式用'!$A$4:$B$54,2,FALSE),"")</f>
        <v/>
      </c>
      <c r="AD272" s="174"/>
      <c r="AE272" s="179" t="str">
        <f>IF(B272="","",IF(AO272="総合事業","数式を削除して手入力",IFERROR(INDEX('【参考】数式用'!$AT$3:$AV$452,MATCH(Q272&amp;V272,'【参考】数式用'!$AS$3:$AS$452,0),MATCH(VLOOKUP(Z272,'【参考】数式用'!$AW$2:$AX$53,2,FALSE),'【参考】数式用'!$AT$2:$AV$2,0)),10)))</f>
        <v/>
      </c>
      <c r="AN272" s="196"/>
      <c r="AO272" s="197"/>
    </row>
    <row r="273" spans="1:41" ht="49.95" customHeight="1">
      <c r="A273" s="21">
        <f t="shared" si="3"/>
        <v>221</v>
      </c>
      <c r="B273" s="58"/>
      <c r="C273" s="72"/>
      <c r="D273" s="72"/>
      <c r="E273" s="72"/>
      <c r="F273" s="72"/>
      <c r="G273" s="72"/>
      <c r="H273" s="72"/>
      <c r="I273" s="72"/>
      <c r="J273" s="72"/>
      <c r="K273" s="86"/>
      <c r="L273" s="96"/>
      <c r="M273" s="105"/>
      <c r="N273" s="105"/>
      <c r="O273" s="105"/>
      <c r="P273" s="112"/>
      <c r="Q273" s="119"/>
      <c r="R273" s="127"/>
      <c r="S273" s="127"/>
      <c r="T273" s="127"/>
      <c r="U273" s="133"/>
      <c r="V273" s="138"/>
      <c r="W273" s="150"/>
      <c r="X273" s="150"/>
      <c r="Y273" s="150"/>
      <c r="Z273" s="159"/>
      <c r="AA273" s="159"/>
      <c r="AB273" s="159"/>
      <c r="AC273" s="169" t="str">
        <f>IFERROR(VLOOKUP(Z273,'【参考】数式用'!$A$4:$B$54,2,FALSE),"")</f>
        <v/>
      </c>
      <c r="AD273" s="174"/>
      <c r="AE273" s="179" t="str">
        <f>IF(B273="","",IF(AO273="総合事業","数式を削除して手入力",IFERROR(INDEX('【参考】数式用'!$AT$3:$AV$452,MATCH(Q273&amp;V273,'【参考】数式用'!$AS$3:$AS$452,0),MATCH(VLOOKUP(Z273,'【参考】数式用'!$AW$2:$AX$53,2,FALSE),'【参考】数式用'!$AT$2:$AV$2,0)),10)))</f>
        <v/>
      </c>
      <c r="AN273" s="196"/>
      <c r="AO273" s="197"/>
    </row>
    <row r="274" spans="1:41" ht="49.95" customHeight="1">
      <c r="A274" s="21">
        <f t="shared" si="3"/>
        <v>222</v>
      </c>
      <c r="B274" s="58"/>
      <c r="C274" s="72"/>
      <c r="D274" s="72"/>
      <c r="E274" s="72"/>
      <c r="F274" s="72"/>
      <c r="G274" s="72"/>
      <c r="H274" s="72"/>
      <c r="I274" s="72"/>
      <c r="J274" s="72"/>
      <c r="K274" s="86"/>
      <c r="L274" s="96"/>
      <c r="M274" s="105"/>
      <c r="N274" s="105"/>
      <c r="O274" s="105"/>
      <c r="P274" s="112"/>
      <c r="Q274" s="119"/>
      <c r="R274" s="127"/>
      <c r="S274" s="127"/>
      <c r="T274" s="127"/>
      <c r="U274" s="133"/>
      <c r="V274" s="138"/>
      <c r="W274" s="150"/>
      <c r="X274" s="150"/>
      <c r="Y274" s="150"/>
      <c r="Z274" s="159"/>
      <c r="AA274" s="159"/>
      <c r="AB274" s="159"/>
      <c r="AC274" s="169" t="str">
        <f>IFERROR(VLOOKUP(Z274,'【参考】数式用'!$A$4:$B$54,2,FALSE),"")</f>
        <v/>
      </c>
      <c r="AD274" s="174"/>
      <c r="AE274" s="179" t="str">
        <f>IF(B274="","",IF(AO274="総合事業","数式を削除して手入力",IFERROR(INDEX('【参考】数式用'!$AT$3:$AV$452,MATCH(Q274&amp;V274,'【参考】数式用'!$AS$3:$AS$452,0),MATCH(VLOOKUP(Z274,'【参考】数式用'!$AW$2:$AX$53,2,FALSE),'【参考】数式用'!$AT$2:$AV$2,0)),10)))</f>
        <v/>
      </c>
      <c r="AN274" s="196"/>
      <c r="AO274" s="197"/>
    </row>
    <row r="275" spans="1:41" ht="49.95" customHeight="1">
      <c r="A275" s="21">
        <f t="shared" si="3"/>
        <v>223</v>
      </c>
      <c r="B275" s="58"/>
      <c r="C275" s="72"/>
      <c r="D275" s="72"/>
      <c r="E275" s="72"/>
      <c r="F275" s="72"/>
      <c r="G275" s="72"/>
      <c r="H275" s="72"/>
      <c r="I275" s="72"/>
      <c r="J275" s="72"/>
      <c r="K275" s="86"/>
      <c r="L275" s="96"/>
      <c r="M275" s="105"/>
      <c r="N275" s="105"/>
      <c r="O275" s="105"/>
      <c r="P275" s="112"/>
      <c r="Q275" s="119"/>
      <c r="R275" s="127"/>
      <c r="S275" s="127"/>
      <c r="T275" s="127"/>
      <c r="U275" s="133"/>
      <c r="V275" s="138"/>
      <c r="W275" s="150"/>
      <c r="X275" s="150"/>
      <c r="Y275" s="150"/>
      <c r="Z275" s="159"/>
      <c r="AA275" s="159"/>
      <c r="AB275" s="159"/>
      <c r="AC275" s="169" t="str">
        <f>IFERROR(VLOOKUP(Z275,'【参考】数式用'!$A$4:$B$54,2,FALSE),"")</f>
        <v/>
      </c>
      <c r="AD275" s="174"/>
      <c r="AE275" s="179" t="str">
        <f>IF(B275="","",IF(AO275="総合事業","数式を削除して手入力",IFERROR(INDEX('【参考】数式用'!$AT$3:$AV$452,MATCH(Q275&amp;V275,'【参考】数式用'!$AS$3:$AS$452,0),MATCH(VLOOKUP(Z275,'【参考】数式用'!$AW$2:$AX$53,2,FALSE),'【参考】数式用'!$AT$2:$AV$2,0)),10)))</f>
        <v/>
      </c>
      <c r="AN275" s="196"/>
      <c r="AO275" s="197"/>
    </row>
    <row r="276" spans="1:41" ht="49.95" customHeight="1">
      <c r="A276" s="21">
        <f t="shared" si="3"/>
        <v>224</v>
      </c>
      <c r="B276" s="58"/>
      <c r="C276" s="72"/>
      <c r="D276" s="72"/>
      <c r="E276" s="72"/>
      <c r="F276" s="72"/>
      <c r="G276" s="72"/>
      <c r="H276" s="72"/>
      <c r="I276" s="72"/>
      <c r="J276" s="72"/>
      <c r="K276" s="86"/>
      <c r="L276" s="96"/>
      <c r="M276" s="105"/>
      <c r="N276" s="105"/>
      <c r="O276" s="105"/>
      <c r="P276" s="112"/>
      <c r="Q276" s="119"/>
      <c r="R276" s="127"/>
      <c r="S276" s="127"/>
      <c r="T276" s="127"/>
      <c r="U276" s="133"/>
      <c r="V276" s="138"/>
      <c r="W276" s="150"/>
      <c r="X276" s="150"/>
      <c r="Y276" s="150"/>
      <c r="Z276" s="159"/>
      <c r="AA276" s="159"/>
      <c r="AB276" s="159"/>
      <c r="AC276" s="169" t="str">
        <f>IFERROR(VLOOKUP(Z276,'【参考】数式用'!$A$4:$B$54,2,FALSE),"")</f>
        <v/>
      </c>
      <c r="AD276" s="174"/>
      <c r="AE276" s="179" t="str">
        <f>IF(B276="","",IF(AO276="総合事業","数式を削除して手入力",IFERROR(INDEX('【参考】数式用'!$AT$3:$AV$452,MATCH(Q276&amp;V276,'【参考】数式用'!$AS$3:$AS$452,0),MATCH(VLOOKUP(Z276,'【参考】数式用'!$AW$2:$AX$53,2,FALSE),'【参考】数式用'!$AT$2:$AV$2,0)),10)))</f>
        <v/>
      </c>
      <c r="AN276" s="196"/>
      <c r="AO276" s="197"/>
    </row>
    <row r="277" spans="1:41" ht="49.95" customHeight="1">
      <c r="A277" s="21">
        <f t="shared" si="3"/>
        <v>225</v>
      </c>
      <c r="B277" s="58"/>
      <c r="C277" s="72"/>
      <c r="D277" s="72"/>
      <c r="E277" s="72"/>
      <c r="F277" s="72"/>
      <c r="G277" s="72"/>
      <c r="H277" s="72"/>
      <c r="I277" s="72"/>
      <c r="J277" s="72"/>
      <c r="K277" s="86"/>
      <c r="L277" s="96"/>
      <c r="M277" s="105"/>
      <c r="N277" s="105"/>
      <c r="O277" s="105"/>
      <c r="P277" s="112"/>
      <c r="Q277" s="119"/>
      <c r="R277" s="127"/>
      <c r="S277" s="127"/>
      <c r="T277" s="127"/>
      <c r="U277" s="133"/>
      <c r="V277" s="138"/>
      <c r="W277" s="150"/>
      <c r="X277" s="150"/>
      <c r="Y277" s="150"/>
      <c r="Z277" s="159"/>
      <c r="AA277" s="159"/>
      <c r="AB277" s="159"/>
      <c r="AC277" s="169" t="str">
        <f>IFERROR(VLOOKUP(Z277,'【参考】数式用'!$A$4:$B$54,2,FALSE),"")</f>
        <v/>
      </c>
      <c r="AD277" s="174"/>
      <c r="AE277" s="179" t="str">
        <f>IF(B277="","",IF(AO277="総合事業","数式を削除して手入力",IFERROR(INDEX('【参考】数式用'!$AT$3:$AV$452,MATCH(Q277&amp;V277,'【参考】数式用'!$AS$3:$AS$452,0),MATCH(VLOOKUP(Z277,'【参考】数式用'!$AW$2:$AX$53,2,FALSE),'【参考】数式用'!$AT$2:$AV$2,0)),10)))</f>
        <v/>
      </c>
      <c r="AN277" s="196"/>
      <c r="AO277" s="197"/>
    </row>
    <row r="278" spans="1:41" ht="49.95" customHeight="1">
      <c r="A278" s="21">
        <f t="shared" si="3"/>
        <v>226</v>
      </c>
      <c r="B278" s="58"/>
      <c r="C278" s="72"/>
      <c r="D278" s="72"/>
      <c r="E278" s="72"/>
      <c r="F278" s="72"/>
      <c r="G278" s="72"/>
      <c r="H278" s="72"/>
      <c r="I278" s="72"/>
      <c r="J278" s="72"/>
      <c r="K278" s="86"/>
      <c r="L278" s="96"/>
      <c r="M278" s="105"/>
      <c r="N278" s="105"/>
      <c r="O278" s="105"/>
      <c r="P278" s="112"/>
      <c r="Q278" s="119"/>
      <c r="R278" s="127"/>
      <c r="S278" s="127"/>
      <c r="T278" s="127"/>
      <c r="U278" s="133"/>
      <c r="V278" s="138"/>
      <c r="W278" s="150"/>
      <c r="X278" s="150"/>
      <c r="Y278" s="150"/>
      <c r="Z278" s="159"/>
      <c r="AA278" s="159"/>
      <c r="AB278" s="159"/>
      <c r="AC278" s="169" t="str">
        <f>IFERROR(VLOOKUP(Z278,'【参考】数式用'!$A$4:$B$54,2,FALSE),"")</f>
        <v/>
      </c>
      <c r="AD278" s="174"/>
      <c r="AE278" s="179" t="str">
        <f>IF(B278="","",IF(AO278="総合事業","数式を削除して手入力",IFERROR(INDEX('【参考】数式用'!$AT$3:$AV$452,MATCH(Q278&amp;V278,'【参考】数式用'!$AS$3:$AS$452,0),MATCH(VLOOKUP(Z278,'【参考】数式用'!$AW$2:$AX$53,2,FALSE),'【参考】数式用'!$AT$2:$AV$2,0)),10)))</f>
        <v/>
      </c>
      <c r="AN278" s="196"/>
      <c r="AO278" s="197"/>
    </row>
    <row r="279" spans="1:41" ht="49.95" customHeight="1">
      <c r="A279" s="21">
        <f t="shared" si="3"/>
        <v>227</v>
      </c>
      <c r="B279" s="58"/>
      <c r="C279" s="72"/>
      <c r="D279" s="72"/>
      <c r="E279" s="72"/>
      <c r="F279" s="72"/>
      <c r="G279" s="72"/>
      <c r="H279" s="72"/>
      <c r="I279" s="72"/>
      <c r="J279" s="72"/>
      <c r="K279" s="86"/>
      <c r="L279" s="96"/>
      <c r="M279" s="105"/>
      <c r="N279" s="105"/>
      <c r="O279" s="105"/>
      <c r="P279" s="112"/>
      <c r="Q279" s="119"/>
      <c r="R279" s="127"/>
      <c r="S279" s="127"/>
      <c r="T279" s="127"/>
      <c r="U279" s="133"/>
      <c r="V279" s="138"/>
      <c r="W279" s="150"/>
      <c r="X279" s="150"/>
      <c r="Y279" s="150"/>
      <c r="Z279" s="159"/>
      <c r="AA279" s="159"/>
      <c r="AB279" s="159"/>
      <c r="AC279" s="169" t="str">
        <f>IFERROR(VLOOKUP(Z279,'【参考】数式用'!$A$4:$B$54,2,FALSE),"")</f>
        <v/>
      </c>
      <c r="AD279" s="174"/>
      <c r="AE279" s="179" t="str">
        <f>IF(B279="","",IF(AO279="総合事業","数式を削除して手入力",IFERROR(INDEX('【参考】数式用'!$AT$3:$AV$452,MATCH(Q279&amp;V279,'【参考】数式用'!$AS$3:$AS$452,0),MATCH(VLOOKUP(Z279,'【参考】数式用'!$AW$2:$AX$53,2,FALSE),'【参考】数式用'!$AT$2:$AV$2,0)),10)))</f>
        <v/>
      </c>
      <c r="AN279" s="196"/>
      <c r="AO279" s="197"/>
    </row>
    <row r="280" spans="1:41" ht="49.95" customHeight="1">
      <c r="A280" s="21">
        <f t="shared" si="3"/>
        <v>228</v>
      </c>
      <c r="B280" s="58"/>
      <c r="C280" s="72"/>
      <c r="D280" s="72"/>
      <c r="E280" s="72"/>
      <c r="F280" s="72"/>
      <c r="G280" s="72"/>
      <c r="H280" s="72"/>
      <c r="I280" s="72"/>
      <c r="J280" s="72"/>
      <c r="K280" s="86"/>
      <c r="L280" s="96"/>
      <c r="M280" s="105"/>
      <c r="N280" s="105"/>
      <c r="O280" s="105"/>
      <c r="P280" s="112"/>
      <c r="Q280" s="119"/>
      <c r="R280" s="127"/>
      <c r="S280" s="127"/>
      <c r="T280" s="127"/>
      <c r="U280" s="133"/>
      <c r="V280" s="138"/>
      <c r="W280" s="150"/>
      <c r="X280" s="150"/>
      <c r="Y280" s="150"/>
      <c r="Z280" s="159"/>
      <c r="AA280" s="159"/>
      <c r="AB280" s="159"/>
      <c r="AC280" s="169" t="str">
        <f>IFERROR(VLOOKUP(Z280,'【参考】数式用'!$A$4:$B$54,2,FALSE),"")</f>
        <v/>
      </c>
      <c r="AD280" s="174"/>
      <c r="AE280" s="179" t="str">
        <f>IF(B280="","",IF(AO280="総合事業","数式を削除して手入力",IFERROR(INDEX('【参考】数式用'!$AT$3:$AV$452,MATCH(Q280&amp;V280,'【参考】数式用'!$AS$3:$AS$452,0),MATCH(VLOOKUP(Z280,'【参考】数式用'!$AW$2:$AX$53,2,FALSE),'【参考】数式用'!$AT$2:$AV$2,0)),10)))</f>
        <v/>
      </c>
      <c r="AN280" s="196"/>
      <c r="AO280" s="197"/>
    </row>
    <row r="281" spans="1:41" ht="49.95" customHeight="1">
      <c r="A281" s="21">
        <f t="shared" si="3"/>
        <v>229</v>
      </c>
      <c r="B281" s="58"/>
      <c r="C281" s="72"/>
      <c r="D281" s="72"/>
      <c r="E281" s="72"/>
      <c r="F281" s="72"/>
      <c r="G281" s="72"/>
      <c r="H281" s="72"/>
      <c r="I281" s="72"/>
      <c r="J281" s="72"/>
      <c r="K281" s="86"/>
      <c r="L281" s="96"/>
      <c r="M281" s="105"/>
      <c r="N281" s="105"/>
      <c r="O281" s="105"/>
      <c r="P281" s="112"/>
      <c r="Q281" s="119"/>
      <c r="R281" s="127"/>
      <c r="S281" s="127"/>
      <c r="T281" s="127"/>
      <c r="U281" s="133"/>
      <c r="V281" s="138"/>
      <c r="W281" s="150"/>
      <c r="X281" s="150"/>
      <c r="Y281" s="150"/>
      <c r="Z281" s="159"/>
      <c r="AA281" s="159"/>
      <c r="AB281" s="159"/>
      <c r="AC281" s="169" t="str">
        <f>IFERROR(VLOOKUP(Z281,'【参考】数式用'!$A$4:$B$54,2,FALSE),"")</f>
        <v/>
      </c>
      <c r="AD281" s="174"/>
      <c r="AE281" s="179" t="str">
        <f>IF(B281="","",IF(AO281="総合事業","数式を削除して手入力",IFERROR(INDEX('【参考】数式用'!$AT$3:$AV$452,MATCH(Q281&amp;V281,'【参考】数式用'!$AS$3:$AS$452,0),MATCH(VLOOKUP(Z281,'【参考】数式用'!$AW$2:$AX$53,2,FALSE),'【参考】数式用'!$AT$2:$AV$2,0)),10)))</f>
        <v/>
      </c>
      <c r="AN281" s="196"/>
      <c r="AO281" s="197"/>
    </row>
    <row r="282" spans="1:41" ht="49.95" customHeight="1">
      <c r="A282" s="21">
        <f t="shared" si="3"/>
        <v>230</v>
      </c>
      <c r="B282" s="58"/>
      <c r="C282" s="72"/>
      <c r="D282" s="72"/>
      <c r="E282" s="72"/>
      <c r="F282" s="72"/>
      <c r="G282" s="72"/>
      <c r="H282" s="72"/>
      <c r="I282" s="72"/>
      <c r="J282" s="72"/>
      <c r="K282" s="86"/>
      <c r="L282" s="96"/>
      <c r="M282" s="105"/>
      <c r="N282" s="105"/>
      <c r="O282" s="105"/>
      <c r="P282" s="112"/>
      <c r="Q282" s="119"/>
      <c r="R282" s="127"/>
      <c r="S282" s="127"/>
      <c r="T282" s="127"/>
      <c r="U282" s="133"/>
      <c r="V282" s="138"/>
      <c r="W282" s="150"/>
      <c r="X282" s="150"/>
      <c r="Y282" s="150"/>
      <c r="Z282" s="159"/>
      <c r="AA282" s="159"/>
      <c r="AB282" s="159"/>
      <c r="AC282" s="169" t="str">
        <f>IFERROR(VLOOKUP(Z282,'【参考】数式用'!$A$4:$B$54,2,FALSE),"")</f>
        <v/>
      </c>
      <c r="AD282" s="174"/>
      <c r="AE282" s="179" t="str">
        <f>IF(B282="","",IF(AO282="総合事業","数式を削除して手入力",IFERROR(INDEX('【参考】数式用'!$AT$3:$AV$452,MATCH(Q282&amp;V282,'【参考】数式用'!$AS$3:$AS$452,0),MATCH(VLOOKUP(Z282,'【参考】数式用'!$AW$2:$AX$53,2,FALSE),'【参考】数式用'!$AT$2:$AV$2,0)),10)))</f>
        <v/>
      </c>
      <c r="AN282" s="196"/>
      <c r="AO282" s="197"/>
    </row>
    <row r="283" spans="1:41" ht="49.95" customHeight="1">
      <c r="A283" s="21">
        <f t="shared" si="3"/>
        <v>231</v>
      </c>
      <c r="B283" s="58"/>
      <c r="C283" s="72"/>
      <c r="D283" s="72"/>
      <c r="E283" s="72"/>
      <c r="F283" s="72"/>
      <c r="G283" s="72"/>
      <c r="H283" s="72"/>
      <c r="I283" s="72"/>
      <c r="J283" s="72"/>
      <c r="K283" s="86"/>
      <c r="L283" s="96"/>
      <c r="M283" s="105"/>
      <c r="N283" s="105"/>
      <c r="O283" s="105"/>
      <c r="P283" s="112"/>
      <c r="Q283" s="119"/>
      <c r="R283" s="127"/>
      <c r="S283" s="127"/>
      <c r="T283" s="127"/>
      <c r="U283" s="133"/>
      <c r="V283" s="138"/>
      <c r="W283" s="150"/>
      <c r="X283" s="150"/>
      <c r="Y283" s="150"/>
      <c r="Z283" s="159"/>
      <c r="AA283" s="159"/>
      <c r="AB283" s="159"/>
      <c r="AC283" s="169" t="str">
        <f>IFERROR(VLOOKUP(Z283,'【参考】数式用'!$A$4:$B$54,2,FALSE),"")</f>
        <v/>
      </c>
      <c r="AD283" s="174"/>
      <c r="AE283" s="179" t="str">
        <f>IF(B283="","",IF(AO283="総合事業","数式を削除して手入力",IFERROR(INDEX('【参考】数式用'!$AT$3:$AV$452,MATCH(Q283&amp;V283,'【参考】数式用'!$AS$3:$AS$452,0),MATCH(VLOOKUP(Z283,'【参考】数式用'!$AW$2:$AX$53,2,FALSE),'【参考】数式用'!$AT$2:$AV$2,0)),10)))</f>
        <v/>
      </c>
      <c r="AN283" s="196"/>
      <c r="AO283" s="197"/>
    </row>
    <row r="284" spans="1:41" ht="49.95" customHeight="1">
      <c r="A284" s="21">
        <f t="shared" si="3"/>
        <v>232</v>
      </c>
      <c r="B284" s="58"/>
      <c r="C284" s="72"/>
      <c r="D284" s="72"/>
      <c r="E284" s="72"/>
      <c r="F284" s="72"/>
      <c r="G284" s="72"/>
      <c r="H284" s="72"/>
      <c r="I284" s="72"/>
      <c r="J284" s="72"/>
      <c r="K284" s="86"/>
      <c r="L284" s="96"/>
      <c r="M284" s="105"/>
      <c r="N284" s="105"/>
      <c r="O284" s="105"/>
      <c r="P284" s="112"/>
      <c r="Q284" s="119"/>
      <c r="R284" s="127"/>
      <c r="S284" s="127"/>
      <c r="T284" s="127"/>
      <c r="U284" s="133"/>
      <c r="V284" s="138"/>
      <c r="W284" s="150"/>
      <c r="X284" s="150"/>
      <c r="Y284" s="150"/>
      <c r="Z284" s="159"/>
      <c r="AA284" s="159"/>
      <c r="AB284" s="159"/>
      <c r="AC284" s="169" t="str">
        <f>IFERROR(VLOOKUP(Z284,'【参考】数式用'!$A$4:$B$54,2,FALSE),"")</f>
        <v/>
      </c>
      <c r="AD284" s="174"/>
      <c r="AE284" s="179" t="str">
        <f>IF(B284="","",IF(AO284="総合事業","数式を削除して手入力",IFERROR(INDEX('【参考】数式用'!$AT$3:$AV$452,MATCH(Q284&amp;V284,'【参考】数式用'!$AS$3:$AS$452,0),MATCH(VLOOKUP(Z284,'【参考】数式用'!$AW$2:$AX$53,2,FALSE),'【参考】数式用'!$AT$2:$AV$2,0)),10)))</f>
        <v/>
      </c>
      <c r="AN284" s="196"/>
      <c r="AO284" s="197"/>
    </row>
    <row r="285" spans="1:41" ht="49.95" customHeight="1">
      <c r="A285" s="21">
        <f t="shared" si="3"/>
        <v>233</v>
      </c>
      <c r="B285" s="58"/>
      <c r="C285" s="72"/>
      <c r="D285" s="72"/>
      <c r="E285" s="72"/>
      <c r="F285" s="72"/>
      <c r="G285" s="72"/>
      <c r="H285" s="72"/>
      <c r="I285" s="72"/>
      <c r="J285" s="72"/>
      <c r="K285" s="86"/>
      <c r="L285" s="96"/>
      <c r="M285" s="105"/>
      <c r="N285" s="105"/>
      <c r="O285" s="105"/>
      <c r="P285" s="112"/>
      <c r="Q285" s="119"/>
      <c r="R285" s="127"/>
      <c r="S285" s="127"/>
      <c r="T285" s="127"/>
      <c r="U285" s="133"/>
      <c r="V285" s="138"/>
      <c r="W285" s="150"/>
      <c r="X285" s="150"/>
      <c r="Y285" s="150"/>
      <c r="Z285" s="159"/>
      <c r="AA285" s="159"/>
      <c r="AB285" s="159"/>
      <c r="AC285" s="169" t="str">
        <f>IFERROR(VLOOKUP(Z285,'【参考】数式用'!$A$4:$B$54,2,FALSE),"")</f>
        <v/>
      </c>
      <c r="AD285" s="174"/>
      <c r="AE285" s="179" t="str">
        <f>IF(B285="","",IF(AO285="総合事業","数式を削除して手入力",IFERROR(INDEX('【参考】数式用'!$AT$3:$AV$452,MATCH(Q285&amp;V285,'【参考】数式用'!$AS$3:$AS$452,0),MATCH(VLOOKUP(Z285,'【参考】数式用'!$AW$2:$AX$53,2,FALSE),'【参考】数式用'!$AT$2:$AV$2,0)),10)))</f>
        <v/>
      </c>
      <c r="AN285" s="196"/>
      <c r="AO285" s="197"/>
    </row>
    <row r="286" spans="1:41" ht="49.95" customHeight="1">
      <c r="A286" s="21">
        <f t="shared" si="3"/>
        <v>234</v>
      </c>
      <c r="B286" s="58"/>
      <c r="C286" s="72"/>
      <c r="D286" s="72"/>
      <c r="E286" s="72"/>
      <c r="F286" s="72"/>
      <c r="G286" s="72"/>
      <c r="H286" s="72"/>
      <c r="I286" s="72"/>
      <c r="J286" s="72"/>
      <c r="K286" s="86"/>
      <c r="L286" s="96"/>
      <c r="M286" s="105"/>
      <c r="N286" s="105"/>
      <c r="O286" s="105"/>
      <c r="P286" s="112"/>
      <c r="Q286" s="119"/>
      <c r="R286" s="127"/>
      <c r="S286" s="127"/>
      <c r="T286" s="127"/>
      <c r="U286" s="133"/>
      <c r="V286" s="138"/>
      <c r="W286" s="150"/>
      <c r="X286" s="150"/>
      <c r="Y286" s="150"/>
      <c r="Z286" s="159"/>
      <c r="AA286" s="159"/>
      <c r="AB286" s="159"/>
      <c r="AC286" s="169" t="str">
        <f>IFERROR(VLOOKUP(Z286,'【参考】数式用'!$A$4:$B$54,2,FALSE),"")</f>
        <v/>
      </c>
      <c r="AD286" s="174"/>
      <c r="AE286" s="179" t="str">
        <f>IF(B286="","",IF(AO286="総合事業","数式を削除して手入力",IFERROR(INDEX('【参考】数式用'!$AT$3:$AV$452,MATCH(Q286&amp;V286,'【参考】数式用'!$AS$3:$AS$452,0),MATCH(VLOOKUP(Z286,'【参考】数式用'!$AW$2:$AX$53,2,FALSE),'【参考】数式用'!$AT$2:$AV$2,0)),10)))</f>
        <v/>
      </c>
      <c r="AN286" s="196"/>
      <c r="AO286" s="197"/>
    </row>
    <row r="287" spans="1:41" ht="49.95" customHeight="1">
      <c r="A287" s="21">
        <f t="shared" si="3"/>
        <v>235</v>
      </c>
      <c r="B287" s="58"/>
      <c r="C287" s="72"/>
      <c r="D287" s="72"/>
      <c r="E287" s="72"/>
      <c r="F287" s="72"/>
      <c r="G287" s="72"/>
      <c r="H287" s="72"/>
      <c r="I287" s="72"/>
      <c r="J287" s="72"/>
      <c r="K287" s="86"/>
      <c r="L287" s="96"/>
      <c r="M287" s="105"/>
      <c r="N287" s="105"/>
      <c r="O287" s="105"/>
      <c r="P287" s="112"/>
      <c r="Q287" s="119"/>
      <c r="R287" s="127"/>
      <c r="S287" s="127"/>
      <c r="T287" s="127"/>
      <c r="U287" s="133"/>
      <c r="V287" s="138"/>
      <c r="W287" s="150"/>
      <c r="X287" s="150"/>
      <c r="Y287" s="150"/>
      <c r="Z287" s="159"/>
      <c r="AA287" s="159"/>
      <c r="AB287" s="159"/>
      <c r="AC287" s="169" t="str">
        <f>IFERROR(VLOOKUP(Z287,'【参考】数式用'!$A$4:$B$54,2,FALSE),"")</f>
        <v/>
      </c>
      <c r="AD287" s="174"/>
      <c r="AE287" s="179" t="str">
        <f>IF(B287="","",IF(AO287="総合事業","数式を削除して手入力",IFERROR(INDEX('【参考】数式用'!$AT$3:$AV$452,MATCH(Q287&amp;V287,'【参考】数式用'!$AS$3:$AS$452,0),MATCH(VLOOKUP(Z287,'【参考】数式用'!$AW$2:$AX$53,2,FALSE),'【参考】数式用'!$AT$2:$AV$2,0)),10)))</f>
        <v/>
      </c>
      <c r="AN287" s="196"/>
      <c r="AO287" s="197"/>
    </row>
    <row r="288" spans="1:41" ht="49.95" customHeight="1">
      <c r="A288" s="21">
        <f t="shared" si="3"/>
        <v>236</v>
      </c>
      <c r="B288" s="58"/>
      <c r="C288" s="72"/>
      <c r="D288" s="72"/>
      <c r="E288" s="72"/>
      <c r="F288" s="72"/>
      <c r="G288" s="72"/>
      <c r="H288" s="72"/>
      <c r="I288" s="72"/>
      <c r="J288" s="72"/>
      <c r="K288" s="86"/>
      <c r="L288" s="96"/>
      <c r="M288" s="105"/>
      <c r="N288" s="105"/>
      <c r="O288" s="105"/>
      <c r="P288" s="112"/>
      <c r="Q288" s="119"/>
      <c r="R288" s="127"/>
      <c r="S288" s="127"/>
      <c r="T288" s="127"/>
      <c r="U288" s="133"/>
      <c r="V288" s="138"/>
      <c r="W288" s="150"/>
      <c r="X288" s="150"/>
      <c r="Y288" s="150"/>
      <c r="Z288" s="159"/>
      <c r="AA288" s="159"/>
      <c r="AB288" s="159"/>
      <c r="AC288" s="169" t="str">
        <f>IFERROR(VLOOKUP(Z288,'【参考】数式用'!$A$4:$B$54,2,FALSE),"")</f>
        <v/>
      </c>
      <c r="AD288" s="174"/>
      <c r="AE288" s="179" t="str">
        <f>IF(B288="","",IF(AO288="総合事業","数式を削除して手入力",IFERROR(INDEX('【参考】数式用'!$AT$3:$AV$452,MATCH(Q288&amp;V288,'【参考】数式用'!$AS$3:$AS$452,0),MATCH(VLOOKUP(Z288,'【参考】数式用'!$AW$2:$AX$53,2,FALSE),'【参考】数式用'!$AT$2:$AV$2,0)),10)))</f>
        <v/>
      </c>
      <c r="AN288" s="196"/>
      <c r="AO288" s="197"/>
    </row>
    <row r="289" spans="1:41" ht="49.95" customHeight="1">
      <c r="A289" s="21">
        <f t="shared" si="3"/>
        <v>237</v>
      </c>
      <c r="B289" s="58"/>
      <c r="C289" s="72"/>
      <c r="D289" s="72"/>
      <c r="E289" s="72"/>
      <c r="F289" s="72"/>
      <c r="G289" s="72"/>
      <c r="H289" s="72"/>
      <c r="I289" s="72"/>
      <c r="J289" s="72"/>
      <c r="K289" s="86"/>
      <c r="L289" s="96"/>
      <c r="M289" s="105"/>
      <c r="N289" s="105"/>
      <c r="O289" s="105"/>
      <c r="P289" s="112"/>
      <c r="Q289" s="119"/>
      <c r="R289" s="127"/>
      <c r="S289" s="127"/>
      <c r="T289" s="127"/>
      <c r="U289" s="133"/>
      <c r="V289" s="138"/>
      <c r="W289" s="150"/>
      <c r="X289" s="150"/>
      <c r="Y289" s="150"/>
      <c r="Z289" s="159"/>
      <c r="AA289" s="159"/>
      <c r="AB289" s="159"/>
      <c r="AC289" s="169" t="str">
        <f>IFERROR(VLOOKUP(Z289,'【参考】数式用'!$A$4:$B$54,2,FALSE),"")</f>
        <v/>
      </c>
      <c r="AD289" s="174"/>
      <c r="AE289" s="179" t="str">
        <f>IF(B289="","",IF(AO289="総合事業","数式を削除して手入力",IFERROR(INDEX('【参考】数式用'!$AT$3:$AV$452,MATCH(Q289&amp;V289,'【参考】数式用'!$AS$3:$AS$452,0),MATCH(VLOOKUP(Z289,'【参考】数式用'!$AW$2:$AX$53,2,FALSE),'【参考】数式用'!$AT$2:$AV$2,0)),10)))</f>
        <v/>
      </c>
      <c r="AN289" s="196"/>
      <c r="AO289" s="197"/>
    </row>
    <row r="290" spans="1:41" ht="49.95" customHeight="1">
      <c r="A290" s="21">
        <f t="shared" si="3"/>
        <v>238</v>
      </c>
      <c r="B290" s="58"/>
      <c r="C290" s="72"/>
      <c r="D290" s="72"/>
      <c r="E290" s="72"/>
      <c r="F290" s="72"/>
      <c r="G290" s="72"/>
      <c r="H290" s="72"/>
      <c r="I290" s="72"/>
      <c r="J290" s="72"/>
      <c r="K290" s="86"/>
      <c r="L290" s="96"/>
      <c r="M290" s="105"/>
      <c r="N290" s="105"/>
      <c r="O290" s="105"/>
      <c r="P290" s="112"/>
      <c r="Q290" s="119"/>
      <c r="R290" s="127"/>
      <c r="S290" s="127"/>
      <c r="T290" s="127"/>
      <c r="U290" s="133"/>
      <c r="V290" s="138"/>
      <c r="W290" s="150"/>
      <c r="X290" s="150"/>
      <c r="Y290" s="150"/>
      <c r="Z290" s="159"/>
      <c r="AA290" s="159"/>
      <c r="AB290" s="159"/>
      <c r="AC290" s="169" t="str">
        <f>IFERROR(VLOOKUP(Z290,'【参考】数式用'!$A$4:$B$54,2,FALSE),"")</f>
        <v/>
      </c>
      <c r="AD290" s="174"/>
      <c r="AE290" s="179" t="str">
        <f>IF(B290="","",IF(AO290="総合事業","数式を削除して手入力",IFERROR(INDEX('【参考】数式用'!$AT$3:$AV$452,MATCH(Q290&amp;V290,'【参考】数式用'!$AS$3:$AS$452,0),MATCH(VLOOKUP(Z290,'【参考】数式用'!$AW$2:$AX$53,2,FALSE),'【参考】数式用'!$AT$2:$AV$2,0)),10)))</f>
        <v/>
      </c>
      <c r="AN290" s="196"/>
      <c r="AO290" s="197"/>
    </row>
    <row r="291" spans="1:41" ht="49.95" customHeight="1">
      <c r="A291" s="21">
        <f t="shared" si="3"/>
        <v>239</v>
      </c>
      <c r="B291" s="58"/>
      <c r="C291" s="72"/>
      <c r="D291" s="72"/>
      <c r="E291" s="72"/>
      <c r="F291" s="72"/>
      <c r="G291" s="72"/>
      <c r="H291" s="72"/>
      <c r="I291" s="72"/>
      <c r="J291" s="72"/>
      <c r="K291" s="86"/>
      <c r="L291" s="96"/>
      <c r="M291" s="105"/>
      <c r="N291" s="105"/>
      <c r="O291" s="105"/>
      <c r="P291" s="112"/>
      <c r="Q291" s="119"/>
      <c r="R291" s="127"/>
      <c r="S291" s="127"/>
      <c r="T291" s="127"/>
      <c r="U291" s="133"/>
      <c r="V291" s="138"/>
      <c r="W291" s="150"/>
      <c r="X291" s="150"/>
      <c r="Y291" s="150"/>
      <c r="Z291" s="159"/>
      <c r="AA291" s="159"/>
      <c r="AB291" s="159"/>
      <c r="AC291" s="169" t="str">
        <f>IFERROR(VLOOKUP(Z291,'【参考】数式用'!$A$4:$B$54,2,FALSE),"")</f>
        <v/>
      </c>
      <c r="AD291" s="174"/>
      <c r="AE291" s="179" t="str">
        <f>IF(B291="","",IF(AO291="総合事業","数式を削除して手入力",IFERROR(INDEX('【参考】数式用'!$AT$3:$AV$452,MATCH(Q291&amp;V291,'【参考】数式用'!$AS$3:$AS$452,0),MATCH(VLOOKUP(Z291,'【参考】数式用'!$AW$2:$AX$53,2,FALSE),'【参考】数式用'!$AT$2:$AV$2,0)),10)))</f>
        <v/>
      </c>
      <c r="AN291" s="196"/>
      <c r="AO291" s="197"/>
    </row>
    <row r="292" spans="1:41" ht="49.95" customHeight="1">
      <c r="A292" s="21">
        <f t="shared" si="3"/>
        <v>240</v>
      </c>
      <c r="B292" s="58"/>
      <c r="C292" s="72"/>
      <c r="D292" s="72"/>
      <c r="E292" s="72"/>
      <c r="F292" s="72"/>
      <c r="G292" s="72"/>
      <c r="H292" s="72"/>
      <c r="I292" s="72"/>
      <c r="J292" s="72"/>
      <c r="K292" s="86"/>
      <c r="L292" s="96"/>
      <c r="M292" s="105"/>
      <c r="N292" s="105"/>
      <c r="O292" s="105"/>
      <c r="P292" s="112"/>
      <c r="Q292" s="119"/>
      <c r="R292" s="127"/>
      <c r="S292" s="127"/>
      <c r="T292" s="127"/>
      <c r="U292" s="133"/>
      <c r="V292" s="138"/>
      <c r="W292" s="150"/>
      <c r="X292" s="150"/>
      <c r="Y292" s="150"/>
      <c r="Z292" s="159"/>
      <c r="AA292" s="159"/>
      <c r="AB292" s="159"/>
      <c r="AC292" s="169" t="str">
        <f>IFERROR(VLOOKUP(Z292,'【参考】数式用'!$A$4:$B$54,2,FALSE),"")</f>
        <v/>
      </c>
      <c r="AD292" s="174"/>
      <c r="AE292" s="179" t="str">
        <f>IF(B292="","",IF(AO292="総合事業","数式を削除して手入力",IFERROR(INDEX('【参考】数式用'!$AT$3:$AV$452,MATCH(Q292&amp;V292,'【参考】数式用'!$AS$3:$AS$452,0),MATCH(VLOOKUP(Z292,'【参考】数式用'!$AW$2:$AX$53,2,FALSE),'【参考】数式用'!$AT$2:$AV$2,0)),10)))</f>
        <v/>
      </c>
      <c r="AN292" s="196"/>
      <c r="AO292" s="197"/>
    </row>
    <row r="293" spans="1:41" ht="49.95" customHeight="1">
      <c r="A293" s="21">
        <f t="shared" si="3"/>
        <v>241</v>
      </c>
      <c r="B293" s="58"/>
      <c r="C293" s="72"/>
      <c r="D293" s="72"/>
      <c r="E293" s="72"/>
      <c r="F293" s="72"/>
      <c r="G293" s="72"/>
      <c r="H293" s="72"/>
      <c r="I293" s="72"/>
      <c r="J293" s="72"/>
      <c r="K293" s="86"/>
      <c r="L293" s="96"/>
      <c r="M293" s="105"/>
      <c r="N293" s="105"/>
      <c r="O293" s="105"/>
      <c r="P293" s="112"/>
      <c r="Q293" s="119"/>
      <c r="R293" s="127"/>
      <c r="S293" s="127"/>
      <c r="T293" s="127"/>
      <c r="U293" s="133"/>
      <c r="V293" s="138"/>
      <c r="W293" s="150"/>
      <c r="X293" s="150"/>
      <c r="Y293" s="150"/>
      <c r="Z293" s="159"/>
      <c r="AA293" s="159"/>
      <c r="AB293" s="159"/>
      <c r="AC293" s="169" t="str">
        <f>IFERROR(VLOOKUP(Z293,'【参考】数式用'!$A$4:$B$54,2,FALSE),"")</f>
        <v/>
      </c>
      <c r="AD293" s="174"/>
      <c r="AE293" s="179" t="str">
        <f>IF(B293="","",IF(AO293="総合事業","数式を削除して手入力",IFERROR(INDEX('【参考】数式用'!$AT$3:$AV$452,MATCH(Q293&amp;V293,'【参考】数式用'!$AS$3:$AS$452,0),MATCH(VLOOKUP(Z293,'【参考】数式用'!$AW$2:$AX$53,2,FALSE),'【参考】数式用'!$AT$2:$AV$2,0)),10)))</f>
        <v/>
      </c>
      <c r="AN293" s="196"/>
      <c r="AO293" s="197"/>
    </row>
    <row r="294" spans="1:41" ht="49.95" customHeight="1">
      <c r="A294" s="21">
        <f t="shared" si="3"/>
        <v>242</v>
      </c>
      <c r="B294" s="58"/>
      <c r="C294" s="72"/>
      <c r="D294" s="72"/>
      <c r="E294" s="72"/>
      <c r="F294" s="72"/>
      <c r="G294" s="72"/>
      <c r="H294" s="72"/>
      <c r="I294" s="72"/>
      <c r="J294" s="72"/>
      <c r="K294" s="86"/>
      <c r="L294" s="96"/>
      <c r="M294" s="105"/>
      <c r="N294" s="105"/>
      <c r="O294" s="105"/>
      <c r="P294" s="112"/>
      <c r="Q294" s="119"/>
      <c r="R294" s="127"/>
      <c r="S294" s="127"/>
      <c r="T294" s="127"/>
      <c r="U294" s="133"/>
      <c r="V294" s="138"/>
      <c r="W294" s="150"/>
      <c r="X294" s="150"/>
      <c r="Y294" s="150"/>
      <c r="Z294" s="159"/>
      <c r="AA294" s="159"/>
      <c r="AB294" s="159"/>
      <c r="AC294" s="169" t="str">
        <f>IFERROR(VLOOKUP(Z294,'【参考】数式用'!$A$4:$B$54,2,FALSE),"")</f>
        <v/>
      </c>
      <c r="AD294" s="174"/>
      <c r="AE294" s="179" t="str">
        <f>IF(B294="","",IF(AO294="総合事業","数式を削除して手入力",IFERROR(INDEX('【参考】数式用'!$AT$3:$AV$452,MATCH(Q294&amp;V294,'【参考】数式用'!$AS$3:$AS$452,0),MATCH(VLOOKUP(Z294,'【参考】数式用'!$AW$2:$AX$53,2,FALSE),'【参考】数式用'!$AT$2:$AV$2,0)),10)))</f>
        <v/>
      </c>
      <c r="AN294" s="196"/>
      <c r="AO294" s="197"/>
    </row>
    <row r="295" spans="1:41" ht="49.95" customHeight="1">
      <c r="A295" s="21">
        <f t="shared" si="3"/>
        <v>243</v>
      </c>
      <c r="B295" s="58"/>
      <c r="C295" s="72"/>
      <c r="D295" s="72"/>
      <c r="E295" s="72"/>
      <c r="F295" s="72"/>
      <c r="G295" s="72"/>
      <c r="H295" s="72"/>
      <c r="I295" s="72"/>
      <c r="J295" s="72"/>
      <c r="K295" s="86"/>
      <c r="L295" s="96"/>
      <c r="M295" s="105"/>
      <c r="N295" s="105"/>
      <c r="O295" s="105"/>
      <c r="P295" s="112"/>
      <c r="Q295" s="119"/>
      <c r="R295" s="127"/>
      <c r="S295" s="127"/>
      <c r="T295" s="127"/>
      <c r="U295" s="133"/>
      <c r="V295" s="138"/>
      <c r="W295" s="150"/>
      <c r="X295" s="150"/>
      <c r="Y295" s="150"/>
      <c r="Z295" s="159"/>
      <c r="AA295" s="159"/>
      <c r="AB295" s="159"/>
      <c r="AC295" s="169" t="str">
        <f>IFERROR(VLOOKUP(Z295,'【参考】数式用'!$A$4:$B$54,2,FALSE),"")</f>
        <v/>
      </c>
      <c r="AD295" s="174"/>
      <c r="AE295" s="179" t="str">
        <f>IF(B295="","",IF(AO295="総合事業","数式を削除して手入力",IFERROR(INDEX('【参考】数式用'!$AT$3:$AV$452,MATCH(Q295&amp;V295,'【参考】数式用'!$AS$3:$AS$452,0),MATCH(VLOOKUP(Z295,'【参考】数式用'!$AW$2:$AX$53,2,FALSE),'【参考】数式用'!$AT$2:$AV$2,0)),10)))</f>
        <v/>
      </c>
      <c r="AN295" s="196"/>
      <c r="AO295" s="197"/>
    </row>
    <row r="296" spans="1:41" ht="49.95" customHeight="1">
      <c r="A296" s="21">
        <f t="shared" si="3"/>
        <v>244</v>
      </c>
      <c r="B296" s="58"/>
      <c r="C296" s="72"/>
      <c r="D296" s="72"/>
      <c r="E296" s="72"/>
      <c r="F296" s="72"/>
      <c r="G296" s="72"/>
      <c r="H296" s="72"/>
      <c r="I296" s="72"/>
      <c r="J296" s="72"/>
      <c r="K296" s="86"/>
      <c r="L296" s="96"/>
      <c r="M296" s="105"/>
      <c r="N296" s="105"/>
      <c r="O296" s="105"/>
      <c r="P296" s="112"/>
      <c r="Q296" s="119"/>
      <c r="R296" s="127"/>
      <c r="S296" s="127"/>
      <c r="T296" s="127"/>
      <c r="U296" s="133"/>
      <c r="V296" s="138"/>
      <c r="W296" s="150"/>
      <c r="X296" s="150"/>
      <c r="Y296" s="150"/>
      <c r="Z296" s="159"/>
      <c r="AA296" s="159"/>
      <c r="AB296" s="159"/>
      <c r="AC296" s="169" t="str">
        <f>IFERROR(VLOOKUP(Z296,'【参考】数式用'!$A$4:$B$54,2,FALSE),"")</f>
        <v/>
      </c>
      <c r="AD296" s="174"/>
      <c r="AE296" s="179" t="str">
        <f>IF(B296="","",IF(AO296="総合事業","数式を削除して手入力",IFERROR(INDEX('【参考】数式用'!$AT$3:$AV$452,MATCH(Q296&amp;V296,'【参考】数式用'!$AS$3:$AS$452,0),MATCH(VLOOKUP(Z296,'【参考】数式用'!$AW$2:$AX$53,2,FALSE),'【参考】数式用'!$AT$2:$AV$2,0)),10)))</f>
        <v/>
      </c>
      <c r="AN296" s="196"/>
      <c r="AO296" s="197"/>
    </row>
    <row r="297" spans="1:41" ht="49.95" customHeight="1">
      <c r="A297" s="21">
        <f t="shared" si="3"/>
        <v>245</v>
      </c>
      <c r="B297" s="58"/>
      <c r="C297" s="72"/>
      <c r="D297" s="72"/>
      <c r="E297" s="72"/>
      <c r="F297" s="72"/>
      <c r="G297" s="72"/>
      <c r="H297" s="72"/>
      <c r="I297" s="72"/>
      <c r="J297" s="72"/>
      <c r="K297" s="86"/>
      <c r="L297" s="96"/>
      <c r="M297" s="105"/>
      <c r="N297" s="105"/>
      <c r="O297" s="105"/>
      <c r="P297" s="112"/>
      <c r="Q297" s="119"/>
      <c r="R297" s="127"/>
      <c r="S297" s="127"/>
      <c r="T297" s="127"/>
      <c r="U297" s="133"/>
      <c r="V297" s="138"/>
      <c r="W297" s="150"/>
      <c r="X297" s="150"/>
      <c r="Y297" s="150"/>
      <c r="Z297" s="159"/>
      <c r="AA297" s="159"/>
      <c r="AB297" s="159"/>
      <c r="AC297" s="169" t="str">
        <f>IFERROR(VLOOKUP(Z297,'【参考】数式用'!$A$4:$B$54,2,FALSE),"")</f>
        <v/>
      </c>
      <c r="AD297" s="174"/>
      <c r="AE297" s="179" t="str">
        <f>IF(B297="","",IF(AO297="総合事業","数式を削除して手入力",IFERROR(INDEX('【参考】数式用'!$AT$3:$AV$452,MATCH(Q297&amp;V297,'【参考】数式用'!$AS$3:$AS$452,0),MATCH(VLOOKUP(Z297,'【参考】数式用'!$AW$2:$AX$53,2,FALSE),'【参考】数式用'!$AT$2:$AV$2,0)),10)))</f>
        <v/>
      </c>
      <c r="AN297" s="196"/>
      <c r="AO297" s="197"/>
    </row>
    <row r="298" spans="1:41" ht="49.95" customHeight="1">
      <c r="A298" s="21">
        <f t="shared" si="3"/>
        <v>246</v>
      </c>
      <c r="B298" s="58"/>
      <c r="C298" s="72"/>
      <c r="D298" s="72"/>
      <c r="E298" s="72"/>
      <c r="F298" s="72"/>
      <c r="G298" s="72"/>
      <c r="H298" s="72"/>
      <c r="I298" s="72"/>
      <c r="J298" s="72"/>
      <c r="K298" s="86"/>
      <c r="L298" s="96"/>
      <c r="M298" s="105"/>
      <c r="N298" s="105"/>
      <c r="O298" s="105"/>
      <c r="P298" s="112"/>
      <c r="Q298" s="119"/>
      <c r="R298" s="127"/>
      <c r="S298" s="127"/>
      <c r="T298" s="127"/>
      <c r="U298" s="133"/>
      <c r="V298" s="138"/>
      <c r="W298" s="150"/>
      <c r="X298" s="150"/>
      <c r="Y298" s="150"/>
      <c r="Z298" s="159"/>
      <c r="AA298" s="159"/>
      <c r="AB298" s="159"/>
      <c r="AC298" s="169" t="str">
        <f>IFERROR(VLOOKUP(Z298,'【参考】数式用'!$A$4:$B$54,2,FALSE),"")</f>
        <v/>
      </c>
      <c r="AD298" s="174"/>
      <c r="AE298" s="179" t="str">
        <f>IF(B298="","",IF(AO298="総合事業","数式を削除して手入力",IFERROR(INDEX('【参考】数式用'!$AT$3:$AV$452,MATCH(Q298&amp;V298,'【参考】数式用'!$AS$3:$AS$452,0),MATCH(VLOOKUP(Z298,'【参考】数式用'!$AW$2:$AX$53,2,FALSE),'【参考】数式用'!$AT$2:$AV$2,0)),10)))</f>
        <v/>
      </c>
      <c r="AN298" s="196"/>
      <c r="AO298" s="197"/>
    </row>
    <row r="299" spans="1:41" ht="49.95" customHeight="1">
      <c r="A299" s="21">
        <f t="shared" si="3"/>
        <v>247</v>
      </c>
      <c r="B299" s="58"/>
      <c r="C299" s="72"/>
      <c r="D299" s="72"/>
      <c r="E299" s="72"/>
      <c r="F299" s="72"/>
      <c r="G299" s="72"/>
      <c r="H299" s="72"/>
      <c r="I299" s="72"/>
      <c r="J299" s="72"/>
      <c r="K299" s="86"/>
      <c r="L299" s="96"/>
      <c r="M299" s="105"/>
      <c r="N299" s="105"/>
      <c r="O299" s="105"/>
      <c r="P299" s="112"/>
      <c r="Q299" s="119"/>
      <c r="R299" s="127"/>
      <c r="S299" s="127"/>
      <c r="T299" s="127"/>
      <c r="U299" s="133"/>
      <c r="V299" s="138"/>
      <c r="W299" s="150"/>
      <c r="X299" s="150"/>
      <c r="Y299" s="150"/>
      <c r="Z299" s="159"/>
      <c r="AA299" s="159"/>
      <c r="AB299" s="159"/>
      <c r="AC299" s="169" t="str">
        <f>IFERROR(VLOOKUP(Z299,'【参考】数式用'!$A$4:$B$54,2,FALSE),"")</f>
        <v/>
      </c>
      <c r="AD299" s="174"/>
      <c r="AE299" s="179" t="str">
        <f>IF(B299="","",IF(AO299="総合事業","数式を削除して手入力",IFERROR(INDEX('【参考】数式用'!$AT$3:$AV$452,MATCH(Q299&amp;V299,'【参考】数式用'!$AS$3:$AS$452,0),MATCH(VLOOKUP(Z299,'【参考】数式用'!$AW$2:$AX$53,2,FALSE),'【参考】数式用'!$AT$2:$AV$2,0)),10)))</f>
        <v/>
      </c>
      <c r="AN299" s="196"/>
      <c r="AO299" s="197"/>
    </row>
    <row r="300" spans="1:41" ht="49.95" customHeight="1">
      <c r="A300" s="21">
        <f t="shared" si="3"/>
        <v>248</v>
      </c>
      <c r="B300" s="58"/>
      <c r="C300" s="72"/>
      <c r="D300" s="72"/>
      <c r="E300" s="72"/>
      <c r="F300" s="72"/>
      <c r="G300" s="72"/>
      <c r="H300" s="72"/>
      <c r="I300" s="72"/>
      <c r="J300" s="72"/>
      <c r="K300" s="86"/>
      <c r="L300" s="96"/>
      <c r="M300" s="105"/>
      <c r="N300" s="105"/>
      <c r="O300" s="105"/>
      <c r="P300" s="112"/>
      <c r="Q300" s="119"/>
      <c r="R300" s="127"/>
      <c r="S300" s="127"/>
      <c r="T300" s="127"/>
      <c r="U300" s="133"/>
      <c r="V300" s="138"/>
      <c r="W300" s="150"/>
      <c r="X300" s="150"/>
      <c r="Y300" s="150"/>
      <c r="Z300" s="159"/>
      <c r="AA300" s="159"/>
      <c r="AB300" s="159"/>
      <c r="AC300" s="169" t="str">
        <f>IFERROR(VLOOKUP(Z300,'【参考】数式用'!$A$4:$B$54,2,FALSE),"")</f>
        <v/>
      </c>
      <c r="AD300" s="174"/>
      <c r="AE300" s="179" t="str">
        <f>IF(B300="","",IF(AO300="総合事業","数式を削除して手入力",IFERROR(INDEX('【参考】数式用'!$AT$3:$AV$452,MATCH(Q300&amp;V300,'【参考】数式用'!$AS$3:$AS$452,0),MATCH(VLOOKUP(Z300,'【参考】数式用'!$AW$2:$AX$53,2,FALSE),'【参考】数式用'!$AT$2:$AV$2,0)),10)))</f>
        <v/>
      </c>
      <c r="AN300" s="196"/>
      <c r="AO300" s="197"/>
    </row>
    <row r="301" spans="1:41" ht="49.95" customHeight="1">
      <c r="A301" s="21">
        <f t="shared" si="3"/>
        <v>249</v>
      </c>
      <c r="B301" s="58"/>
      <c r="C301" s="72"/>
      <c r="D301" s="72"/>
      <c r="E301" s="72"/>
      <c r="F301" s="72"/>
      <c r="G301" s="72"/>
      <c r="H301" s="72"/>
      <c r="I301" s="72"/>
      <c r="J301" s="72"/>
      <c r="K301" s="86"/>
      <c r="L301" s="96"/>
      <c r="M301" s="105"/>
      <c r="N301" s="105"/>
      <c r="O301" s="105"/>
      <c r="P301" s="112"/>
      <c r="Q301" s="119"/>
      <c r="R301" s="127"/>
      <c r="S301" s="127"/>
      <c r="T301" s="127"/>
      <c r="U301" s="133"/>
      <c r="V301" s="138"/>
      <c r="W301" s="150"/>
      <c r="X301" s="150"/>
      <c r="Y301" s="150"/>
      <c r="Z301" s="159"/>
      <c r="AA301" s="159"/>
      <c r="AB301" s="159"/>
      <c r="AC301" s="169" t="str">
        <f>IFERROR(VLOOKUP(Z301,'【参考】数式用'!$A$4:$B$54,2,FALSE),"")</f>
        <v/>
      </c>
      <c r="AD301" s="174"/>
      <c r="AE301" s="179" t="str">
        <f>IF(B301="","",IF(AO301="総合事業","数式を削除して手入力",IFERROR(INDEX('【参考】数式用'!$AT$3:$AV$452,MATCH(Q301&amp;V301,'【参考】数式用'!$AS$3:$AS$452,0),MATCH(VLOOKUP(Z301,'【参考】数式用'!$AW$2:$AX$53,2,FALSE),'【参考】数式用'!$AT$2:$AV$2,0)),10)))</f>
        <v/>
      </c>
      <c r="AN301" s="196"/>
      <c r="AO301" s="197"/>
    </row>
    <row r="302" spans="1:41" ht="49.95" customHeight="1">
      <c r="A302" s="21">
        <f t="shared" si="3"/>
        <v>250</v>
      </c>
      <c r="B302" s="58"/>
      <c r="C302" s="72"/>
      <c r="D302" s="72"/>
      <c r="E302" s="72"/>
      <c r="F302" s="72"/>
      <c r="G302" s="72"/>
      <c r="H302" s="72"/>
      <c r="I302" s="72"/>
      <c r="J302" s="72"/>
      <c r="K302" s="86"/>
      <c r="L302" s="96"/>
      <c r="M302" s="105"/>
      <c r="N302" s="105"/>
      <c r="O302" s="105"/>
      <c r="P302" s="112"/>
      <c r="Q302" s="119"/>
      <c r="R302" s="127"/>
      <c r="S302" s="127"/>
      <c r="T302" s="127"/>
      <c r="U302" s="133"/>
      <c r="V302" s="138"/>
      <c r="W302" s="150"/>
      <c r="X302" s="150"/>
      <c r="Y302" s="150"/>
      <c r="Z302" s="159"/>
      <c r="AA302" s="159"/>
      <c r="AB302" s="159"/>
      <c r="AC302" s="169" t="str">
        <f>IFERROR(VLOOKUP(Z302,'【参考】数式用'!$A$4:$B$54,2,FALSE),"")</f>
        <v/>
      </c>
      <c r="AD302" s="174"/>
      <c r="AE302" s="179" t="str">
        <f>IF(B302="","",IF(AO302="総合事業","数式を削除して手入力",IFERROR(INDEX('【参考】数式用'!$AT$3:$AV$452,MATCH(Q302&amp;V302,'【参考】数式用'!$AS$3:$AS$452,0),MATCH(VLOOKUP(Z302,'【参考】数式用'!$AW$2:$AX$53,2,FALSE),'【参考】数式用'!$AT$2:$AV$2,0)),10)))</f>
        <v/>
      </c>
      <c r="AN302" s="196"/>
      <c r="AO302" s="197"/>
    </row>
    <row r="303" spans="1:41" ht="49.95" customHeight="1">
      <c r="A303" s="21">
        <f t="shared" si="3"/>
        <v>251</v>
      </c>
      <c r="B303" s="58"/>
      <c r="C303" s="72"/>
      <c r="D303" s="72"/>
      <c r="E303" s="72"/>
      <c r="F303" s="72"/>
      <c r="G303" s="72"/>
      <c r="H303" s="72"/>
      <c r="I303" s="72"/>
      <c r="J303" s="72"/>
      <c r="K303" s="86"/>
      <c r="L303" s="96"/>
      <c r="M303" s="105"/>
      <c r="N303" s="105"/>
      <c r="O303" s="105"/>
      <c r="P303" s="112"/>
      <c r="Q303" s="119"/>
      <c r="R303" s="127"/>
      <c r="S303" s="127"/>
      <c r="T303" s="127"/>
      <c r="U303" s="133"/>
      <c r="V303" s="138"/>
      <c r="W303" s="150"/>
      <c r="X303" s="150"/>
      <c r="Y303" s="150"/>
      <c r="Z303" s="159"/>
      <c r="AA303" s="159"/>
      <c r="AB303" s="159"/>
      <c r="AC303" s="169" t="str">
        <f>IFERROR(VLOOKUP(Z303,'【参考】数式用'!$A$4:$B$54,2,FALSE),"")</f>
        <v/>
      </c>
      <c r="AD303" s="174"/>
      <c r="AE303" s="179" t="str">
        <f>IF(B303="","",IF(AO303="総合事業","数式を削除して手入力",IFERROR(INDEX('【参考】数式用'!$AT$3:$AV$452,MATCH(Q303&amp;V303,'【参考】数式用'!$AS$3:$AS$452,0),MATCH(VLOOKUP(Z303,'【参考】数式用'!$AW$2:$AX$53,2,FALSE),'【参考】数式用'!$AT$2:$AV$2,0)),10)))</f>
        <v/>
      </c>
      <c r="AN303" s="196"/>
      <c r="AO303" s="197"/>
    </row>
    <row r="304" spans="1:41" ht="49.95" customHeight="1">
      <c r="A304" s="21">
        <f t="shared" si="3"/>
        <v>252</v>
      </c>
      <c r="B304" s="58"/>
      <c r="C304" s="72"/>
      <c r="D304" s="72"/>
      <c r="E304" s="72"/>
      <c r="F304" s="72"/>
      <c r="G304" s="72"/>
      <c r="H304" s="72"/>
      <c r="I304" s="72"/>
      <c r="J304" s="72"/>
      <c r="K304" s="86"/>
      <c r="L304" s="96"/>
      <c r="M304" s="105"/>
      <c r="N304" s="105"/>
      <c r="O304" s="105"/>
      <c r="P304" s="112"/>
      <c r="Q304" s="119"/>
      <c r="R304" s="127"/>
      <c r="S304" s="127"/>
      <c r="T304" s="127"/>
      <c r="U304" s="133"/>
      <c r="V304" s="138"/>
      <c r="W304" s="150"/>
      <c r="X304" s="150"/>
      <c r="Y304" s="150"/>
      <c r="Z304" s="159"/>
      <c r="AA304" s="159"/>
      <c r="AB304" s="159"/>
      <c r="AC304" s="169" t="str">
        <f>IFERROR(VLOOKUP(Z304,'【参考】数式用'!$A$4:$B$54,2,FALSE),"")</f>
        <v/>
      </c>
      <c r="AD304" s="174"/>
      <c r="AE304" s="179" t="str">
        <f>IF(B304="","",IF(AO304="総合事業","数式を削除して手入力",IFERROR(INDEX('【参考】数式用'!$AT$3:$AV$452,MATCH(Q304&amp;V304,'【参考】数式用'!$AS$3:$AS$452,0),MATCH(VLOOKUP(Z304,'【参考】数式用'!$AW$2:$AX$53,2,FALSE),'【参考】数式用'!$AT$2:$AV$2,0)),10)))</f>
        <v/>
      </c>
      <c r="AN304" s="196"/>
      <c r="AO304" s="197"/>
    </row>
    <row r="305" spans="1:41" ht="49.95" customHeight="1">
      <c r="A305" s="21">
        <f t="shared" si="3"/>
        <v>253</v>
      </c>
      <c r="B305" s="58"/>
      <c r="C305" s="72"/>
      <c r="D305" s="72"/>
      <c r="E305" s="72"/>
      <c r="F305" s="72"/>
      <c r="G305" s="72"/>
      <c r="H305" s="72"/>
      <c r="I305" s="72"/>
      <c r="J305" s="72"/>
      <c r="K305" s="86"/>
      <c r="L305" s="96"/>
      <c r="M305" s="105"/>
      <c r="N305" s="105"/>
      <c r="O305" s="105"/>
      <c r="P305" s="112"/>
      <c r="Q305" s="119"/>
      <c r="R305" s="127"/>
      <c r="S305" s="127"/>
      <c r="T305" s="127"/>
      <c r="U305" s="133"/>
      <c r="V305" s="138"/>
      <c r="W305" s="150"/>
      <c r="X305" s="150"/>
      <c r="Y305" s="150"/>
      <c r="Z305" s="159"/>
      <c r="AA305" s="159"/>
      <c r="AB305" s="159"/>
      <c r="AC305" s="169" t="str">
        <f>IFERROR(VLOOKUP(Z305,'【参考】数式用'!$A$4:$B$54,2,FALSE),"")</f>
        <v/>
      </c>
      <c r="AD305" s="174"/>
      <c r="AE305" s="179" t="str">
        <f>IF(B305="","",IF(AO305="総合事業","数式を削除して手入力",IFERROR(INDEX('【参考】数式用'!$AT$3:$AV$452,MATCH(Q305&amp;V305,'【参考】数式用'!$AS$3:$AS$452,0),MATCH(VLOOKUP(Z305,'【参考】数式用'!$AW$2:$AX$53,2,FALSE),'【参考】数式用'!$AT$2:$AV$2,0)),10)))</f>
        <v/>
      </c>
      <c r="AN305" s="196"/>
      <c r="AO305" s="197"/>
    </row>
    <row r="306" spans="1:41" ht="49.95" customHeight="1">
      <c r="A306" s="21">
        <f t="shared" si="3"/>
        <v>254</v>
      </c>
      <c r="B306" s="58"/>
      <c r="C306" s="72"/>
      <c r="D306" s="72"/>
      <c r="E306" s="72"/>
      <c r="F306" s="72"/>
      <c r="G306" s="72"/>
      <c r="H306" s="72"/>
      <c r="I306" s="72"/>
      <c r="J306" s="72"/>
      <c r="K306" s="86"/>
      <c r="L306" s="96"/>
      <c r="M306" s="105"/>
      <c r="N306" s="105"/>
      <c r="O306" s="105"/>
      <c r="P306" s="112"/>
      <c r="Q306" s="119"/>
      <c r="R306" s="127"/>
      <c r="S306" s="127"/>
      <c r="T306" s="127"/>
      <c r="U306" s="133"/>
      <c r="V306" s="138"/>
      <c r="W306" s="150"/>
      <c r="X306" s="150"/>
      <c r="Y306" s="150"/>
      <c r="Z306" s="159"/>
      <c r="AA306" s="159"/>
      <c r="AB306" s="159"/>
      <c r="AC306" s="169" t="str">
        <f>IFERROR(VLOOKUP(Z306,'【参考】数式用'!$A$4:$B$54,2,FALSE),"")</f>
        <v/>
      </c>
      <c r="AD306" s="174"/>
      <c r="AE306" s="179" t="str">
        <f>IF(B306="","",IF(AO306="総合事業","数式を削除して手入力",IFERROR(INDEX('【参考】数式用'!$AT$3:$AV$452,MATCH(Q306&amp;V306,'【参考】数式用'!$AS$3:$AS$452,0),MATCH(VLOOKUP(Z306,'【参考】数式用'!$AW$2:$AX$53,2,FALSE),'【参考】数式用'!$AT$2:$AV$2,0)),10)))</f>
        <v/>
      </c>
      <c r="AN306" s="196"/>
      <c r="AO306" s="197"/>
    </row>
    <row r="307" spans="1:41" ht="49.95" customHeight="1">
      <c r="A307" s="21">
        <f t="shared" si="3"/>
        <v>255</v>
      </c>
      <c r="B307" s="58"/>
      <c r="C307" s="72"/>
      <c r="D307" s="72"/>
      <c r="E307" s="72"/>
      <c r="F307" s="72"/>
      <c r="G307" s="72"/>
      <c r="H307" s="72"/>
      <c r="I307" s="72"/>
      <c r="J307" s="72"/>
      <c r="K307" s="86"/>
      <c r="L307" s="96"/>
      <c r="M307" s="105"/>
      <c r="N307" s="105"/>
      <c r="O307" s="105"/>
      <c r="P307" s="112"/>
      <c r="Q307" s="119"/>
      <c r="R307" s="127"/>
      <c r="S307" s="127"/>
      <c r="T307" s="127"/>
      <c r="U307" s="133"/>
      <c r="V307" s="138"/>
      <c r="W307" s="150"/>
      <c r="X307" s="150"/>
      <c r="Y307" s="150"/>
      <c r="Z307" s="159"/>
      <c r="AA307" s="159"/>
      <c r="AB307" s="159"/>
      <c r="AC307" s="169" t="str">
        <f>IFERROR(VLOOKUP(Z307,'【参考】数式用'!$A$4:$B$54,2,FALSE),"")</f>
        <v/>
      </c>
      <c r="AD307" s="174"/>
      <c r="AE307" s="179" t="str">
        <f>IF(B307="","",IF(AO307="総合事業","数式を削除して手入力",IFERROR(INDEX('【参考】数式用'!$AT$3:$AV$452,MATCH(Q307&amp;V307,'【参考】数式用'!$AS$3:$AS$452,0),MATCH(VLOOKUP(Z307,'【参考】数式用'!$AW$2:$AX$53,2,FALSE),'【参考】数式用'!$AT$2:$AV$2,0)),10)))</f>
        <v/>
      </c>
      <c r="AN307" s="196"/>
      <c r="AO307" s="197"/>
    </row>
    <row r="308" spans="1:41" ht="49.95" customHeight="1">
      <c r="A308" s="21">
        <f t="shared" si="3"/>
        <v>256</v>
      </c>
      <c r="B308" s="58"/>
      <c r="C308" s="72"/>
      <c r="D308" s="72"/>
      <c r="E308" s="72"/>
      <c r="F308" s="72"/>
      <c r="G308" s="72"/>
      <c r="H308" s="72"/>
      <c r="I308" s="72"/>
      <c r="J308" s="72"/>
      <c r="K308" s="86"/>
      <c r="L308" s="96"/>
      <c r="M308" s="105"/>
      <c r="N308" s="105"/>
      <c r="O308" s="105"/>
      <c r="P308" s="112"/>
      <c r="Q308" s="119"/>
      <c r="R308" s="127"/>
      <c r="S308" s="127"/>
      <c r="T308" s="127"/>
      <c r="U308" s="133"/>
      <c r="V308" s="138"/>
      <c r="W308" s="150"/>
      <c r="X308" s="150"/>
      <c r="Y308" s="150"/>
      <c r="Z308" s="159"/>
      <c r="AA308" s="159"/>
      <c r="AB308" s="159"/>
      <c r="AC308" s="169" t="str">
        <f>IFERROR(VLOOKUP(Z308,'【参考】数式用'!$A$4:$B$54,2,FALSE),"")</f>
        <v/>
      </c>
      <c r="AD308" s="174"/>
      <c r="AE308" s="179" t="str">
        <f>IF(B308="","",IF(AO308="総合事業","数式を削除して手入力",IFERROR(INDEX('【参考】数式用'!$AT$3:$AV$452,MATCH(Q308&amp;V308,'【参考】数式用'!$AS$3:$AS$452,0),MATCH(VLOOKUP(Z308,'【参考】数式用'!$AW$2:$AX$53,2,FALSE),'【参考】数式用'!$AT$2:$AV$2,0)),10)))</f>
        <v/>
      </c>
      <c r="AN308" s="196"/>
      <c r="AO308" s="197"/>
    </row>
    <row r="309" spans="1:41" ht="49.95" customHeight="1">
      <c r="A309" s="21">
        <f t="shared" si="3"/>
        <v>257</v>
      </c>
      <c r="B309" s="58"/>
      <c r="C309" s="72"/>
      <c r="D309" s="72"/>
      <c r="E309" s="72"/>
      <c r="F309" s="72"/>
      <c r="G309" s="72"/>
      <c r="H309" s="72"/>
      <c r="I309" s="72"/>
      <c r="J309" s="72"/>
      <c r="K309" s="86"/>
      <c r="L309" s="96"/>
      <c r="M309" s="105"/>
      <c r="N309" s="105"/>
      <c r="O309" s="105"/>
      <c r="P309" s="112"/>
      <c r="Q309" s="119"/>
      <c r="R309" s="127"/>
      <c r="S309" s="127"/>
      <c r="T309" s="127"/>
      <c r="U309" s="133"/>
      <c r="V309" s="138"/>
      <c r="W309" s="150"/>
      <c r="X309" s="150"/>
      <c r="Y309" s="150"/>
      <c r="Z309" s="159"/>
      <c r="AA309" s="159"/>
      <c r="AB309" s="159"/>
      <c r="AC309" s="169" t="str">
        <f>IFERROR(VLOOKUP(Z309,'【参考】数式用'!$A$4:$B$54,2,FALSE),"")</f>
        <v/>
      </c>
      <c r="AD309" s="174"/>
      <c r="AE309" s="179" t="str">
        <f>IF(B309="","",IF(AO309="総合事業","数式を削除して手入力",IFERROR(INDEX('【参考】数式用'!$AT$3:$AV$452,MATCH(Q309&amp;V309,'【参考】数式用'!$AS$3:$AS$452,0),MATCH(VLOOKUP(Z309,'【参考】数式用'!$AW$2:$AX$53,2,FALSE),'【参考】数式用'!$AT$2:$AV$2,0)),10)))</f>
        <v/>
      </c>
      <c r="AN309" s="196"/>
      <c r="AO309" s="197"/>
    </row>
    <row r="310" spans="1:41" ht="49.95" customHeight="1">
      <c r="A310" s="21">
        <f t="shared" si="3"/>
        <v>258</v>
      </c>
      <c r="B310" s="58"/>
      <c r="C310" s="72"/>
      <c r="D310" s="72"/>
      <c r="E310" s="72"/>
      <c r="F310" s="72"/>
      <c r="G310" s="72"/>
      <c r="H310" s="72"/>
      <c r="I310" s="72"/>
      <c r="J310" s="72"/>
      <c r="K310" s="86"/>
      <c r="L310" s="96"/>
      <c r="M310" s="105"/>
      <c r="N310" s="105"/>
      <c r="O310" s="105"/>
      <c r="P310" s="112"/>
      <c r="Q310" s="119"/>
      <c r="R310" s="127"/>
      <c r="S310" s="127"/>
      <c r="T310" s="127"/>
      <c r="U310" s="133"/>
      <c r="V310" s="138"/>
      <c r="W310" s="150"/>
      <c r="X310" s="150"/>
      <c r="Y310" s="150"/>
      <c r="Z310" s="159"/>
      <c r="AA310" s="159"/>
      <c r="AB310" s="159"/>
      <c r="AC310" s="169" t="str">
        <f>IFERROR(VLOOKUP(Z310,'【参考】数式用'!$A$4:$B$54,2,FALSE),"")</f>
        <v/>
      </c>
      <c r="AD310" s="174"/>
      <c r="AE310" s="179" t="str">
        <f>IF(B310="","",IF(AO310="総合事業","数式を削除して手入力",IFERROR(INDEX('【参考】数式用'!$AT$3:$AV$452,MATCH(Q310&amp;V310,'【参考】数式用'!$AS$3:$AS$452,0),MATCH(VLOOKUP(Z310,'【参考】数式用'!$AW$2:$AX$53,2,FALSE),'【参考】数式用'!$AT$2:$AV$2,0)),10)))</f>
        <v/>
      </c>
      <c r="AN310" s="196"/>
      <c r="AO310" s="197"/>
    </row>
    <row r="311" spans="1:41" ht="49.95" customHeight="1">
      <c r="A311" s="21">
        <f t="shared" ref="A311:A374" si="4">A310+1</f>
        <v>259</v>
      </c>
      <c r="B311" s="58"/>
      <c r="C311" s="72"/>
      <c r="D311" s="72"/>
      <c r="E311" s="72"/>
      <c r="F311" s="72"/>
      <c r="G311" s="72"/>
      <c r="H311" s="72"/>
      <c r="I311" s="72"/>
      <c r="J311" s="72"/>
      <c r="K311" s="86"/>
      <c r="L311" s="96"/>
      <c r="M311" s="105"/>
      <c r="N311" s="105"/>
      <c r="O311" s="105"/>
      <c r="P311" s="112"/>
      <c r="Q311" s="119"/>
      <c r="R311" s="127"/>
      <c r="S311" s="127"/>
      <c r="T311" s="127"/>
      <c r="U311" s="133"/>
      <c r="V311" s="138"/>
      <c r="W311" s="150"/>
      <c r="X311" s="150"/>
      <c r="Y311" s="150"/>
      <c r="Z311" s="159"/>
      <c r="AA311" s="159"/>
      <c r="AB311" s="159"/>
      <c r="AC311" s="169" t="str">
        <f>IFERROR(VLOOKUP(Z311,'【参考】数式用'!$A$4:$B$54,2,FALSE),"")</f>
        <v/>
      </c>
      <c r="AD311" s="174"/>
      <c r="AE311" s="179" t="str">
        <f>IF(B311="","",IF(AO311="総合事業","数式を削除して手入力",IFERROR(INDEX('【参考】数式用'!$AT$3:$AV$452,MATCH(Q311&amp;V311,'【参考】数式用'!$AS$3:$AS$452,0),MATCH(VLOOKUP(Z311,'【参考】数式用'!$AW$2:$AX$53,2,FALSE),'【参考】数式用'!$AT$2:$AV$2,0)),10)))</f>
        <v/>
      </c>
      <c r="AN311" s="196"/>
      <c r="AO311" s="197"/>
    </row>
    <row r="312" spans="1:41" ht="49.95" customHeight="1">
      <c r="A312" s="21">
        <f t="shared" si="4"/>
        <v>260</v>
      </c>
      <c r="B312" s="58"/>
      <c r="C312" s="72"/>
      <c r="D312" s="72"/>
      <c r="E312" s="72"/>
      <c r="F312" s="72"/>
      <c r="G312" s="72"/>
      <c r="H312" s="72"/>
      <c r="I312" s="72"/>
      <c r="J312" s="72"/>
      <c r="K312" s="86"/>
      <c r="L312" s="96"/>
      <c r="M312" s="105"/>
      <c r="N312" s="105"/>
      <c r="O312" s="105"/>
      <c r="P312" s="112"/>
      <c r="Q312" s="119"/>
      <c r="R312" s="127"/>
      <c r="S312" s="127"/>
      <c r="T312" s="127"/>
      <c r="U312" s="133"/>
      <c r="V312" s="138"/>
      <c r="W312" s="150"/>
      <c r="X312" s="150"/>
      <c r="Y312" s="150"/>
      <c r="Z312" s="159"/>
      <c r="AA312" s="159"/>
      <c r="AB312" s="159"/>
      <c r="AC312" s="169" t="str">
        <f>IFERROR(VLOOKUP(Z312,'【参考】数式用'!$A$4:$B$54,2,FALSE),"")</f>
        <v/>
      </c>
      <c r="AD312" s="174"/>
      <c r="AE312" s="179" t="str">
        <f>IF(B312="","",IF(AO312="総合事業","数式を削除して手入力",IFERROR(INDEX('【参考】数式用'!$AT$3:$AV$452,MATCH(Q312&amp;V312,'【参考】数式用'!$AS$3:$AS$452,0),MATCH(VLOOKUP(Z312,'【参考】数式用'!$AW$2:$AX$53,2,FALSE),'【参考】数式用'!$AT$2:$AV$2,0)),10)))</f>
        <v/>
      </c>
      <c r="AN312" s="196"/>
      <c r="AO312" s="197"/>
    </row>
    <row r="313" spans="1:41" ht="49.95" customHeight="1">
      <c r="A313" s="21">
        <f t="shared" si="4"/>
        <v>261</v>
      </c>
      <c r="B313" s="58"/>
      <c r="C313" s="72"/>
      <c r="D313" s="72"/>
      <c r="E313" s="72"/>
      <c r="F313" s="72"/>
      <c r="G313" s="72"/>
      <c r="H313" s="72"/>
      <c r="I313" s="72"/>
      <c r="J313" s="72"/>
      <c r="K313" s="86"/>
      <c r="L313" s="96"/>
      <c r="M313" s="105"/>
      <c r="N313" s="105"/>
      <c r="O313" s="105"/>
      <c r="P313" s="112"/>
      <c r="Q313" s="119"/>
      <c r="R313" s="127"/>
      <c r="S313" s="127"/>
      <c r="T313" s="127"/>
      <c r="U313" s="133"/>
      <c r="V313" s="138"/>
      <c r="W313" s="150"/>
      <c r="X313" s="150"/>
      <c r="Y313" s="150"/>
      <c r="Z313" s="159"/>
      <c r="AA313" s="159"/>
      <c r="AB313" s="159"/>
      <c r="AC313" s="169" t="str">
        <f>IFERROR(VLOOKUP(Z313,'【参考】数式用'!$A$4:$B$54,2,FALSE),"")</f>
        <v/>
      </c>
      <c r="AD313" s="174"/>
      <c r="AE313" s="179" t="str">
        <f>IF(B313="","",IF(AO313="総合事業","数式を削除して手入力",IFERROR(INDEX('【参考】数式用'!$AT$3:$AV$452,MATCH(Q313&amp;V313,'【参考】数式用'!$AS$3:$AS$452,0),MATCH(VLOOKUP(Z313,'【参考】数式用'!$AW$2:$AX$53,2,FALSE),'【参考】数式用'!$AT$2:$AV$2,0)),10)))</f>
        <v/>
      </c>
      <c r="AN313" s="196"/>
      <c r="AO313" s="197"/>
    </row>
    <row r="314" spans="1:41" ht="49.95" customHeight="1">
      <c r="A314" s="21">
        <f t="shared" si="4"/>
        <v>262</v>
      </c>
      <c r="B314" s="58"/>
      <c r="C314" s="72"/>
      <c r="D314" s="72"/>
      <c r="E314" s="72"/>
      <c r="F314" s="72"/>
      <c r="G314" s="72"/>
      <c r="H314" s="72"/>
      <c r="I314" s="72"/>
      <c r="J314" s="72"/>
      <c r="K314" s="86"/>
      <c r="L314" s="96"/>
      <c r="M314" s="105"/>
      <c r="N314" s="105"/>
      <c r="O314" s="105"/>
      <c r="P314" s="112"/>
      <c r="Q314" s="119"/>
      <c r="R314" s="127"/>
      <c r="S314" s="127"/>
      <c r="T314" s="127"/>
      <c r="U314" s="133"/>
      <c r="V314" s="138"/>
      <c r="W314" s="150"/>
      <c r="X314" s="150"/>
      <c r="Y314" s="150"/>
      <c r="Z314" s="159"/>
      <c r="AA314" s="159"/>
      <c r="AB314" s="159"/>
      <c r="AC314" s="169" t="str">
        <f>IFERROR(VLOOKUP(Z314,'【参考】数式用'!$A$4:$B$54,2,FALSE),"")</f>
        <v/>
      </c>
      <c r="AD314" s="174"/>
      <c r="AE314" s="179" t="str">
        <f>IF(B314="","",IF(AO314="総合事業","数式を削除して手入力",IFERROR(INDEX('【参考】数式用'!$AT$3:$AV$452,MATCH(Q314&amp;V314,'【参考】数式用'!$AS$3:$AS$452,0),MATCH(VLOOKUP(Z314,'【参考】数式用'!$AW$2:$AX$53,2,FALSE),'【参考】数式用'!$AT$2:$AV$2,0)),10)))</f>
        <v/>
      </c>
      <c r="AN314" s="196"/>
      <c r="AO314" s="197"/>
    </row>
    <row r="315" spans="1:41" ht="49.95" customHeight="1">
      <c r="A315" s="21">
        <f t="shared" si="4"/>
        <v>263</v>
      </c>
      <c r="B315" s="58"/>
      <c r="C315" s="72"/>
      <c r="D315" s="72"/>
      <c r="E315" s="72"/>
      <c r="F315" s="72"/>
      <c r="G315" s="72"/>
      <c r="H315" s="72"/>
      <c r="I315" s="72"/>
      <c r="J315" s="72"/>
      <c r="K315" s="86"/>
      <c r="L315" s="96"/>
      <c r="M315" s="105"/>
      <c r="N315" s="105"/>
      <c r="O315" s="105"/>
      <c r="P315" s="112"/>
      <c r="Q315" s="119"/>
      <c r="R315" s="127"/>
      <c r="S315" s="127"/>
      <c r="T315" s="127"/>
      <c r="U315" s="133"/>
      <c r="V315" s="138"/>
      <c r="W315" s="150"/>
      <c r="X315" s="150"/>
      <c r="Y315" s="150"/>
      <c r="Z315" s="159"/>
      <c r="AA315" s="159"/>
      <c r="AB315" s="159"/>
      <c r="AC315" s="169" t="str">
        <f>IFERROR(VLOOKUP(Z315,'【参考】数式用'!$A$4:$B$54,2,FALSE),"")</f>
        <v/>
      </c>
      <c r="AD315" s="174"/>
      <c r="AE315" s="179" t="str">
        <f>IF(B315="","",IF(AO315="総合事業","数式を削除して手入力",IFERROR(INDEX('【参考】数式用'!$AT$3:$AV$452,MATCH(Q315&amp;V315,'【参考】数式用'!$AS$3:$AS$452,0),MATCH(VLOOKUP(Z315,'【参考】数式用'!$AW$2:$AX$53,2,FALSE),'【参考】数式用'!$AT$2:$AV$2,0)),10)))</f>
        <v/>
      </c>
      <c r="AN315" s="196"/>
      <c r="AO315" s="197"/>
    </row>
    <row r="316" spans="1:41" ht="49.95" customHeight="1">
      <c r="A316" s="21">
        <f t="shared" si="4"/>
        <v>264</v>
      </c>
      <c r="B316" s="58"/>
      <c r="C316" s="72"/>
      <c r="D316" s="72"/>
      <c r="E316" s="72"/>
      <c r="F316" s="72"/>
      <c r="G316" s="72"/>
      <c r="H316" s="72"/>
      <c r="I316" s="72"/>
      <c r="J316" s="72"/>
      <c r="K316" s="86"/>
      <c r="L316" s="96"/>
      <c r="M316" s="105"/>
      <c r="N316" s="105"/>
      <c r="O316" s="105"/>
      <c r="P316" s="112"/>
      <c r="Q316" s="119"/>
      <c r="R316" s="127"/>
      <c r="S316" s="127"/>
      <c r="T316" s="127"/>
      <c r="U316" s="133"/>
      <c r="V316" s="138"/>
      <c r="W316" s="150"/>
      <c r="X316" s="150"/>
      <c r="Y316" s="150"/>
      <c r="Z316" s="159"/>
      <c r="AA316" s="159"/>
      <c r="AB316" s="159"/>
      <c r="AC316" s="169" t="str">
        <f>IFERROR(VLOOKUP(Z316,'【参考】数式用'!$A$4:$B$54,2,FALSE),"")</f>
        <v/>
      </c>
      <c r="AD316" s="174"/>
      <c r="AE316" s="179" t="str">
        <f>IF(B316="","",IF(AO316="総合事業","数式を削除して手入力",IFERROR(INDEX('【参考】数式用'!$AT$3:$AV$452,MATCH(Q316&amp;V316,'【参考】数式用'!$AS$3:$AS$452,0),MATCH(VLOOKUP(Z316,'【参考】数式用'!$AW$2:$AX$53,2,FALSE),'【参考】数式用'!$AT$2:$AV$2,0)),10)))</f>
        <v/>
      </c>
      <c r="AN316" s="196"/>
      <c r="AO316" s="197"/>
    </row>
    <row r="317" spans="1:41" ht="49.95" customHeight="1">
      <c r="A317" s="21">
        <f t="shared" si="4"/>
        <v>265</v>
      </c>
      <c r="B317" s="58"/>
      <c r="C317" s="72"/>
      <c r="D317" s="72"/>
      <c r="E317" s="72"/>
      <c r="F317" s="72"/>
      <c r="G317" s="72"/>
      <c r="H317" s="72"/>
      <c r="I317" s="72"/>
      <c r="J317" s="72"/>
      <c r="K317" s="86"/>
      <c r="L317" s="96"/>
      <c r="M317" s="105"/>
      <c r="N317" s="105"/>
      <c r="O317" s="105"/>
      <c r="P317" s="112"/>
      <c r="Q317" s="119"/>
      <c r="R317" s="127"/>
      <c r="S317" s="127"/>
      <c r="T317" s="127"/>
      <c r="U317" s="133"/>
      <c r="V317" s="138"/>
      <c r="W317" s="150"/>
      <c r="X317" s="150"/>
      <c r="Y317" s="150"/>
      <c r="Z317" s="159"/>
      <c r="AA317" s="159"/>
      <c r="AB317" s="159"/>
      <c r="AC317" s="169" t="str">
        <f>IFERROR(VLOOKUP(Z317,'【参考】数式用'!$A$4:$B$54,2,FALSE),"")</f>
        <v/>
      </c>
      <c r="AD317" s="174"/>
      <c r="AE317" s="179" t="str">
        <f>IF(B317="","",IF(AO317="総合事業","数式を削除して手入力",IFERROR(INDEX('【参考】数式用'!$AT$3:$AV$452,MATCH(Q317&amp;V317,'【参考】数式用'!$AS$3:$AS$452,0),MATCH(VLOOKUP(Z317,'【参考】数式用'!$AW$2:$AX$53,2,FALSE),'【参考】数式用'!$AT$2:$AV$2,0)),10)))</f>
        <v/>
      </c>
      <c r="AN317" s="196"/>
      <c r="AO317" s="197"/>
    </row>
    <row r="318" spans="1:41" ht="49.95" customHeight="1">
      <c r="A318" s="21">
        <f t="shared" si="4"/>
        <v>266</v>
      </c>
      <c r="B318" s="58"/>
      <c r="C318" s="72"/>
      <c r="D318" s="72"/>
      <c r="E318" s="72"/>
      <c r="F318" s="72"/>
      <c r="G318" s="72"/>
      <c r="H318" s="72"/>
      <c r="I318" s="72"/>
      <c r="J318" s="72"/>
      <c r="K318" s="86"/>
      <c r="L318" s="96"/>
      <c r="M318" s="105"/>
      <c r="N318" s="105"/>
      <c r="O318" s="105"/>
      <c r="P318" s="112"/>
      <c r="Q318" s="119"/>
      <c r="R318" s="127"/>
      <c r="S318" s="127"/>
      <c r="T318" s="127"/>
      <c r="U318" s="133"/>
      <c r="V318" s="138"/>
      <c r="W318" s="150"/>
      <c r="X318" s="150"/>
      <c r="Y318" s="150"/>
      <c r="Z318" s="159"/>
      <c r="AA318" s="159"/>
      <c r="AB318" s="159"/>
      <c r="AC318" s="169" t="str">
        <f>IFERROR(VLOOKUP(Z318,'【参考】数式用'!$A$4:$B$54,2,FALSE),"")</f>
        <v/>
      </c>
      <c r="AD318" s="174"/>
      <c r="AE318" s="179" t="str">
        <f>IF(B318="","",IF(AO318="総合事業","数式を削除して手入力",IFERROR(INDEX('【参考】数式用'!$AT$3:$AV$452,MATCH(Q318&amp;V318,'【参考】数式用'!$AS$3:$AS$452,0),MATCH(VLOOKUP(Z318,'【参考】数式用'!$AW$2:$AX$53,2,FALSE),'【参考】数式用'!$AT$2:$AV$2,0)),10)))</f>
        <v/>
      </c>
      <c r="AN318" s="196"/>
      <c r="AO318" s="197"/>
    </row>
    <row r="319" spans="1:41" ht="49.95" customHeight="1">
      <c r="A319" s="21">
        <f t="shared" si="4"/>
        <v>267</v>
      </c>
      <c r="B319" s="58"/>
      <c r="C319" s="72"/>
      <c r="D319" s="72"/>
      <c r="E319" s="72"/>
      <c r="F319" s="72"/>
      <c r="G319" s="72"/>
      <c r="H319" s="72"/>
      <c r="I319" s="72"/>
      <c r="J319" s="72"/>
      <c r="K319" s="86"/>
      <c r="L319" s="96"/>
      <c r="M319" s="105"/>
      <c r="N319" s="105"/>
      <c r="O319" s="105"/>
      <c r="P319" s="112"/>
      <c r="Q319" s="119"/>
      <c r="R319" s="127"/>
      <c r="S319" s="127"/>
      <c r="T319" s="127"/>
      <c r="U319" s="133"/>
      <c r="V319" s="138"/>
      <c r="W319" s="150"/>
      <c r="X319" s="150"/>
      <c r="Y319" s="150"/>
      <c r="Z319" s="159"/>
      <c r="AA319" s="159"/>
      <c r="AB319" s="159"/>
      <c r="AC319" s="169" t="str">
        <f>IFERROR(VLOOKUP(Z319,'【参考】数式用'!$A$4:$B$54,2,FALSE),"")</f>
        <v/>
      </c>
      <c r="AD319" s="174"/>
      <c r="AE319" s="179" t="str">
        <f>IF(B319="","",IF(AO319="総合事業","数式を削除して手入力",IFERROR(INDEX('【参考】数式用'!$AT$3:$AV$452,MATCH(Q319&amp;V319,'【参考】数式用'!$AS$3:$AS$452,0),MATCH(VLOOKUP(Z319,'【参考】数式用'!$AW$2:$AX$53,2,FALSE),'【参考】数式用'!$AT$2:$AV$2,0)),10)))</f>
        <v/>
      </c>
      <c r="AN319" s="196"/>
      <c r="AO319" s="197"/>
    </row>
    <row r="320" spans="1:41" ht="49.95" customHeight="1">
      <c r="A320" s="21">
        <f t="shared" si="4"/>
        <v>268</v>
      </c>
      <c r="B320" s="58"/>
      <c r="C320" s="72"/>
      <c r="D320" s="72"/>
      <c r="E320" s="72"/>
      <c r="F320" s="72"/>
      <c r="G320" s="72"/>
      <c r="H320" s="72"/>
      <c r="I320" s="72"/>
      <c r="J320" s="72"/>
      <c r="K320" s="86"/>
      <c r="L320" s="96"/>
      <c r="M320" s="105"/>
      <c r="N320" s="105"/>
      <c r="O320" s="105"/>
      <c r="P320" s="112"/>
      <c r="Q320" s="119"/>
      <c r="R320" s="127"/>
      <c r="S320" s="127"/>
      <c r="T320" s="127"/>
      <c r="U320" s="133"/>
      <c r="V320" s="138"/>
      <c r="W320" s="150"/>
      <c r="X320" s="150"/>
      <c r="Y320" s="150"/>
      <c r="Z320" s="159"/>
      <c r="AA320" s="159"/>
      <c r="AB320" s="159"/>
      <c r="AC320" s="169" t="str">
        <f>IFERROR(VLOOKUP(Z320,'【参考】数式用'!$A$4:$B$54,2,FALSE),"")</f>
        <v/>
      </c>
      <c r="AD320" s="174"/>
      <c r="AE320" s="179" t="str">
        <f>IF(B320="","",IF(AO320="総合事業","数式を削除して手入力",IFERROR(INDEX('【参考】数式用'!$AT$3:$AV$452,MATCH(Q320&amp;V320,'【参考】数式用'!$AS$3:$AS$452,0),MATCH(VLOOKUP(Z320,'【参考】数式用'!$AW$2:$AX$53,2,FALSE),'【参考】数式用'!$AT$2:$AV$2,0)),10)))</f>
        <v/>
      </c>
      <c r="AN320" s="196"/>
      <c r="AO320" s="197"/>
    </row>
    <row r="321" spans="1:41" ht="49.95" customHeight="1">
      <c r="A321" s="21">
        <f t="shared" si="4"/>
        <v>269</v>
      </c>
      <c r="B321" s="58"/>
      <c r="C321" s="72"/>
      <c r="D321" s="72"/>
      <c r="E321" s="72"/>
      <c r="F321" s="72"/>
      <c r="G321" s="72"/>
      <c r="H321" s="72"/>
      <c r="I321" s="72"/>
      <c r="J321" s="72"/>
      <c r="K321" s="86"/>
      <c r="L321" s="96"/>
      <c r="M321" s="105"/>
      <c r="N321" s="105"/>
      <c r="O321" s="105"/>
      <c r="P321" s="112"/>
      <c r="Q321" s="119"/>
      <c r="R321" s="127"/>
      <c r="S321" s="127"/>
      <c r="T321" s="127"/>
      <c r="U321" s="133"/>
      <c r="V321" s="138"/>
      <c r="W321" s="150"/>
      <c r="X321" s="150"/>
      <c r="Y321" s="150"/>
      <c r="Z321" s="159"/>
      <c r="AA321" s="159"/>
      <c r="AB321" s="159"/>
      <c r="AC321" s="169" t="str">
        <f>IFERROR(VLOOKUP(Z321,'【参考】数式用'!$A$4:$B$54,2,FALSE),"")</f>
        <v/>
      </c>
      <c r="AD321" s="174"/>
      <c r="AE321" s="179" t="str">
        <f>IF(B321="","",IF(AO321="総合事業","数式を削除して手入力",IFERROR(INDEX('【参考】数式用'!$AT$3:$AV$452,MATCH(Q321&amp;V321,'【参考】数式用'!$AS$3:$AS$452,0),MATCH(VLOOKUP(Z321,'【参考】数式用'!$AW$2:$AX$53,2,FALSE),'【参考】数式用'!$AT$2:$AV$2,0)),10)))</f>
        <v/>
      </c>
      <c r="AN321" s="196"/>
      <c r="AO321" s="197"/>
    </row>
    <row r="322" spans="1:41" ht="49.95" customHeight="1">
      <c r="A322" s="21">
        <f t="shared" si="4"/>
        <v>270</v>
      </c>
      <c r="B322" s="58"/>
      <c r="C322" s="72"/>
      <c r="D322" s="72"/>
      <c r="E322" s="72"/>
      <c r="F322" s="72"/>
      <c r="G322" s="72"/>
      <c r="H322" s="72"/>
      <c r="I322" s="72"/>
      <c r="J322" s="72"/>
      <c r="K322" s="86"/>
      <c r="L322" s="96"/>
      <c r="M322" s="105"/>
      <c r="N322" s="105"/>
      <c r="O322" s="105"/>
      <c r="P322" s="112"/>
      <c r="Q322" s="119"/>
      <c r="R322" s="127"/>
      <c r="S322" s="127"/>
      <c r="T322" s="127"/>
      <c r="U322" s="133"/>
      <c r="V322" s="138"/>
      <c r="W322" s="150"/>
      <c r="X322" s="150"/>
      <c r="Y322" s="150"/>
      <c r="Z322" s="159"/>
      <c r="AA322" s="159"/>
      <c r="AB322" s="159"/>
      <c r="AC322" s="169" t="str">
        <f>IFERROR(VLOOKUP(Z322,'【参考】数式用'!$A$4:$B$54,2,FALSE),"")</f>
        <v/>
      </c>
      <c r="AD322" s="174"/>
      <c r="AE322" s="179" t="str">
        <f>IF(B322="","",IF(AO322="総合事業","数式を削除して手入力",IFERROR(INDEX('【参考】数式用'!$AT$3:$AV$452,MATCH(Q322&amp;V322,'【参考】数式用'!$AS$3:$AS$452,0),MATCH(VLOOKUP(Z322,'【参考】数式用'!$AW$2:$AX$53,2,FALSE),'【参考】数式用'!$AT$2:$AV$2,0)),10)))</f>
        <v/>
      </c>
      <c r="AN322" s="196"/>
      <c r="AO322" s="197"/>
    </row>
    <row r="323" spans="1:41" ht="49.95" customHeight="1">
      <c r="A323" s="21">
        <f t="shared" si="4"/>
        <v>271</v>
      </c>
      <c r="B323" s="58"/>
      <c r="C323" s="72"/>
      <c r="D323" s="72"/>
      <c r="E323" s="72"/>
      <c r="F323" s="72"/>
      <c r="G323" s="72"/>
      <c r="H323" s="72"/>
      <c r="I323" s="72"/>
      <c r="J323" s="72"/>
      <c r="K323" s="86"/>
      <c r="L323" s="96"/>
      <c r="M323" s="105"/>
      <c r="N323" s="105"/>
      <c r="O323" s="105"/>
      <c r="P323" s="112"/>
      <c r="Q323" s="119"/>
      <c r="R323" s="127"/>
      <c r="S323" s="127"/>
      <c r="T323" s="127"/>
      <c r="U323" s="133"/>
      <c r="V323" s="138"/>
      <c r="W323" s="150"/>
      <c r="X323" s="150"/>
      <c r="Y323" s="150"/>
      <c r="Z323" s="159"/>
      <c r="AA323" s="159"/>
      <c r="AB323" s="159"/>
      <c r="AC323" s="169" t="str">
        <f>IFERROR(VLOOKUP(Z323,'【参考】数式用'!$A$4:$B$54,2,FALSE),"")</f>
        <v/>
      </c>
      <c r="AD323" s="174"/>
      <c r="AE323" s="179" t="str">
        <f>IF(B323="","",IF(AO323="総合事業","数式を削除して手入力",IFERROR(INDEX('【参考】数式用'!$AT$3:$AV$452,MATCH(Q323&amp;V323,'【参考】数式用'!$AS$3:$AS$452,0),MATCH(VLOOKUP(Z323,'【参考】数式用'!$AW$2:$AX$53,2,FALSE),'【参考】数式用'!$AT$2:$AV$2,0)),10)))</f>
        <v/>
      </c>
      <c r="AN323" s="196"/>
      <c r="AO323" s="197"/>
    </row>
    <row r="324" spans="1:41" ht="49.95" customHeight="1">
      <c r="A324" s="21">
        <f t="shared" si="4"/>
        <v>272</v>
      </c>
      <c r="B324" s="58"/>
      <c r="C324" s="72"/>
      <c r="D324" s="72"/>
      <c r="E324" s="72"/>
      <c r="F324" s="72"/>
      <c r="G324" s="72"/>
      <c r="H324" s="72"/>
      <c r="I324" s="72"/>
      <c r="J324" s="72"/>
      <c r="K324" s="86"/>
      <c r="L324" s="96"/>
      <c r="M324" s="105"/>
      <c r="N324" s="105"/>
      <c r="O324" s="105"/>
      <c r="P324" s="112"/>
      <c r="Q324" s="119"/>
      <c r="R324" s="127"/>
      <c r="S324" s="127"/>
      <c r="T324" s="127"/>
      <c r="U324" s="133"/>
      <c r="V324" s="138"/>
      <c r="W324" s="150"/>
      <c r="X324" s="150"/>
      <c r="Y324" s="150"/>
      <c r="Z324" s="159"/>
      <c r="AA324" s="159"/>
      <c r="AB324" s="159"/>
      <c r="AC324" s="169" t="str">
        <f>IFERROR(VLOOKUP(Z324,'【参考】数式用'!$A$4:$B$54,2,FALSE),"")</f>
        <v/>
      </c>
      <c r="AD324" s="174"/>
      <c r="AE324" s="179" t="str">
        <f>IF(B324="","",IF(AO324="総合事業","数式を削除して手入力",IFERROR(INDEX('【参考】数式用'!$AT$3:$AV$452,MATCH(Q324&amp;V324,'【参考】数式用'!$AS$3:$AS$452,0),MATCH(VLOOKUP(Z324,'【参考】数式用'!$AW$2:$AX$53,2,FALSE),'【参考】数式用'!$AT$2:$AV$2,0)),10)))</f>
        <v/>
      </c>
      <c r="AN324" s="196"/>
      <c r="AO324" s="197"/>
    </row>
    <row r="325" spans="1:41" ht="49.95" customHeight="1">
      <c r="A325" s="21">
        <f t="shared" si="4"/>
        <v>273</v>
      </c>
      <c r="B325" s="58"/>
      <c r="C325" s="72"/>
      <c r="D325" s="72"/>
      <c r="E325" s="72"/>
      <c r="F325" s="72"/>
      <c r="G325" s="72"/>
      <c r="H325" s="72"/>
      <c r="I325" s="72"/>
      <c r="J325" s="72"/>
      <c r="K325" s="86"/>
      <c r="L325" s="96"/>
      <c r="M325" s="105"/>
      <c r="N325" s="105"/>
      <c r="O325" s="105"/>
      <c r="P325" s="112"/>
      <c r="Q325" s="119"/>
      <c r="R325" s="127"/>
      <c r="S325" s="127"/>
      <c r="T325" s="127"/>
      <c r="U325" s="133"/>
      <c r="V325" s="138"/>
      <c r="W325" s="150"/>
      <c r="X325" s="150"/>
      <c r="Y325" s="150"/>
      <c r="Z325" s="159"/>
      <c r="AA325" s="159"/>
      <c r="AB325" s="159"/>
      <c r="AC325" s="169" t="str">
        <f>IFERROR(VLOOKUP(Z325,'【参考】数式用'!$A$4:$B$54,2,FALSE),"")</f>
        <v/>
      </c>
      <c r="AD325" s="174"/>
      <c r="AE325" s="179" t="str">
        <f>IF(B325="","",IF(AO325="総合事業","数式を削除して手入力",IFERROR(INDEX('【参考】数式用'!$AT$3:$AV$452,MATCH(Q325&amp;V325,'【参考】数式用'!$AS$3:$AS$452,0),MATCH(VLOOKUP(Z325,'【参考】数式用'!$AW$2:$AX$53,2,FALSE),'【参考】数式用'!$AT$2:$AV$2,0)),10)))</f>
        <v/>
      </c>
      <c r="AN325" s="196"/>
      <c r="AO325" s="197"/>
    </row>
    <row r="326" spans="1:41" ht="49.95" customHeight="1">
      <c r="A326" s="21">
        <f t="shared" si="4"/>
        <v>274</v>
      </c>
      <c r="B326" s="58"/>
      <c r="C326" s="72"/>
      <c r="D326" s="72"/>
      <c r="E326" s="72"/>
      <c r="F326" s="72"/>
      <c r="G326" s="72"/>
      <c r="H326" s="72"/>
      <c r="I326" s="72"/>
      <c r="J326" s="72"/>
      <c r="K326" s="86"/>
      <c r="L326" s="96"/>
      <c r="M326" s="105"/>
      <c r="N326" s="105"/>
      <c r="O326" s="105"/>
      <c r="P326" s="112"/>
      <c r="Q326" s="119"/>
      <c r="R326" s="127"/>
      <c r="S326" s="127"/>
      <c r="T326" s="127"/>
      <c r="U326" s="133"/>
      <c r="V326" s="138"/>
      <c r="W326" s="150"/>
      <c r="X326" s="150"/>
      <c r="Y326" s="150"/>
      <c r="Z326" s="159"/>
      <c r="AA326" s="159"/>
      <c r="AB326" s="159"/>
      <c r="AC326" s="169" t="str">
        <f>IFERROR(VLOOKUP(Z326,'【参考】数式用'!$A$4:$B$54,2,FALSE),"")</f>
        <v/>
      </c>
      <c r="AD326" s="174"/>
      <c r="AE326" s="179" t="str">
        <f>IF(B326="","",IF(AO326="総合事業","数式を削除して手入力",IFERROR(INDEX('【参考】数式用'!$AT$3:$AV$452,MATCH(Q326&amp;V326,'【参考】数式用'!$AS$3:$AS$452,0),MATCH(VLOOKUP(Z326,'【参考】数式用'!$AW$2:$AX$53,2,FALSE),'【参考】数式用'!$AT$2:$AV$2,0)),10)))</f>
        <v/>
      </c>
      <c r="AN326" s="196"/>
      <c r="AO326" s="197"/>
    </row>
    <row r="327" spans="1:41" ht="49.95" customHeight="1">
      <c r="A327" s="21">
        <f t="shared" si="4"/>
        <v>275</v>
      </c>
      <c r="B327" s="58"/>
      <c r="C327" s="72"/>
      <c r="D327" s="72"/>
      <c r="E327" s="72"/>
      <c r="F327" s="72"/>
      <c r="G327" s="72"/>
      <c r="H327" s="72"/>
      <c r="I327" s="72"/>
      <c r="J327" s="72"/>
      <c r="K327" s="86"/>
      <c r="L327" s="96"/>
      <c r="M327" s="105"/>
      <c r="N327" s="105"/>
      <c r="O327" s="105"/>
      <c r="P327" s="112"/>
      <c r="Q327" s="119"/>
      <c r="R327" s="127"/>
      <c r="S327" s="127"/>
      <c r="T327" s="127"/>
      <c r="U327" s="133"/>
      <c r="V327" s="138"/>
      <c r="W327" s="150"/>
      <c r="X327" s="150"/>
      <c r="Y327" s="150"/>
      <c r="Z327" s="159"/>
      <c r="AA327" s="159"/>
      <c r="AB327" s="159"/>
      <c r="AC327" s="169" t="str">
        <f>IFERROR(VLOOKUP(Z327,'【参考】数式用'!$A$4:$B$54,2,FALSE),"")</f>
        <v/>
      </c>
      <c r="AD327" s="174"/>
      <c r="AE327" s="179" t="str">
        <f>IF(B327="","",IF(AO327="総合事業","数式を削除して手入力",IFERROR(INDEX('【参考】数式用'!$AT$3:$AV$452,MATCH(Q327&amp;V327,'【参考】数式用'!$AS$3:$AS$452,0),MATCH(VLOOKUP(Z327,'【参考】数式用'!$AW$2:$AX$53,2,FALSE),'【参考】数式用'!$AT$2:$AV$2,0)),10)))</f>
        <v/>
      </c>
      <c r="AN327" s="196"/>
      <c r="AO327" s="197"/>
    </row>
    <row r="328" spans="1:41" ht="49.95" customHeight="1">
      <c r="A328" s="21">
        <f t="shared" si="4"/>
        <v>276</v>
      </c>
      <c r="B328" s="58"/>
      <c r="C328" s="72"/>
      <c r="D328" s="72"/>
      <c r="E328" s="72"/>
      <c r="F328" s="72"/>
      <c r="G328" s="72"/>
      <c r="H328" s="72"/>
      <c r="I328" s="72"/>
      <c r="J328" s="72"/>
      <c r="K328" s="86"/>
      <c r="L328" s="96"/>
      <c r="M328" s="105"/>
      <c r="N328" s="105"/>
      <c r="O328" s="105"/>
      <c r="P328" s="112"/>
      <c r="Q328" s="119"/>
      <c r="R328" s="127"/>
      <c r="S328" s="127"/>
      <c r="T328" s="127"/>
      <c r="U328" s="133"/>
      <c r="V328" s="138"/>
      <c r="W328" s="150"/>
      <c r="X328" s="150"/>
      <c r="Y328" s="150"/>
      <c r="Z328" s="159"/>
      <c r="AA328" s="159"/>
      <c r="AB328" s="159"/>
      <c r="AC328" s="169" t="str">
        <f>IFERROR(VLOOKUP(Z328,'【参考】数式用'!$A$4:$B$54,2,FALSE),"")</f>
        <v/>
      </c>
      <c r="AD328" s="174"/>
      <c r="AE328" s="179" t="str">
        <f>IF(B328="","",IF(AO328="総合事業","数式を削除して手入力",IFERROR(INDEX('【参考】数式用'!$AT$3:$AV$452,MATCH(Q328&amp;V328,'【参考】数式用'!$AS$3:$AS$452,0),MATCH(VLOOKUP(Z328,'【参考】数式用'!$AW$2:$AX$53,2,FALSE),'【参考】数式用'!$AT$2:$AV$2,0)),10)))</f>
        <v/>
      </c>
      <c r="AN328" s="196"/>
      <c r="AO328" s="197"/>
    </row>
    <row r="329" spans="1:41" ht="49.95" customHeight="1">
      <c r="A329" s="21">
        <f t="shared" si="4"/>
        <v>277</v>
      </c>
      <c r="B329" s="58"/>
      <c r="C329" s="72"/>
      <c r="D329" s="72"/>
      <c r="E329" s="72"/>
      <c r="F329" s="72"/>
      <c r="G329" s="72"/>
      <c r="H329" s="72"/>
      <c r="I329" s="72"/>
      <c r="J329" s="72"/>
      <c r="K329" s="86"/>
      <c r="L329" s="96"/>
      <c r="M329" s="105"/>
      <c r="N329" s="105"/>
      <c r="O329" s="105"/>
      <c r="P329" s="112"/>
      <c r="Q329" s="119"/>
      <c r="R329" s="127"/>
      <c r="S329" s="127"/>
      <c r="T329" s="127"/>
      <c r="U329" s="133"/>
      <c r="V329" s="138"/>
      <c r="W329" s="150"/>
      <c r="X329" s="150"/>
      <c r="Y329" s="150"/>
      <c r="Z329" s="159"/>
      <c r="AA329" s="159"/>
      <c r="AB329" s="159"/>
      <c r="AC329" s="169" t="str">
        <f>IFERROR(VLOOKUP(Z329,'【参考】数式用'!$A$4:$B$54,2,FALSE),"")</f>
        <v/>
      </c>
      <c r="AD329" s="174"/>
      <c r="AE329" s="179" t="str">
        <f>IF(B329="","",IF(AO329="総合事業","数式を削除して手入力",IFERROR(INDEX('【参考】数式用'!$AT$3:$AV$452,MATCH(Q329&amp;V329,'【参考】数式用'!$AS$3:$AS$452,0),MATCH(VLOOKUP(Z329,'【参考】数式用'!$AW$2:$AX$53,2,FALSE),'【参考】数式用'!$AT$2:$AV$2,0)),10)))</f>
        <v/>
      </c>
      <c r="AN329" s="196"/>
      <c r="AO329" s="197"/>
    </row>
    <row r="330" spans="1:41" ht="49.95" customHeight="1">
      <c r="A330" s="21">
        <f t="shared" si="4"/>
        <v>278</v>
      </c>
      <c r="B330" s="58"/>
      <c r="C330" s="72"/>
      <c r="D330" s="72"/>
      <c r="E330" s="72"/>
      <c r="F330" s="72"/>
      <c r="G330" s="72"/>
      <c r="H330" s="72"/>
      <c r="I330" s="72"/>
      <c r="J330" s="72"/>
      <c r="K330" s="86"/>
      <c r="L330" s="96"/>
      <c r="M330" s="105"/>
      <c r="N330" s="105"/>
      <c r="O330" s="105"/>
      <c r="P330" s="112"/>
      <c r="Q330" s="119"/>
      <c r="R330" s="127"/>
      <c r="S330" s="127"/>
      <c r="T330" s="127"/>
      <c r="U330" s="133"/>
      <c r="V330" s="138"/>
      <c r="W330" s="150"/>
      <c r="X330" s="150"/>
      <c r="Y330" s="150"/>
      <c r="Z330" s="159"/>
      <c r="AA330" s="159"/>
      <c r="AB330" s="159"/>
      <c r="AC330" s="169" t="str">
        <f>IFERROR(VLOOKUP(Z330,'【参考】数式用'!$A$4:$B$54,2,FALSE),"")</f>
        <v/>
      </c>
      <c r="AD330" s="174"/>
      <c r="AE330" s="179" t="str">
        <f>IF(B330="","",IF(AO330="総合事業","数式を削除して手入力",IFERROR(INDEX('【参考】数式用'!$AT$3:$AV$452,MATCH(Q330&amp;V330,'【参考】数式用'!$AS$3:$AS$452,0),MATCH(VLOOKUP(Z330,'【参考】数式用'!$AW$2:$AX$53,2,FALSE),'【参考】数式用'!$AT$2:$AV$2,0)),10)))</f>
        <v/>
      </c>
      <c r="AN330" s="196"/>
      <c r="AO330" s="197"/>
    </row>
    <row r="331" spans="1:41" ht="49.95" customHeight="1">
      <c r="A331" s="21">
        <f t="shared" si="4"/>
        <v>279</v>
      </c>
      <c r="B331" s="58"/>
      <c r="C331" s="72"/>
      <c r="D331" s="72"/>
      <c r="E331" s="72"/>
      <c r="F331" s="72"/>
      <c r="G331" s="72"/>
      <c r="H331" s="72"/>
      <c r="I331" s="72"/>
      <c r="J331" s="72"/>
      <c r="K331" s="86"/>
      <c r="L331" s="96"/>
      <c r="M331" s="105"/>
      <c r="N331" s="105"/>
      <c r="O331" s="105"/>
      <c r="P331" s="112"/>
      <c r="Q331" s="119"/>
      <c r="R331" s="127"/>
      <c r="S331" s="127"/>
      <c r="T331" s="127"/>
      <c r="U331" s="133"/>
      <c r="V331" s="138"/>
      <c r="W331" s="150"/>
      <c r="X331" s="150"/>
      <c r="Y331" s="150"/>
      <c r="Z331" s="159"/>
      <c r="AA331" s="159"/>
      <c r="AB331" s="159"/>
      <c r="AC331" s="169" t="str">
        <f>IFERROR(VLOOKUP(Z331,'【参考】数式用'!$A$4:$B$54,2,FALSE),"")</f>
        <v/>
      </c>
      <c r="AD331" s="174"/>
      <c r="AE331" s="179" t="str">
        <f>IF(B331="","",IF(AO331="総合事業","数式を削除して手入力",IFERROR(INDEX('【参考】数式用'!$AT$3:$AV$452,MATCH(Q331&amp;V331,'【参考】数式用'!$AS$3:$AS$452,0),MATCH(VLOOKUP(Z331,'【参考】数式用'!$AW$2:$AX$53,2,FALSE),'【参考】数式用'!$AT$2:$AV$2,0)),10)))</f>
        <v/>
      </c>
      <c r="AN331" s="196"/>
      <c r="AO331" s="197"/>
    </row>
    <row r="332" spans="1:41" ht="49.95" customHeight="1">
      <c r="A332" s="21">
        <f t="shared" si="4"/>
        <v>280</v>
      </c>
      <c r="B332" s="58"/>
      <c r="C332" s="72"/>
      <c r="D332" s="72"/>
      <c r="E332" s="72"/>
      <c r="F332" s="72"/>
      <c r="G332" s="72"/>
      <c r="H332" s="72"/>
      <c r="I332" s="72"/>
      <c r="J332" s="72"/>
      <c r="K332" s="86"/>
      <c r="L332" s="96"/>
      <c r="M332" s="105"/>
      <c r="N332" s="105"/>
      <c r="O332" s="105"/>
      <c r="P332" s="112"/>
      <c r="Q332" s="119"/>
      <c r="R332" s="127"/>
      <c r="S332" s="127"/>
      <c r="T332" s="127"/>
      <c r="U332" s="133"/>
      <c r="V332" s="138"/>
      <c r="W332" s="150"/>
      <c r="X332" s="150"/>
      <c r="Y332" s="150"/>
      <c r="Z332" s="159"/>
      <c r="AA332" s="159"/>
      <c r="AB332" s="159"/>
      <c r="AC332" s="169" t="str">
        <f>IFERROR(VLOOKUP(Z332,'【参考】数式用'!$A$4:$B$54,2,FALSE),"")</f>
        <v/>
      </c>
      <c r="AD332" s="174"/>
      <c r="AE332" s="179" t="str">
        <f>IF(B332="","",IF(AO332="総合事業","数式を削除して手入力",IFERROR(INDEX('【参考】数式用'!$AT$3:$AV$452,MATCH(Q332&amp;V332,'【参考】数式用'!$AS$3:$AS$452,0),MATCH(VLOOKUP(Z332,'【参考】数式用'!$AW$2:$AX$53,2,FALSE),'【参考】数式用'!$AT$2:$AV$2,0)),10)))</f>
        <v/>
      </c>
      <c r="AN332" s="196"/>
      <c r="AO332" s="197"/>
    </row>
    <row r="333" spans="1:41" ht="49.95" customHeight="1">
      <c r="A333" s="21">
        <f t="shared" si="4"/>
        <v>281</v>
      </c>
      <c r="B333" s="58"/>
      <c r="C333" s="72"/>
      <c r="D333" s="72"/>
      <c r="E333" s="72"/>
      <c r="F333" s="72"/>
      <c r="G333" s="72"/>
      <c r="H333" s="72"/>
      <c r="I333" s="72"/>
      <c r="J333" s="72"/>
      <c r="K333" s="86"/>
      <c r="L333" s="96"/>
      <c r="M333" s="105"/>
      <c r="N333" s="105"/>
      <c r="O333" s="105"/>
      <c r="P333" s="112"/>
      <c r="Q333" s="119"/>
      <c r="R333" s="127"/>
      <c r="S333" s="127"/>
      <c r="T333" s="127"/>
      <c r="U333" s="133"/>
      <c r="V333" s="138"/>
      <c r="W333" s="150"/>
      <c r="X333" s="150"/>
      <c r="Y333" s="150"/>
      <c r="Z333" s="159"/>
      <c r="AA333" s="159"/>
      <c r="AB333" s="159"/>
      <c r="AC333" s="169" t="str">
        <f>IFERROR(VLOOKUP(Z333,'【参考】数式用'!$A$4:$B$54,2,FALSE),"")</f>
        <v/>
      </c>
      <c r="AD333" s="174"/>
      <c r="AE333" s="179" t="str">
        <f>IF(B333="","",IF(AO333="総合事業","数式を削除して手入力",IFERROR(INDEX('【参考】数式用'!$AT$3:$AV$452,MATCH(Q333&amp;V333,'【参考】数式用'!$AS$3:$AS$452,0),MATCH(VLOOKUP(Z333,'【参考】数式用'!$AW$2:$AX$53,2,FALSE),'【参考】数式用'!$AT$2:$AV$2,0)),10)))</f>
        <v/>
      </c>
      <c r="AN333" s="196"/>
      <c r="AO333" s="197"/>
    </row>
    <row r="334" spans="1:41" ht="49.95" customHeight="1">
      <c r="A334" s="21">
        <f t="shared" si="4"/>
        <v>282</v>
      </c>
      <c r="B334" s="58"/>
      <c r="C334" s="72"/>
      <c r="D334" s="72"/>
      <c r="E334" s="72"/>
      <c r="F334" s="72"/>
      <c r="G334" s="72"/>
      <c r="H334" s="72"/>
      <c r="I334" s="72"/>
      <c r="J334" s="72"/>
      <c r="K334" s="86"/>
      <c r="L334" s="96"/>
      <c r="M334" s="105"/>
      <c r="N334" s="105"/>
      <c r="O334" s="105"/>
      <c r="P334" s="112"/>
      <c r="Q334" s="119"/>
      <c r="R334" s="127"/>
      <c r="S334" s="127"/>
      <c r="T334" s="127"/>
      <c r="U334" s="133"/>
      <c r="V334" s="138"/>
      <c r="W334" s="150"/>
      <c r="X334" s="150"/>
      <c r="Y334" s="150"/>
      <c r="Z334" s="159"/>
      <c r="AA334" s="159"/>
      <c r="AB334" s="159"/>
      <c r="AC334" s="169" t="str">
        <f>IFERROR(VLOOKUP(Z334,'【参考】数式用'!$A$4:$B$54,2,FALSE),"")</f>
        <v/>
      </c>
      <c r="AD334" s="174"/>
      <c r="AE334" s="179" t="str">
        <f>IF(B334="","",IF(AO334="総合事業","数式を削除して手入力",IFERROR(INDEX('【参考】数式用'!$AT$3:$AV$452,MATCH(Q334&amp;V334,'【参考】数式用'!$AS$3:$AS$452,0),MATCH(VLOOKUP(Z334,'【参考】数式用'!$AW$2:$AX$53,2,FALSE),'【参考】数式用'!$AT$2:$AV$2,0)),10)))</f>
        <v/>
      </c>
      <c r="AN334" s="196"/>
      <c r="AO334" s="197"/>
    </row>
    <row r="335" spans="1:41" ht="49.95" customHeight="1">
      <c r="A335" s="21">
        <f t="shared" si="4"/>
        <v>283</v>
      </c>
      <c r="B335" s="58"/>
      <c r="C335" s="72"/>
      <c r="D335" s="72"/>
      <c r="E335" s="72"/>
      <c r="F335" s="72"/>
      <c r="G335" s="72"/>
      <c r="H335" s="72"/>
      <c r="I335" s="72"/>
      <c r="J335" s="72"/>
      <c r="K335" s="86"/>
      <c r="L335" s="96"/>
      <c r="M335" s="105"/>
      <c r="N335" s="105"/>
      <c r="O335" s="105"/>
      <c r="P335" s="112"/>
      <c r="Q335" s="119"/>
      <c r="R335" s="127"/>
      <c r="S335" s="127"/>
      <c r="T335" s="127"/>
      <c r="U335" s="133"/>
      <c r="V335" s="138"/>
      <c r="W335" s="150"/>
      <c r="X335" s="150"/>
      <c r="Y335" s="150"/>
      <c r="Z335" s="159"/>
      <c r="AA335" s="159"/>
      <c r="AB335" s="159"/>
      <c r="AC335" s="169" t="str">
        <f>IFERROR(VLOOKUP(Z335,'【参考】数式用'!$A$4:$B$54,2,FALSE),"")</f>
        <v/>
      </c>
      <c r="AD335" s="174"/>
      <c r="AE335" s="179" t="str">
        <f>IF(B335="","",IF(AO335="総合事業","数式を削除して手入力",IFERROR(INDEX('【参考】数式用'!$AT$3:$AV$452,MATCH(Q335&amp;V335,'【参考】数式用'!$AS$3:$AS$452,0),MATCH(VLOOKUP(Z335,'【参考】数式用'!$AW$2:$AX$53,2,FALSE),'【参考】数式用'!$AT$2:$AV$2,0)),10)))</f>
        <v/>
      </c>
      <c r="AN335" s="196"/>
      <c r="AO335" s="197"/>
    </row>
    <row r="336" spans="1:41" ht="49.95" customHeight="1">
      <c r="A336" s="21">
        <f t="shared" si="4"/>
        <v>284</v>
      </c>
      <c r="B336" s="58"/>
      <c r="C336" s="72"/>
      <c r="D336" s="72"/>
      <c r="E336" s="72"/>
      <c r="F336" s="72"/>
      <c r="G336" s="72"/>
      <c r="H336" s="72"/>
      <c r="I336" s="72"/>
      <c r="J336" s="72"/>
      <c r="K336" s="86"/>
      <c r="L336" s="96"/>
      <c r="M336" s="105"/>
      <c r="N336" s="105"/>
      <c r="O336" s="105"/>
      <c r="P336" s="112"/>
      <c r="Q336" s="119"/>
      <c r="R336" s="127"/>
      <c r="S336" s="127"/>
      <c r="T336" s="127"/>
      <c r="U336" s="133"/>
      <c r="V336" s="138"/>
      <c r="W336" s="150"/>
      <c r="X336" s="150"/>
      <c r="Y336" s="150"/>
      <c r="Z336" s="159"/>
      <c r="AA336" s="159"/>
      <c r="AB336" s="159"/>
      <c r="AC336" s="169" t="str">
        <f>IFERROR(VLOOKUP(Z336,'【参考】数式用'!$A$4:$B$54,2,FALSE),"")</f>
        <v/>
      </c>
      <c r="AD336" s="174"/>
      <c r="AE336" s="179" t="str">
        <f>IF(B336="","",IF(AO336="総合事業","数式を削除して手入力",IFERROR(INDEX('【参考】数式用'!$AT$3:$AV$452,MATCH(Q336&amp;V336,'【参考】数式用'!$AS$3:$AS$452,0),MATCH(VLOOKUP(Z336,'【参考】数式用'!$AW$2:$AX$53,2,FALSE),'【参考】数式用'!$AT$2:$AV$2,0)),10)))</f>
        <v/>
      </c>
      <c r="AN336" s="196"/>
      <c r="AO336" s="197"/>
    </row>
    <row r="337" spans="1:41" ht="49.95" customHeight="1">
      <c r="A337" s="21">
        <f t="shared" si="4"/>
        <v>285</v>
      </c>
      <c r="B337" s="58"/>
      <c r="C337" s="72"/>
      <c r="D337" s="72"/>
      <c r="E337" s="72"/>
      <c r="F337" s="72"/>
      <c r="G337" s="72"/>
      <c r="H337" s="72"/>
      <c r="I337" s="72"/>
      <c r="J337" s="72"/>
      <c r="K337" s="86"/>
      <c r="L337" s="96"/>
      <c r="M337" s="105"/>
      <c r="N337" s="105"/>
      <c r="O337" s="105"/>
      <c r="P337" s="112"/>
      <c r="Q337" s="119"/>
      <c r="R337" s="127"/>
      <c r="S337" s="127"/>
      <c r="T337" s="127"/>
      <c r="U337" s="133"/>
      <c r="V337" s="138"/>
      <c r="W337" s="150"/>
      <c r="X337" s="150"/>
      <c r="Y337" s="150"/>
      <c r="Z337" s="159"/>
      <c r="AA337" s="159"/>
      <c r="AB337" s="159"/>
      <c r="AC337" s="169" t="str">
        <f>IFERROR(VLOOKUP(Z337,'【参考】数式用'!$A$4:$B$54,2,FALSE),"")</f>
        <v/>
      </c>
      <c r="AD337" s="174"/>
      <c r="AE337" s="179" t="str">
        <f>IF(B337="","",IF(AO337="総合事業","数式を削除して手入力",IFERROR(INDEX('【参考】数式用'!$AT$3:$AV$452,MATCH(Q337&amp;V337,'【参考】数式用'!$AS$3:$AS$452,0),MATCH(VLOOKUP(Z337,'【参考】数式用'!$AW$2:$AX$53,2,FALSE),'【参考】数式用'!$AT$2:$AV$2,0)),10)))</f>
        <v/>
      </c>
      <c r="AN337" s="196"/>
      <c r="AO337" s="197"/>
    </row>
    <row r="338" spans="1:41" ht="49.95" customHeight="1">
      <c r="A338" s="21">
        <f t="shared" si="4"/>
        <v>286</v>
      </c>
      <c r="B338" s="58"/>
      <c r="C338" s="72"/>
      <c r="D338" s="72"/>
      <c r="E338" s="72"/>
      <c r="F338" s="72"/>
      <c r="G338" s="72"/>
      <c r="H338" s="72"/>
      <c r="I338" s="72"/>
      <c r="J338" s="72"/>
      <c r="K338" s="86"/>
      <c r="L338" s="96"/>
      <c r="M338" s="105"/>
      <c r="N338" s="105"/>
      <c r="O338" s="105"/>
      <c r="P338" s="112"/>
      <c r="Q338" s="119"/>
      <c r="R338" s="127"/>
      <c r="S338" s="127"/>
      <c r="T338" s="127"/>
      <c r="U338" s="133"/>
      <c r="V338" s="138"/>
      <c r="W338" s="150"/>
      <c r="X338" s="150"/>
      <c r="Y338" s="150"/>
      <c r="Z338" s="159"/>
      <c r="AA338" s="159"/>
      <c r="AB338" s="159"/>
      <c r="AC338" s="169" t="str">
        <f>IFERROR(VLOOKUP(Z338,'【参考】数式用'!$A$4:$B$54,2,FALSE),"")</f>
        <v/>
      </c>
      <c r="AD338" s="174"/>
      <c r="AE338" s="179" t="str">
        <f>IF(B338="","",IF(AO338="総合事業","数式を削除して手入力",IFERROR(INDEX('【参考】数式用'!$AT$3:$AV$452,MATCH(Q338&amp;V338,'【参考】数式用'!$AS$3:$AS$452,0),MATCH(VLOOKUP(Z338,'【参考】数式用'!$AW$2:$AX$53,2,FALSE),'【参考】数式用'!$AT$2:$AV$2,0)),10)))</f>
        <v/>
      </c>
      <c r="AN338" s="196"/>
      <c r="AO338" s="197"/>
    </row>
    <row r="339" spans="1:41" ht="49.95" customHeight="1">
      <c r="A339" s="21">
        <f t="shared" si="4"/>
        <v>287</v>
      </c>
      <c r="B339" s="58"/>
      <c r="C339" s="72"/>
      <c r="D339" s="72"/>
      <c r="E339" s="72"/>
      <c r="F339" s="72"/>
      <c r="G339" s="72"/>
      <c r="H339" s="72"/>
      <c r="I339" s="72"/>
      <c r="J339" s="72"/>
      <c r="K339" s="86"/>
      <c r="L339" s="96"/>
      <c r="M339" s="105"/>
      <c r="N339" s="105"/>
      <c r="O339" s="105"/>
      <c r="P339" s="112"/>
      <c r="Q339" s="119"/>
      <c r="R339" s="127"/>
      <c r="S339" s="127"/>
      <c r="T339" s="127"/>
      <c r="U339" s="133"/>
      <c r="V339" s="138"/>
      <c r="W339" s="150"/>
      <c r="X339" s="150"/>
      <c r="Y339" s="150"/>
      <c r="Z339" s="159"/>
      <c r="AA339" s="159"/>
      <c r="AB339" s="159"/>
      <c r="AC339" s="169" t="str">
        <f>IFERROR(VLOOKUP(Z339,'【参考】数式用'!$A$4:$B$54,2,FALSE),"")</f>
        <v/>
      </c>
      <c r="AD339" s="174"/>
      <c r="AE339" s="179" t="str">
        <f>IF(B339="","",IF(AO339="総合事業","数式を削除して手入力",IFERROR(INDEX('【参考】数式用'!$AT$3:$AV$452,MATCH(Q339&amp;V339,'【参考】数式用'!$AS$3:$AS$452,0),MATCH(VLOOKUP(Z339,'【参考】数式用'!$AW$2:$AX$53,2,FALSE),'【参考】数式用'!$AT$2:$AV$2,0)),10)))</f>
        <v/>
      </c>
      <c r="AN339" s="196"/>
      <c r="AO339" s="197"/>
    </row>
    <row r="340" spans="1:41" ht="49.95" customHeight="1">
      <c r="A340" s="21">
        <f t="shared" si="4"/>
        <v>288</v>
      </c>
      <c r="B340" s="58"/>
      <c r="C340" s="72"/>
      <c r="D340" s="72"/>
      <c r="E340" s="72"/>
      <c r="F340" s="72"/>
      <c r="G340" s="72"/>
      <c r="H340" s="72"/>
      <c r="I340" s="72"/>
      <c r="J340" s="72"/>
      <c r="K340" s="86"/>
      <c r="L340" s="96"/>
      <c r="M340" s="105"/>
      <c r="N340" s="105"/>
      <c r="O340" s="105"/>
      <c r="P340" s="112"/>
      <c r="Q340" s="119"/>
      <c r="R340" s="127"/>
      <c r="S340" s="127"/>
      <c r="T340" s="127"/>
      <c r="U340" s="133"/>
      <c r="V340" s="138"/>
      <c r="W340" s="150"/>
      <c r="X340" s="150"/>
      <c r="Y340" s="150"/>
      <c r="Z340" s="159"/>
      <c r="AA340" s="159"/>
      <c r="AB340" s="159"/>
      <c r="AC340" s="169" t="str">
        <f>IFERROR(VLOOKUP(Z340,'【参考】数式用'!$A$4:$B$54,2,FALSE),"")</f>
        <v/>
      </c>
      <c r="AD340" s="174"/>
      <c r="AE340" s="179" t="str">
        <f>IF(B340="","",IF(AO340="総合事業","数式を削除して手入力",IFERROR(INDEX('【参考】数式用'!$AT$3:$AV$452,MATCH(Q340&amp;V340,'【参考】数式用'!$AS$3:$AS$452,0),MATCH(VLOOKUP(Z340,'【参考】数式用'!$AW$2:$AX$53,2,FALSE),'【参考】数式用'!$AT$2:$AV$2,0)),10)))</f>
        <v/>
      </c>
      <c r="AN340" s="196"/>
      <c r="AO340" s="197"/>
    </row>
    <row r="341" spans="1:41" ht="49.95" customHeight="1">
      <c r="A341" s="21">
        <f t="shared" si="4"/>
        <v>289</v>
      </c>
      <c r="B341" s="58"/>
      <c r="C341" s="72"/>
      <c r="D341" s="72"/>
      <c r="E341" s="72"/>
      <c r="F341" s="72"/>
      <c r="G341" s="72"/>
      <c r="H341" s="72"/>
      <c r="I341" s="72"/>
      <c r="J341" s="72"/>
      <c r="K341" s="86"/>
      <c r="L341" s="96"/>
      <c r="M341" s="105"/>
      <c r="N341" s="105"/>
      <c r="O341" s="105"/>
      <c r="P341" s="112"/>
      <c r="Q341" s="119"/>
      <c r="R341" s="127"/>
      <c r="S341" s="127"/>
      <c r="T341" s="127"/>
      <c r="U341" s="133"/>
      <c r="V341" s="138"/>
      <c r="W341" s="150"/>
      <c r="X341" s="150"/>
      <c r="Y341" s="150"/>
      <c r="Z341" s="159"/>
      <c r="AA341" s="159"/>
      <c r="AB341" s="159"/>
      <c r="AC341" s="169" t="str">
        <f>IFERROR(VLOOKUP(Z341,'【参考】数式用'!$A$4:$B$54,2,FALSE),"")</f>
        <v/>
      </c>
      <c r="AD341" s="174"/>
      <c r="AE341" s="179" t="str">
        <f>IF(B341="","",IF(AO341="総合事業","数式を削除して手入力",IFERROR(INDEX('【参考】数式用'!$AT$3:$AV$452,MATCH(Q341&amp;V341,'【参考】数式用'!$AS$3:$AS$452,0),MATCH(VLOOKUP(Z341,'【参考】数式用'!$AW$2:$AX$53,2,FALSE),'【参考】数式用'!$AT$2:$AV$2,0)),10)))</f>
        <v/>
      </c>
      <c r="AN341" s="196"/>
      <c r="AO341" s="197"/>
    </row>
    <row r="342" spans="1:41" ht="49.95" customHeight="1">
      <c r="A342" s="21">
        <f t="shared" si="4"/>
        <v>290</v>
      </c>
      <c r="B342" s="58"/>
      <c r="C342" s="72"/>
      <c r="D342" s="72"/>
      <c r="E342" s="72"/>
      <c r="F342" s="72"/>
      <c r="G342" s="72"/>
      <c r="H342" s="72"/>
      <c r="I342" s="72"/>
      <c r="J342" s="72"/>
      <c r="K342" s="86"/>
      <c r="L342" s="96"/>
      <c r="M342" s="105"/>
      <c r="N342" s="105"/>
      <c r="O342" s="105"/>
      <c r="P342" s="112"/>
      <c r="Q342" s="119"/>
      <c r="R342" s="127"/>
      <c r="S342" s="127"/>
      <c r="T342" s="127"/>
      <c r="U342" s="133"/>
      <c r="V342" s="138"/>
      <c r="W342" s="150"/>
      <c r="X342" s="150"/>
      <c r="Y342" s="150"/>
      <c r="Z342" s="159"/>
      <c r="AA342" s="159"/>
      <c r="AB342" s="159"/>
      <c r="AC342" s="169" t="str">
        <f>IFERROR(VLOOKUP(Z342,'【参考】数式用'!$A$4:$B$54,2,FALSE),"")</f>
        <v/>
      </c>
      <c r="AD342" s="174"/>
      <c r="AE342" s="179" t="str">
        <f>IF(B342="","",IF(AO342="総合事業","数式を削除して手入力",IFERROR(INDEX('【参考】数式用'!$AT$3:$AV$452,MATCH(Q342&amp;V342,'【参考】数式用'!$AS$3:$AS$452,0),MATCH(VLOOKUP(Z342,'【参考】数式用'!$AW$2:$AX$53,2,FALSE),'【参考】数式用'!$AT$2:$AV$2,0)),10)))</f>
        <v/>
      </c>
      <c r="AN342" s="196"/>
      <c r="AO342" s="197"/>
    </row>
    <row r="343" spans="1:41" ht="49.95" customHeight="1">
      <c r="A343" s="21">
        <f t="shared" si="4"/>
        <v>291</v>
      </c>
      <c r="B343" s="58"/>
      <c r="C343" s="72"/>
      <c r="D343" s="72"/>
      <c r="E343" s="72"/>
      <c r="F343" s="72"/>
      <c r="G343" s="72"/>
      <c r="H343" s="72"/>
      <c r="I343" s="72"/>
      <c r="J343" s="72"/>
      <c r="K343" s="86"/>
      <c r="L343" s="96"/>
      <c r="M343" s="105"/>
      <c r="N343" s="105"/>
      <c r="O343" s="105"/>
      <c r="P343" s="112"/>
      <c r="Q343" s="119"/>
      <c r="R343" s="127"/>
      <c r="S343" s="127"/>
      <c r="T343" s="127"/>
      <c r="U343" s="133"/>
      <c r="V343" s="138"/>
      <c r="W343" s="150"/>
      <c r="X343" s="150"/>
      <c r="Y343" s="150"/>
      <c r="Z343" s="159"/>
      <c r="AA343" s="159"/>
      <c r="AB343" s="159"/>
      <c r="AC343" s="169" t="str">
        <f>IFERROR(VLOOKUP(Z343,'【参考】数式用'!$A$4:$B$54,2,FALSE),"")</f>
        <v/>
      </c>
      <c r="AD343" s="174"/>
      <c r="AE343" s="179" t="str">
        <f>IF(B343="","",IF(AO343="総合事業","数式を削除して手入力",IFERROR(INDEX('【参考】数式用'!$AT$3:$AV$452,MATCH(Q343&amp;V343,'【参考】数式用'!$AS$3:$AS$452,0),MATCH(VLOOKUP(Z343,'【参考】数式用'!$AW$2:$AX$53,2,FALSE),'【参考】数式用'!$AT$2:$AV$2,0)),10)))</f>
        <v/>
      </c>
      <c r="AN343" s="196"/>
      <c r="AO343" s="197"/>
    </row>
    <row r="344" spans="1:41" ht="49.95" customHeight="1">
      <c r="A344" s="21">
        <f t="shared" si="4"/>
        <v>292</v>
      </c>
      <c r="B344" s="58"/>
      <c r="C344" s="72"/>
      <c r="D344" s="72"/>
      <c r="E344" s="72"/>
      <c r="F344" s="72"/>
      <c r="G344" s="72"/>
      <c r="H344" s="72"/>
      <c r="I344" s="72"/>
      <c r="J344" s="72"/>
      <c r="K344" s="86"/>
      <c r="L344" s="96"/>
      <c r="M344" s="105"/>
      <c r="N344" s="105"/>
      <c r="O344" s="105"/>
      <c r="P344" s="112"/>
      <c r="Q344" s="119"/>
      <c r="R344" s="127"/>
      <c r="S344" s="127"/>
      <c r="T344" s="127"/>
      <c r="U344" s="133"/>
      <c r="V344" s="138"/>
      <c r="W344" s="150"/>
      <c r="X344" s="150"/>
      <c r="Y344" s="150"/>
      <c r="Z344" s="159"/>
      <c r="AA344" s="159"/>
      <c r="AB344" s="159"/>
      <c r="AC344" s="169" t="str">
        <f>IFERROR(VLOOKUP(Z344,'【参考】数式用'!$A$4:$B$54,2,FALSE),"")</f>
        <v/>
      </c>
      <c r="AD344" s="174"/>
      <c r="AE344" s="179" t="str">
        <f>IF(B344="","",IF(AO344="総合事業","数式を削除して手入力",IFERROR(INDEX('【参考】数式用'!$AT$3:$AV$452,MATCH(Q344&amp;V344,'【参考】数式用'!$AS$3:$AS$452,0),MATCH(VLOOKUP(Z344,'【参考】数式用'!$AW$2:$AX$53,2,FALSE),'【参考】数式用'!$AT$2:$AV$2,0)),10)))</f>
        <v/>
      </c>
      <c r="AN344" s="196"/>
      <c r="AO344" s="197"/>
    </row>
    <row r="345" spans="1:41" ht="49.95" customHeight="1">
      <c r="A345" s="21">
        <f t="shared" si="4"/>
        <v>293</v>
      </c>
      <c r="B345" s="58"/>
      <c r="C345" s="72"/>
      <c r="D345" s="72"/>
      <c r="E345" s="72"/>
      <c r="F345" s="72"/>
      <c r="G345" s="72"/>
      <c r="H345" s="72"/>
      <c r="I345" s="72"/>
      <c r="J345" s="72"/>
      <c r="K345" s="86"/>
      <c r="L345" s="96"/>
      <c r="M345" s="105"/>
      <c r="N345" s="105"/>
      <c r="O345" s="105"/>
      <c r="P345" s="112"/>
      <c r="Q345" s="119"/>
      <c r="R345" s="127"/>
      <c r="S345" s="127"/>
      <c r="T345" s="127"/>
      <c r="U345" s="133"/>
      <c r="V345" s="138"/>
      <c r="W345" s="150"/>
      <c r="X345" s="150"/>
      <c r="Y345" s="150"/>
      <c r="Z345" s="159"/>
      <c r="AA345" s="159"/>
      <c r="AB345" s="159"/>
      <c r="AC345" s="169" t="str">
        <f>IFERROR(VLOOKUP(Z345,'【参考】数式用'!$A$4:$B$54,2,FALSE),"")</f>
        <v/>
      </c>
      <c r="AD345" s="174"/>
      <c r="AE345" s="179" t="str">
        <f>IF(B345="","",IF(AO345="総合事業","数式を削除して手入力",IFERROR(INDEX('【参考】数式用'!$AT$3:$AV$452,MATCH(Q345&amp;V345,'【参考】数式用'!$AS$3:$AS$452,0),MATCH(VLOOKUP(Z345,'【参考】数式用'!$AW$2:$AX$53,2,FALSE),'【参考】数式用'!$AT$2:$AV$2,0)),10)))</f>
        <v/>
      </c>
      <c r="AN345" s="196"/>
      <c r="AO345" s="197"/>
    </row>
    <row r="346" spans="1:41" ht="49.95" customHeight="1">
      <c r="A346" s="21">
        <f t="shared" si="4"/>
        <v>294</v>
      </c>
      <c r="B346" s="58"/>
      <c r="C346" s="72"/>
      <c r="D346" s="72"/>
      <c r="E346" s="72"/>
      <c r="F346" s="72"/>
      <c r="G346" s="72"/>
      <c r="H346" s="72"/>
      <c r="I346" s="72"/>
      <c r="J346" s="72"/>
      <c r="K346" s="86"/>
      <c r="L346" s="96"/>
      <c r="M346" s="105"/>
      <c r="N346" s="105"/>
      <c r="O346" s="105"/>
      <c r="P346" s="112"/>
      <c r="Q346" s="119"/>
      <c r="R346" s="127"/>
      <c r="S346" s="127"/>
      <c r="T346" s="127"/>
      <c r="U346" s="133"/>
      <c r="V346" s="138"/>
      <c r="W346" s="150"/>
      <c r="X346" s="150"/>
      <c r="Y346" s="150"/>
      <c r="Z346" s="159"/>
      <c r="AA346" s="159"/>
      <c r="AB346" s="159"/>
      <c r="AC346" s="169" t="str">
        <f>IFERROR(VLOOKUP(Z346,'【参考】数式用'!$A$4:$B$54,2,FALSE),"")</f>
        <v/>
      </c>
      <c r="AD346" s="174"/>
      <c r="AE346" s="179" t="str">
        <f>IF(B346="","",IF(AO346="総合事業","数式を削除して手入力",IFERROR(INDEX('【参考】数式用'!$AT$3:$AV$452,MATCH(Q346&amp;V346,'【参考】数式用'!$AS$3:$AS$452,0),MATCH(VLOOKUP(Z346,'【参考】数式用'!$AW$2:$AX$53,2,FALSE),'【参考】数式用'!$AT$2:$AV$2,0)),10)))</f>
        <v/>
      </c>
      <c r="AN346" s="196"/>
      <c r="AO346" s="197"/>
    </row>
    <row r="347" spans="1:41" ht="49.95" customHeight="1">
      <c r="A347" s="21">
        <f t="shared" si="4"/>
        <v>295</v>
      </c>
      <c r="B347" s="58"/>
      <c r="C347" s="72"/>
      <c r="D347" s="72"/>
      <c r="E347" s="72"/>
      <c r="F347" s="72"/>
      <c r="G347" s="72"/>
      <c r="H347" s="72"/>
      <c r="I347" s="72"/>
      <c r="J347" s="72"/>
      <c r="K347" s="86"/>
      <c r="L347" s="96"/>
      <c r="M347" s="105"/>
      <c r="N347" s="105"/>
      <c r="O347" s="105"/>
      <c r="P347" s="112"/>
      <c r="Q347" s="119"/>
      <c r="R347" s="127"/>
      <c r="S347" s="127"/>
      <c r="T347" s="127"/>
      <c r="U347" s="133"/>
      <c r="V347" s="138"/>
      <c r="W347" s="150"/>
      <c r="X347" s="150"/>
      <c r="Y347" s="150"/>
      <c r="Z347" s="159"/>
      <c r="AA347" s="159"/>
      <c r="AB347" s="159"/>
      <c r="AC347" s="169" t="str">
        <f>IFERROR(VLOOKUP(Z347,'【参考】数式用'!$A$4:$B$54,2,FALSE),"")</f>
        <v/>
      </c>
      <c r="AD347" s="174"/>
      <c r="AE347" s="179" t="str">
        <f>IF(B347="","",IF(AO347="総合事業","数式を削除して手入力",IFERROR(INDEX('【参考】数式用'!$AT$3:$AV$452,MATCH(Q347&amp;V347,'【参考】数式用'!$AS$3:$AS$452,0),MATCH(VLOOKUP(Z347,'【参考】数式用'!$AW$2:$AX$53,2,FALSE),'【参考】数式用'!$AT$2:$AV$2,0)),10)))</f>
        <v/>
      </c>
      <c r="AN347" s="196"/>
      <c r="AO347" s="197"/>
    </row>
    <row r="348" spans="1:41" ht="49.95" customHeight="1">
      <c r="A348" s="21">
        <f t="shared" si="4"/>
        <v>296</v>
      </c>
      <c r="B348" s="58"/>
      <c r="C348" s="72"/>
      <c r="D348" s="72"/>
      <c r="E348" s="72"/>
      <c r="F348" s="72"/>
      <c r="G348" s="72"/>
      <c r="H348" s="72"/>
      <c r="I348" s="72"/>
      <c r="J348" s="72"/>
      <c r="K348" s="86"/>
      <c r="L348" s="96"/>
      <c r="M348" s="105"/>
      <c r="N348" s="105"/>
      <c r="O348" s="105"/>
      <c r="P348" s="112"/>
      <c r="Q348" s="119"/>
      <c r="R348" s="127"/>
      <c r="S348" s="127"/>
      <c r="T348" s="127"/>
      <c r="U348" s="133"/>
      <c r="V348" s="138"/>
      <c r="W348" s="150"/>
      <c r="X348" s="150"/>
      <c r="Y348" s="150"/>
      <c r="Z348" s="159"/>
      <c r="AA348" s="159"/>
      <c r="AB348" s="159"/>
      <c r="AC348" s="169" t="str">
        <f>IFERROR(VLOOKUP(Z348,'【参考】数式用'!$A$4:$B$54,2,FALSE),"")</f>
        <v/>
      </c>
      <c r="AD348" s="174"/>
      <c r="AE348" s="179" t="str">
        <f>IF(B348="","",IF(AO348="総合事業","数式を削除して手入力",IFERROR(INDEX('【参考】数式用'!$AT$3:$AV$452,MATCH(Q348&amp;V348,'【参考】数式用'!$AS$3:$AS$452,0),MATCH(VLOOKUP(Z348,'【参考】数式用'!$AW$2:$AX$53,2,FALSE),'【参考】数式用'!$AT$2:$AV$2,0)),10)))</f>
        <v/>
      </c>
      <c r="AN348" s="196"/>
      <c r="AO348" s="197"/>
    </row>
    <row r="349" spans="1:41" ht="49.95" customHeight="1">
      <c r="A349" s="21">
        <f t="shared" si="4"/>
        <v>297</v>
      </c>
      <c r="B349" s="58"/>
      <c r="C349" s="72"/>
      <c r="D349" s="72"/>
      <c r="E349" s="72"/>
      <c r="F349" s="72"/>
      <c r="G349" s="72"/>
      <c r="H349" s="72"/>
      <c r="I349" s="72"/>
      <c r="J349" s="72"/>
      <c r="K349" s="86"/>
      <c r="L349" s="96"/>
      <c r="M349" s="105"/>
      <c r="N349" s="105"/>
      <c r="O349" s="105"/>
      <c r="P349" s="112"/>
      <c r="Q349" s="119"/>
      <c r="R349" s="127"/>
      <c r="S349" s="127"/>
      <c r="T349" s="127"/>
      <c r="U349" s="133"/>
      <c r="V349" s="138"/>
      <c r="W349" s="150"/>
      <c r="X349" s="150"/>
      <c r="Y349" s="150"/>
      <c r="Z349" s="159"/>
      <c r="AA349" s="159"/>
      <c r="AB349" s="159"/>
      <c r="AC349" s="169" t="str">
        <f>IFERROR(VLOOKUP(Z349,'【参考】数式用'!$A$4:$B$54,2,FALSE),"")</f>
        <v/>
      </c>
      <c r="AD349" s="174"/>
      <c r="AE349" s="179" t="str">
        <f>IF(B349="","",IF(AO349="総合事業","数式を削除して手入力",IFERROR(INDEX('【参考】数式用'!$AT$3:$AV$452,MATCH(Q349&amp;V349,'【参考】数式用'!$AS$3:$AS$452,0),MATCH(VLOOKUP(Z349,'【参考】数式用'!$AW$2:$AX$53,2,FALSE),'【参考】数式用'!$AT$2:$AV$2,0)),10)))</f>
        <v/>
      </c>
      <c r="AN349" s="196"/>
      <c r="AO349" s="197"/>
    </row>
    <row r="350" spans="1:41" ht="49.95" customHeight="1">
      <c r="A350" s="21">
        <f t="shared" si="4"/>
        <v>298</v>
      </c>
      <c r="B350" s="58"/>
      <c r="C350" s="72"/>
      <c r="D350" s="72"/>
      <c r="E350" s="72"/>
      <c r="F350" s="72"/>
      <c r="G350" s="72"/>
      <c r="H350" s="72"/>
      <c r="I350" s="72"/>
      <c r="J350" s="72"/>
      <c r="K350" s="86"/>
      <c r="L350" s="96"/>
      <c r="M350" s="105"/>
      <c r="N350" s="105"/>
      <c r="O350" s="105"/>
      <c r="P350" s="112"/>
      <c r="Q350" s="119"/>
      <c r="R350" s="127"/>
      <c r="S350" s="127"/>
      <c r="T350" s="127"/>
      <c r="U350" s="133"/>
      <c r="V350" s="138"/>
      <c r="W350" s="150"/>
      <c r="X350" s="150"/>
      <c r="Y350" s="150"/>
      <c r="Z350" s="159"/>
      <c r="AA350" s="159"/>
      <c r="AB350" s="159"/>
      <c r="AC350" s="169" t="str">
        <f>IFERROR(VLOOKUP(Z350,'【参考】数式用'!$A$4:$B$54,2,FALSE),"")</f>
        <v/>
      </c>
      <c r="AD350" s="174"/>
      <c r="AE350" s="179" t="str">
        <f>IF(B350="","",IF(AO350="総合事業","数式を削除して手入力",IFERROR(INDEX('【参考】数式用'!$AT$3:$AV$452,MATCH(Q350&amp;V350,'【参考】数式用'!$AS$3:$AS$452,0),MATCH(VLOOKUP(Z350,'【参考】数式用'!$AW$2:$AX$53,2,FALSE),'【参考】数式用'!$AT$2:$AV$2,0)),10)))</f>
        <v/>
      </c>
      <c r="AN350" s="196"/>
      <c r="AO350" s="197"/>
    </row>
    <row r="351" spans="1:41" ht="49.95" customHeight="1">
      <c r="A351" s="21">
        <f t="shared" si="4"/>
        <v>299</v>
      </c>
      <c r="B351" s="58"/>
      <c r="C351" s="72"/>
      <c r="D351" s="72"/>
      <c r="E351" s="72"/>
      <c r="F351" s="72"/>
      <c r="G351" s="72"/>
      <c r="H351" s="72"/>
      <c r="I351" s="72"/>
      <c r="J351" s="72"/>
      <c r="K351" s="86"/>
      <c r="L351" s="96"/>
      <c r="M351" s="105"/>
      <c r="N351" s="105"/>
      <c r="O351" s="105"/>
      <c r="P351" s="112"/>
      <c r="Q351" s="119"/>
      <c r="R351" s="127"/>
      <c r="S351" s="127"/>
      <c r="T351" s="127"/>
      <c r="U351" s="133"/>
      <c r="V351" s="138"/>
      <c r="W351" s="150"/>
      <c r="X351" s="150"/>
      <c r="Y351" s="150"/>
      <c r="Z351" s="159"/>
      <c r="AA351" s="159"/>
      <c r="AB351" s="159"/>
      <c r="AC351" s="169" t="str">
        <f>IFERROR(VLOOKUP(Z351,'【参考】数式用'!$A$4:$B$54,2,FALSE),"")</f>
        <v/>
      </c>
      <c r="AD351" s="174"/>
      <c r="AE351" s="179" t="str">
        <f>IF(B351="","",IF(AO351="総合事業","数式を削除して手入力",IFERROR(INDEX('【参考】数式用'!$AT$3:$AV$452,MATCH(Q351&amp;V351,'【参考】数式用'!$AS$3:$AS$452,0),MATCH(VLOOKUP(Z351,'【参考】数式用'!$AW$2:$AX$53,2,FALSE),'【参考】数式用'!$AT$2:$AV$2,0)),10)))</f>
        <v/>
      </c>
      <c r="AN351" s="196"/>
      <c r="AO351" s="197"/>
    </row>
    <row r="352" spans="1:41" ht="49.95" customHeight="1">
      <c r="A352" s="21">
        <f t="shared" si="4"/>
        <v>300</v>
      </c>
      <c r="B352" s="58"/>
      <c r="C352" s="72"/>
      <c r="D352" s="72"/>
      <c r="E352" s="72"/>
      <c r="F352" s="72"/>
      <c r="G352" s="72"/>
      <c r="H352" s="72"/>
      <c r="I352" s="72"/>
      <c r="J352" s="72"/>
      <c r="K352" s="86"/>
      <c r="L352" s="96"/>
      <c r="M352" s="105"/>
      <c r="N352" s="105"/>
      <c r="O352" s="105"/>
      <c r="P352" s="112"/>
      <c r="Q352" s="119"/>
      <c r="R352" s="127"/>
      <c r="S352" s="127"/>
      <c r="T352" s="127"/>
      <c r="U352" s="133"/>
      <c r="V352" s="138"/>
      <c r="W352" s="150"/>
      <c r="X352" s="150"/>
      <c r="Y352" s="150"/>
      <c r="Z352" s="159"/>
      <c r="AA352" s="159"/>
      <c r="AB352" s="159"/>
      <c r="AC352" s="169" t="str">
        <f>IFERROR(VLOOKUP(Z352,'【参考】数式用'!$A$4:$B$54,2,FALSE),"")</f>
        <v/>
      </c>
      <c r="AD352" s="174"/>
      <c r="AE352" s="179" t="str">
        <f>IF(B352="","",IF(AO352="総合事業","数式を削除して手入力",IFERROR(INDEX('【参考】数式用'!$AT$3:$AV$452,MATCH(Q352&amp;V352,'【参考】数式用'!$AS$3:$AS$452,0),MATCH(VLOOKUP(Z352,'【参考】数式用'!$AW$2:$AX$53,2,FALSE),'【参考】数式用'!$AT$2:$AV$2,0)),10)))</f>
        <v/>
      </c>
      <c r="AN352" s="196"/>
      <c r="AO352" s="197"/>
    </row>
    <row r="353" spans="1:41" ht="49.95" customHeight="1">
      <c r="A353" s="21">
        <f t="shared" si="4"/>
        <v>301</v>
      </c>
      <c r="B353" s="58"/>
      <c r="C353" s="72"/>
      <c r="D353" s="72"/>
      <c r="E353" s="72"/>
      <c r="F353" s="72"/>
      <c r="G353" s="72"/>
      <c r="H353" s="72"/>
      <c r="I353" s="72"/>
      <c r="J353" s="72"/>
      <c r="K353" s="86"/>
      <c r="L353" s="96"/>
      <c r="M353" s="105"/>
      <c r="N353" s="105"/>
      <c r="O353" s="105"/>
      <c r="P353" s="112"/>
      <c r="Q353" s="119"/>
      <c r="R353" s="127"/>
      <c r="S353" s="127"/>
      <c r="T353" s="127"/>
      <c r="U353" s="133"/>
      <c r="V353" s="138"/>
      <c r="W353" s="150"/>
      <c r="X353" s="150"/>
      <c r="Y353" s="150"/>
      <c r="Z353" s="159"/>
      <c r="AA353" s="159"/>
      <c r="AB353" s="159"/>
      <c r="AC353" s="169" t="str">
        <f>IFERROR(VLOOKUP(Z353,'【参考】数式用'!$A$4:$B$54,2,FALSE),"")</f>
        <v/>
      </c>
      <c r="AD353" s="174"/>
      <c r="AE353" s="179" t="str">
        <f>IF(B353="","",IF(AO353="総合事業","数式を削除して手入力",IFERROR(INDEX('【参考】数式用'!$AT$3:$AV$452,MATCH(Q353&amp;V353,'【参考】数式用'!$AS$3:$AS$452,0),MATCH(VLOOKUP(Z353,'【参考】数式用'!$AW$2:$AX$53,2,FALSE),'【参考】数式用'!$AT$2:$AV$2,0)),10)))</f>
        <v/>
      </c>
      <c r="AN353" s="196"/>
      <c r="AO353" s="197"/>
    </row>
    <row r="354" spans="1:41" ht="49.95" customHeight="1">
      <c r="A354" s="21">
        <f t="shared" si="4"/>
        <v>302</v>
      </c>
      <c r="B354" s="58"/>
      <c r="C354" s="72"/>
      <c r="D354" s="72"/>
      <c r="E354" s="72"/>
      <c r="F354" s="72"/>
      <c r="G354" s="72"/>
      <c r="H354" s="72"/>
      <c r="I354" s="72"/>
      <c r="J354" s="72"/>
      <c r="K354" s="86"/>
      <c r="L354" s="96"/>
      <c r="M354" s="105"/>
      <c r="N354" s="105"/>
      <c r="O354" s="105"/>
      <c r="P354" s="112"/>
      <c r="Q354" s="119"/>
      <c r="R354" s="127"/>
      <c r="S354" s="127"/>
      <c r="T354" s="127"/>
      <c r="U354" s="133"/>
      <c r="V354" s="138"/>
      <c r="W354" s="150"/>
      <c r="X354" s="150"/>
      <c r="Y354" s="150"/>
      <c r="Z354" s="159"/>
      <c r="AA354" s="159"/>
      <c r="AB354" s="159"/>
      <c r="AC354" s="169" t="str">
        <f>IFERROR(VLOOKUP(Z354,'【参考】数式用'!$A$4:$B$54,2,FALSE),"")</f>
        <v/>
      </c>
      <c r="AD354" s="174"/>
      <c r="AE354" s="179" t="str">
        <f>IF(B354="","",IF(AO354="総合事業","数式を削除して手入力",IFERROR(INDEX('【参考】数式用'!$AT$3:$AV$452,MATCH(Q354&amp;V354,'【参考】数式用'!$AS$3:$AS$452,0),MATCH(VLOOKUP(Z354,'【参考】数式用'!$AW$2:$AX$53,2,FALSE),'【参考】数式用'!$AT$2:$AV$2,0)),10)))</f>
        <v/>
      </c>
      <c r="AN354" s="196"/>
      <c r="AO354" s="197"/>
    </row>
    <row r="355" spans="1:41" ht="49.95" customHeight="1">
      <c r="A355" s="21">
        <f t="shared" si="4"/>
        <v>303</v>
      </c>
      <c r="B355" s="58"/>
      <c r="C355" s="72"/>
      <c r="D355" s="72"/>
      <c r="E355" s="72"/>
      <c r="F355" s="72"/>
      <c r="G355" s="72"/>
      <c r="H355" s="72"/>
      <c r="I355" s="72"/>
      <c r="J355" s="72"/>
      <c r="K355" s="86"/>
      <c r="L355" s="96"/>
      <c r="M355" s="105"/>
      <c r="N355" s="105"/>
      <c r="O355" s="105"/>
      <c r="P355" s="112"/>
      <c r="Q355" s="119"/>
      <c r="R355" s="127"/>
      <c r="S355" s="127"/>
      <c r="T355" s="127"/>
      <c r="U355" s="133"/>
      <c r="V355" s="138"/>
      <c r="W355" s="150"/>
      <c r="X355" s="150"/>
      <c r="Y355" s="150"/>
      <c r="Z355" s="159"/>
      <c r="AA355" s="159"/>
      <c r="AB355" s="159"/>
      <c r="AC355" s="169" t="str">
        <f>IFERROR(VLOOKUP(Z355,'【参考】数式用'!$A$4:$B$54,2,FALSE),"")</f>
        <v/>
      </c>
      <c r="AD355" s="174"/>
      <c r="AE355" s="179" t="str">
        <f>IF(B355="","",IF(AO355="総合事業","数式を削除して手入力",IFERROR(INDEX('【参考】数式用'!$AT$3:$AV$452,MATCH(Q355&amp;V355,'【参考】数式用'!$AS$3:$AS$452,0),MATCH(VLOOKUP(Z355,'【参考】数式用'!$AW$2:$AX$53,2,FALSE),'【参考】数式用'!$AT$2:$AV$2,0)),10)))</f>
        <v/>
      </c>
      <c r="AN355" s="196"/>
      <c r="AO355" s="197"/>
    </row>
    <row r="356" spans="1:41" ht="49.95" customHeight="1">
      <c r="A356" s="21">
        <f t="shared" si="4"/>
        <v>304</v>
      </c>
      <c r="B356" s="58"/>
      <c r="C356" s="72"/>
      <c r="D356" s="72"/>
      <c r="E356" s="72"/>
      <c r="F356" s="72"/>
      <c r="G356" s="72"/>
      <c r="H356" s="72"/>
      <c r="I356" s="72"/>
      <c r="J356" s="72"/>
      <c r="K356" s="86"/>
      <c r="L356" s="96"/>
      <c r="M356" s="105"/>
      <c r="N356" s="105"/>
      <c r="O356" s="105"/>
      <c r="P356" s="112"/>
      <c r="Q356" s="119"/>
      <c r="R356" s="127"/>
      <c r="S356" s="127"/>
      <c r="T356" s="127"/>
      <c r="U356" s="133"/>
      <c r="V356" s="138"/>
      <c r="W356" s="150"/>
      <c r="X356" s="150"/>
      <c r="Y356" s="150"/>
      <c r="Z356" s="159"/>
      <c r="AA356" s="159"/>
      <c r="AB356" s="159"/>
      <c r="AC356" s="169" t="str">
        <f>IFERROR(VLOOKUP(Z356,'【参考】数式用'!$A$4:$B$54,2,FALSE),"")</f>
        <v/>
      </c>
      <c r="AD356" s="174"/>
      <c r="AE356" s="179" t="str">
        <f>IF(B356="","",IF(AO356="総合事業","数式を削除して手入力",IFERROR(INDEX('【参考】数式用'!$AT$3:$AV$452,MATCH(Q356&amp;V356,'【参考】数式用'!$AS$3:$AS$452,0),MATCH(VLOOKUP(Z356,'【参考】数式用'!$AW$2:$AX$53,2,FALSE),'【参考】数式用'!$AT$2:$AV$2,0)),10)))</f>
        <v/>
      </c>
      <c r="AN356" s="196"/>
      <c r="AO356" s="197"/>
    </row>
    <row r="357" spans="1:41" ht="49.95" customHeight="1">
      <c r="A357" s="21">
        <f t="shared" si="4"/>
        <v>305</v>
      </c>
      <c r="B357" s="58"/>
      <c r="C357" s="72"/>
      <c r="D357" s="72"/>
      <c r="E357" s="72"/>
      <c r="F357" s="72"/>
      <c r="G357" s="72"/>
      <c r="H357" s="72"/>
      <c r="I357" s="72"/>
      <c r="J357" s="72"/>
      <c r="K357" s="86"/>
      <c r="L357" s="96"/>
      <c r="M357" s="105"/>
      <c r="N357" s="105"/>
      <c r="O357" s="105"/>
      <c r="P357" s="112"/>
      <c r="Q357" s="119"/>
      <c r="R357" s="127"/>
      <c r="S357" s="127"/>
      <c r="T357" s="127"/>
      <c r="U357" s="133"/>
      <c r="V357" s="138"/>
      <c r="W357" s="150"/>
      <c r="X357" s="150"/>
      <c r="Y357" s="150"/>
      <c r="Z357" s="159"/>
      <c r="AA357" s="159"/>
      <c r="AB357" s="159"/>
      <c r="AC357" s="169" t="str">
        <f>IFERROR(VLOOKUP(Z357,'【参考】数式用'!$A$4:$B$54,2,FALSE),"")</f>
        <v/>
      </c>
      <c r="AD357" s="174"/>
      <c r="AE357" s="179" t="str">
        <f>IF(B357="","",IF(AO357="総合事業","数式を削除して手入力",IFERROR(INDEX('【参考】数式用'!$AT$3:$AV$452,MATCH(Q357&amp;V357,'【参考】数式用'!$AS$3:$AS$452,0),MATCH(VLOOKUP(Z357,'【参考】数式用'!$AW$2:$AX$53,2,FALSE),'【参考】数式用'!$AT$2:$AV$2,0)),10)))</f>
        <v/>
      </c>
      <c r="AN357" s="196"/>
      <c r="AO357" s="197"/>
    </row>
    <row r="358" spans="1:41" ht="49.95" customHeight="1">
      <c r="A358" s="21">
        <f t="shared" si="4"/>
        <v>306</v>
      </c>
      <c r="B358" s="58"/>
      <c r="C358" s="72"/>
      <c r="D358" s="72"/>
      <c r="E358" s="72"/>
      <c r="F358" s="72"/>
      <c r="G358" s="72"/>
      <c r="H358" s="72"/>
      <c r="I358" s="72"/>
      <c r="J358" s="72"/>
      <c r="K358" s="86"/>
      <c r="L358" s="96"/>
      <c r="M358" s="105"/>
      <c r="N358" s="105"/>
      <c r="O358" s="105"/>
      <c r="P358" s="112"/>
      <c r="Q358" s="119"/>
      <c r="R358" s="127"/>
      <c r="S358" s="127"/>
      <c r="T358" s="127"/>
      <c r="U358" s="133"/>
      <c r="V358" s="138"/>
      <c r="W358" s="150"/>
      <c r="X358" s="150"/>
      <c r="Y358" s="150"/>
      <c r="Z358" s="159"/>
      <c r="AA358" s="159"/>
      <c r="AB358" s="159"/>
      <c r="AC358" s="169" t="str">
        <f>IFERROR(VLOOKUP(Z358,'【参考】数式用'!$A$4:$B$54,2,FALSE),"")</f>
        <v/>
      </c>
      <c r="AD358" s="174"/>
      <c r="AE358" s="179" t="str">
        <f>IF(B358="","",IF(AO358="総合事業","数式を削除して手入力",IFERROR(INDEX('【参考】数式用'!$AT$3:$AV$452,MATCH(Q358&amp;V358,'【参考】数式用'!$AS$3:$AS$452,0),MATCH(VLOOKUP(Z358,'【参考】数式用'!$AW$2:$AX$53,2,FALSE),'【参考】数式用'!$AT$2:$AV$2,0)),10)))</f>
        <v/>
      </c>
      <c r="AN358" s="196"/>
      <c r="AO358" s="197"/>
    </row>
    <row r="359" spans="1:41" ht="49.95" customHeight="1">
      <c r="A359" s="21">
        <f t="shared" si="4"/>
        <v>307</v>
      </c>
      <c r="B359" s="58"/>
      <c r="C359" s="72"/>
      <c r="D359" s="72"/>
      <c r="E359" s="72"/>
      <c r="F359" s="72"/>
      <c r="G359" s="72"/>
      <c r="H359" s="72"/>
      <c r="I359" s="72"/>
      <c r="J359" s="72"/>
      <c r="K359" s="86"/>
      <c r="L359" s="96"/>
      <c r="M359" s="105"/>
      <c r="N359" s="105"/>
      <c r="O359" s="105"/>
      <c r="P359" s="112"/>
      <c r="Q359" s="119"/>
      <c r="R359" s="127"/>
      <c r="S359" s="127"/>
      <c r="T359" s="127"/>
      <c r="U359" s="133"/>
      <c r="V359" s="138"/>
      <c r="W359" s="150"/>
      <c r="X359" s="150"/>
      <c r="Y359" s="150"/>
      <c r="Z359" s="159"/>
      <c r="AA359" s="159"/>
      <c r="AB359" s="159"/>
      <c r="AC359" s="169" t="str">
        <f>IFERROR(VLOOKUP(Z359,'【参考】数式用'!$A$4:$B$54,2,FALSE),"")</f>
        <v/>
      </c>
      <c r="AD359" s="174"/>
      <c r="AE359" s="179" t="str">
        <f>IF(B359="","",IF(AO359="総合事業","数式を削除して手入力",IFERROR(INDEX('【参考】数式用'!$AT$3:$AV$452,MATCH(Q359&amp;V359,'【参考】数式用'!$AS$3:$AS$452,0),MATCH(VLOOKUP(Z359,'【参考】数式用'!$AW$2:$AX$53,2,FALSE),'【参考】数式用'!$AT$2:$AV$2,0)),10)))</f>
        <v/>
      </c>
      <c r="AN359" s="196"/>
      <c r="AO359" s="197"/>
    </row>
    <row r="360" spans="1:41" ht="49.95" customHeight="1">
      <c r="A360" s="21">
        <f t="shared" si="4"/>
        <v>308</v>
      </c>
      <c r="B360" s="58"/>
      <c r="C360" s="72"/>
      <c r="D360" s="72"/>
      <c r="E360" s="72"/>
      <c r="F360" s="72"/>
      <c r="G360" s="72"/>
      <c r="H360" s="72"/>
      <c r="I360" s="72"/>
      <c r="J360" s="72"/>
      <c r="K360" s="86"/>
      <c r="L360" s="96"/>
      <c r="M360" s="105"/>
      <c r="N360" s="105"/>
      <c r="O360" s="105"/>
      <c r="P360" s="112"/>
      <c r="Q360" s="119"/>
      <c r="R360" s="127"/>
      <c r="S360" s="127"/>
      <c r="T360" s="127"/>
      <c r="U360" s="133"/>
      <c r="V360" s="138"/>
      <c r="W360" s="150"/>
      <c r="X360" s="150"/>
      <c r="Y360" s="150"/>
      <c r="Z360" s="159"/>
      <c r="AA360" s="159"/>
      <c r="AB360" s="159"/>
      <c r="AC360" s="169" t="str">
        <f>IFERROR(VLOOKUP(Z360,'【参考】数式用'!$A$4:$B$54,2,FALSE),"")</f>
        <v/>
      </c>
      <c r="AD360" s="174"/>
      <c r="AE360" s="179" t="str">
        <f>IF(B360="","",IF(AO360="総合事業","数式を削除して手入力",IFERROR(INDEX('【参考】数式用'!$AT$3:$AV$452,MATCH(Q360&amp;V360,'【参考】数式用'!$AS$3:$AS$452,0),MATCH(VLOOKUP(Z360,'【参考】数式用'!$AW$2:$AX$53,2,FALSE),'【参考】数式用'!$AT$2:$AV$2,0)),10)))</f>
        <v/>
      </c>
      <c r="AN360" s="196"/>
      <c r="AO360" s="197"/>
    </row>
    <row r="361" spans="1:41" ht="49.95" customHeight="1">
      <c r="A361" s="21">
        <f t="shared" si="4"/>
        <v>309</v>
      </c>
      <c r="B361" s="58"/>
      <c r="C361" s="72"/>
      <c r="D361" s="72"/>
      <c r="E361" s="72"/>
      <c r="F361" s="72"/>
      <c r="G361" s="72"/>
      <c r="H361" s="72"/>
      <c r="I361" s="72"/>
      <c r="J361" s="72"/>
      <c r="K361" s="86"/>
      <c r="L361" s="96"/>
      <c r="M361" s="105"/>
      <c r="N361" s="105"/>
      <c r="O361" s="105"/>
      <c r="P361" s="112"/>
      <c r="Q361" s="119"/>
      <c r="R361" s="127"/>
      <c r="S361" s="127"/>
      <c r="T361" s="127"/>
      <c r="U361" s="133"/>
      <c r="V361" s="138"/>
      <c r="W361" s="150"/>
      <c r="X361" s="150"/>
      <c r="Y361" s="150"/>
      <c r="Z361" s="159"/>
      <c r="AA361" s="159"/>
      <c r="AB361" s="159"/>
      <c r="AC361" s="169" t="str">
        <f>IFERROR(VLOOKUP(Z361,'【参考】数式用'!$A$4:$B$54,2,FALSE),"")</f>
        <v/>
      </c>
      <c r="AD361" s="174"/>
      <c r="AE361" s="179" t="str">
        <f>IF(B361="","",IF(AO361="総合事業","数式を削除して手入力",IFERROR(INDEX('【参考】数式用'!$AT$3:$AV$452,MATCH(Q361&amp;V361,'【参考】数式用'!$AS$3:$AS$452,0),MATCH(VLOOKUP(Z361,'【参考】数式用'!$AW$2:$AX$53,2,FALSE),'【参考】数式用'!$AT$2:$AV$2,0)),10)))</f>
        <v/>
      </c>
      <c r="AN361" s="196"/>
      <c r="AO361" s="197"/>
    </row>
    <row r="362" spans="1:41" ht="49.95" customHeight="1">
      <c r="A362" s="21">
        <f t="shared" si="4"/>
        <v>310</v>
      </c>
      <c r="B362" s="58"/>
      <c r="C362" s="72"/>
      <c r="D362" s="72"/>
      <c r="E362" s="72"/>
      <c r="F362" s="72"/>
      <c r="G362" s="72"/>
      <c r="H362" s="72"/>
      <c r="I362" s="72"/>
      <c r="J362" s="72"/>
      <c r="K362" s="86"/>
      <c r="L362" s="96"/>
      <c r="M362" s="105"/>
      <c r="N362" s="105"/>
      <c r="O362" s="105"/>
      <c r="P362" s="112"/>
      <c r="Q362" s="119"/>
      <c r="R362" s="127"/>
      <c r="S362" s="127"/>
      <c r="T362" s="127"/>
      <c r="U362" s="133"/>
      <c r="V362" s="138"/>
      <c r="W362" s="150"/>
      <c r="X362" s="150"/>
      <c r="Y362" s="150"/>
      <c r="Z362" s="159"/>
      <c r="AA362" s="159"/>
      <c r="AB362" s="159"/>
      <c r="AC362" s="169" t="str">
        <f>IFERROR(VLOOKUP(Z362,'【参考】数式用'!$A$4:$B$54,2,FALSE),"")</f>
        <v/>
      </c>
      <c r="AD362" s="174"/>
      <c r="AE362" s="179" t="str">
        <f>IF(B362="","",IF(AO362="総合事業","数式を削除して手入力",IFERROR(INDEX('【参考】数式用'!$AT$3:$AV$452,MATCH(Q362&amp;V362,'【参考】数式用'!$AS$3:$AS$452,0),MATCH(VLOOKUP(Z362,'【参考】数式用'!$AW$2:$AX$53,2,FALSE),'【参考】数式用'!$AT$2:$AV$2,0)),10)))</f>
        <v/>
      </c>
      <c r="AN362" s="196"/>
      <c r="AO362" s="197"/>
    </row>
    <row r="363" spans="1:41" ht="49.95" customHeight="1">
      <c r="A363" s="21">
        <f t="shared" si="4"/>
        <v>311</v>
      </c>
      <c r="B363" s="58"/>
      <c r="C363" s="72"/>
      <c r="D363" s="72"/>
      <c r="E363" s="72"/>
      <c r="F363" s="72"/>
      <c r="G363" s="72"/>
      <c r="H363" s="72"/>
      <c r="I363" s="72"/>
      <c r="J363" s="72"/>
      <c r="K363" s="86"/>
      <c r="L363" s="96"/>
      <c r="M363" s="105"/>
      <c r="N363" s="105"/>
      <c r="O363" s="105"/>
      <c r="P363" s="112"/>
      <c r="Q363" s="119"/>
      <c r="R363" s="127"/>
      <c r="S363" s="127"/>
      <c r="T363" s="127"/>
      <c r="U363" s="133"/>
      <c r="V363" s="138"/>
      <c r="W363" s="150"/>
      <c r="X363" s="150"/>
      <c r="Y363" s="150"/>
      <c r="Z363" s="159"/>
      <c r="AA363" s="159"/>
      <c r="AB363" s="159"/>
      <c r="AC363" s="169" t="str">
        <f>IFERROR(VLOOKUP(Z363,'【参考】数式用'!$A$4:$B$54,2,FALSE),"")</f>
        <v/>
      </c>
      <c r="AD363" s="174"/>
      <c r="AE363" s="179" t="str">
        <f>IF(B363="","",IF(AO363="総合事業","数式を削除して手入力",IFERROR(INDEX('【参考】数式用'!$AT$3:$AV$452,MATCH(Q363&amp;V363,'【参考】数式用'!$AS$3:$AS$452,0),MATCH(VLOOKUP(Z363,'【参考】数式用'!$AW$2:$AX$53,2,FALSE),'【参考】数式用'!$AT$2:$AV$2,0)),10)))</f>
        <v/>
      </c>
      <c r="AN363" s="196"/>
      <c r="AO363" s="197"/>
    </row>
    <row r="364" spans="1:41" ht="49.95" customHeight="1">
      <c r="A364" s="21">
        <f t="shared" si="4"/>
        <v>312</v>
      </c>
      <c r="B364" s="58"/>
      <c r="C364" s="72"/>
      <c r="D364" s="72"/>
      <c r="E364" s="72"/>
      <c r="F364" s="72"/>
      <c r="G364" s="72"/>
      <c r="H364" s="72"/>
      <c r="I364" s="72"/>
      <c r="J364" s="72"/>
      <c r="K364" s="86"/>
      <c r="L364" s="96"/>
      <c r="M364" s="105"/>
      <c r="N364" s="105"/>
      <c r="O364" s="105"/>
      <c r="P364" s="112"/>
      <c r="Q364" s="119"/>
      <c r="R364" s="127"/>
      <c r="S364" s="127"/>
      <c r="T364" s="127"/>
      <c r="U364" s="133"/>
      <c r="V364" s="138"/>
      <c r="W364" s="150"/>
      <c r="X364" s="150"/>
      <c r="Y364" s="150"/>
      <c r="Z364" s="159"/>
      <c r="AA364" s="159"/>
      <c r="AB364" s="159"/>
      <c r="AC364" s="169" t="str">
        <f>IFERROR(VLOOKUP(Z364,'【参考】数式用'!$A$4:$B$54,2,FALSE),"")</f>
        <v/>
      </c>
      <c r="AD364" s="174"/>
      <c r="AE364" s="179" t="str">
        <f>IF(B364="","",IF(AO364="総合事業","数式を削除して手入力",IFERROR(INDEX('【参考】数式用'!$AT$3:$AV$452,MATCH(Q364&amp;V364,'【参考】数式用'!$AS$3:$AS$452,0),MATCH(VLOOKUP(Z364,'【参考】数式用'!$AW$2:$AX$53,2,FALSE),'【参考】数式用'!$AT$2:$AV$2,0)),10)))</f>
        <v/>
      </c>
      <c r="AN364" s="196"/>
      <c r="AO364" s="197"/>
    </row>
    <row r="365" spans="1:41" ht="49.95" customHeight="1">
      <c r="A365" s="21">
        <f t="shared" si="4"/>
        <v>313</v>
      </c>
      <c r="B365" s="58"/>
      <c r="C365" s="72"/>
      <c r="D365" s="72"/>
      <c r="E365" s="72"/>
      <c r="F365" s="72"/>
      <c r="G365" s="72"/>
      <c r="H365" s="72"/>
      <c r="I365" s="72"/>
      <c r="J365" s="72"/>
      <c r="K365" s="86"/>
      <c r="L365" s="96"/>
      <c r="M365" s="105"/>
      <c r="N365" s="105"/>
      <c r="O365" s="105"/>
      <c r="P365" s="112"/>
      <c r="Q365" s="119"/>
      <c r="R365" s="127"/>
      <c r="S365" s="127"/>
      <c r="T365" s="127"/>
      <c r="U365" s="133"/>
      <c r="V365" s="138"/>
      <c r="W365" s="150"/>
      <c r="X365" s="150"/>
      <c r="Y365" s="150"/>
      <c r="Z365" s="159"/>
      <c r="AA365" s="159"/>
      <c r="AB365" s="159"/>
      <c r="AC365" s="169" t="str">
        <f>IFERROR(VLOOKUP(Z365,'【参考】数式用'!$A$4:$B$54,2,FALSE),"")</f>
        <v/>
      </c>
      <c r="AD365" s="174"/>
      <c r="AE365" s="179" t="str">
        <f>IF(B365="","",IF(AO365="総合事業","数式を削除して手入力",IFERROR(INDEX('【参考】数式用'!$AT$3:$AV$452,MATCH(Q365&amp;V365,'【参考】数式用'!$AS$3:$AS$452,0),MATCH(VLOOKUP(Z365,'【参考】数式用'!$AW$2:$AX$53,2,FALSE),'【参考】数式用'!$AT$2:$AV$2,0)),10)))</f>
        <v/>
      </c>
      <c r="AN365" s="196"/>
      <c r="AO365" s="197"/>
    </row>
    <row r="366" spans="1:41" ht="49.95" customHeight="1">
      <c r="A366" s="21">
        <f t="shared" si="4"/>
        <v>314</v>
      </c>
      <c r="B366" s="58"/>
      <c r="C366" s="72"/>
      <c r="D366" s="72"/>
      <c r="E366" s="72"/>
      <c r="F366" s="72"/>
      <c r="G366" s="72"/>
      <c r="H366" s="72"/>
      <c r="I366" s="72"/>
      <c r="J366" s="72"/>
      <c r="K366" s="86"/>
      <c r="L366" s="96"/>
      <c r="M366" s="105"/>
      <c r="N366" s="105"/>
      <c r="O366" s="105"/>
      <c r="P366" s="112"/>
      <c r="Q366" s="119"/>
      <c r="R366" s="127"/>
      <c r="S366" s="127"/>
      <c r="T366" s="127"/>
      <c r="U366" s="133"/>
      <c r="V366" s="138"/>
      <c r="W366" s="150"/>
      <c r="X366" s="150"/>
      <c r="Y366" s="150"/>
      <c r="Z366" s="159"/>
      <c r="AA366" s="159"/>
      <c r="AB366" s="159"/>
      <c r="AC366" s="169" t="str">
        <f>IFERROR(VLOOKUP(Z366,'【参考】数式用'!$A$4:$B$54,2,FALSE),"")</f>
        <v/>
      </c>
      <c r="AD366" s="174"/>
      <c r="AE366" s="179" t="str">
        <f>IF(B366="","",IF(AO366="総合事業","数式を削除して手入力",IFERROR(INDEX('【参考】数式用'!$AT$3:$AV$452,MATCH(Q366&amp;V366,'【参考】数式用'!$AS$3:$AS$452,0),MATCH(VLOOKUP(Z366,'【参考】数式用'!$AW$2:$AX$53,2,FALSE),'【参考】数式用'!$AT$2:$AV$2,0)),10)))</f>
        <v/>
      </c>
      <c r="AN366" s="196"/>
      <c r="AO366" s="197"/>
    </row>
    <row r="367" spans="1:41" ht="49.95" customHeight="1">
      <c r="A367" s="21">
        <f t="shared" si="4"/>
        <v>315</v>
      </c>
      <c r="B367" s="58"/>
      <c r="C367" s="72"/>
      <c r="D367" s="72"/>
      <c r="E367" s="72"/>
      <c r="F367" s="72"/>
      <c r="G367" s="72"/>
      <c r="H367" s="72"/>
      <c r="I367" s="72"/>
      <c r="J367" s="72"/>
      <c r="K367" s="86"/>
      <c r="L367" s="96"/>
      <c r="M367" s="105"/>
      <c r="N367" s="105"/>
      <c r="O367" s="105"/>
      <c r="P367" s="112"/>
      <c r="Q367" s="119"/>
      <c r="R367" s="127"/>
      <c r="S367" s="127"/>
      <c r="T367" s="127"/>
      <c r="U367" s="133"/>
      <c r="V367" s="138"/>
      <c r="W367" s="150"/>
      <c r="X367" s="150"/>
      <c r="Y367" s="150"/>
      <c r="Z367" s="159"/>
      <c r="AA367" s="159"/>
      <c r="AB367" s="159"/>
      <c r="AC367" s="169" t="str">
        <f>IFERROR(VLOOKUP(Z367,'【参考】数式用'!$A$4:$B$54,2,FALSE),"")</f>
        <v/>
      </c>
      <c r="AD367" s="174"/>
      <c r="AE367" s="179" t="str">
        <f>IF(B367="","",IF(AO367="総合事業","数式を削除して手入力",IFERROR(INDEX('【参考】数式用'!$AT$3:$AV$452,MATCH(Q367&amp;V367,'【参考】数式用'!$AS$3:$AS$452,0),MATCH(VLOOKUP(Z367,'【参考】数式用'!$AW$2:$AX$53,2,FALSE),'【参考】数式用'!$AT$2:$AV$2,0)),10)))</f>
        <v/>
      </c>
      <c r="AN367" s="196"/>
      <c r="AO367" s="197"/>
    </row>
    <row r="368" spans="1:41" ht="49.95" customHeight="1">
      <c r="A368" s="21">
        <f t="shared" si="4"/>
        <v>316</v>
      </c>
      <c r="B368" s="58"/>
      <c r="C368" s="72"/>
      <c r="D368" s="72"/>
      <c r="E368" s="72"/>
      <c r="F368" s="72"/>
      <c r="G368" s="72"/>
      <c r="H368" s="72"/>
      <c r="I368" s="72"/>
      <c r="J368" s="72"/>
      <c r="K368" s="86"/>
      <c r="L368" s="96"/>
      <c r="M368" s="105"/>
      <c r="N368" s="105"/>
      <c r="O368" s="105"/>
      <c r="P368" s="112"/>
      <c r="Q368" s="119"/>
      <c r="R368" s="127"/>
      <c r="S368" s="127"/>
      <c r="T368" s="127"/>
      <c r="U368" s="133"/>
      <c r="V368" s="138"/>
      <c r="W368" s="150"/>
      <c r="X368" s="150"/>
      <c r="Y368" s="150"/>
      <c r="Z368" s="159"/>
      <c r="AA368" s="159"/>
      <c r="AB368" s="159"/>
      <c r="AC368" s="169" t="str">
        <f>IFERROR(VLOOKUP(Z368,'【参考】数式用'!$A$4:$B$54,2,FALSE),"")</f>
        <v/>
      </c>
      <c r="AD368" s="174"/>
      <c r="AE368" s="179" t="str">
        <f>IF(B368="","",IF(AO368="総合事業","数式を削除して手入力",IFERROR(INDEX('【参考】数式用'!$AT$3:$AV$452,MATCH(Q368&amp;V368,'【参考】数式用'!$AS$3:$AS$452,0),MATCH(VLOOKUP(Z368,'【参考】数式用'!$AW$2:$AX$53,2,FALSE),'【参考】数式用'!$AT$2:$AV$2,0)),10)))</f>
        <v/>
      </c>
      <c r="AN368" s="196"/>
      <c r="AO368" s="197"/>
    </row>
    <row r="369" spans="1:41" ht="49.95" customHeight="1">
      <c r="A369" s="21">
        <f t="shared" si="4"/>
        <v>317</v>
      </c>
      <c r="B369" s="58"/>
      <c r="C369" s="72"/>
      <c r="D369" s="72"/>
      <c r="E369" s="72"/>
      <c r="F369" s="72"/>
      <c r="G369" s="72"/>
      <c r="H369" s="72"/>
      <c r="I369" s="72"/>
      <c r="J369" s="72"/>
      <c r="K369" s="86"/>
      <c r="L369" s="96"/>
      <c r="M369" s="105"/>
      <c r="N369" s="105"/>
      <c r="O369" s="105"/>
      <c r="P369" s="112"/>
      <c r="Q369" s="119"/>
      <c r="R369" s="127"/>
      <c r="S369" s="127"/>
      <c r="T369" s="127"/>
      <c r="U369" s="133"/>
      <c r="V369" s="138"/>
      <c r="W369" s="150"/>
      <c r="X369" s="150"/>
      <c r="Y369" s="150"/>
      <c r="Z369" s="159"/>
      <c r="AA369" s="159"/>
      <c r="AB369" s="159"/>
      <c r="AC369" s="169" t="str">
        <f>IFERROR(VLOOKUP(Z369,'【参考】数式用'!$A$4:$B$54,2,FALSE),"")</f>
        <v/>
      </c>
      <c r="AD369" s="174"/>
      <c r="AE369" s="179" t="str">
        <f>IF(B369="","",IF(AO369="総合事業","数式を削除して手入力",IFERROR(INDEX('【参考】数式用'!$AT$3:$AV$452,MATCH(Q369&amp;V369,'【参考】数式用'!$AS$3:$AS$452,0),MATCH(VLOOKUP(Z369,'【参考】数式用'!$AW$2:$AX$53,2,FALSE),'【参考】数式用'!$AT$2:$AV$2,0)),10)))</f>
        <v/>
      </c>
      <c r="AN369" s="196"/>
      <c r="AO369" s="197"/>
    </row>
    <row r="370" spans="1:41" ht="49.95" customHeight="1">
      <c r="A370" s="21">
        <f t="shared" si="4"/>
        <v>318</v>
      </c>
      <c r="B370" s="58"/>
      <c r="C370" s="72"/>
      <c r="D370" s="72"/>
      <c r="E370" s="72"/>
      <c r="F370" s="72"/>
      <c r="G370" s="72"/>
      <c r="H370" s="72"/>
      <c r="I370" s="72"/>
      <c r="J370" s="72"/>
      <c r="K370" s="86"/>
      <c r="L370" s="96"/>
      <c r="M370" s="105"/>
      <c r="N370" s="105"/>
      <c r="O370" s="105"/>
      <c r="P370" s="112"/>
      <c r="Q370" s="119"/>
      <c r="R370" s="127"/>
      <c r="S370" s="127"/>
      <c r="T370" s="127"/>
      <c r="U370" s="133"/>
      <c r="V370" s="138"/>
      <c r="W370" s="150"/>
      <c r="X370" s="150"/>
      <c r="Y370" s="150"/>
      <c r="Z370" s="159"/>
      <c r="AA370" s="159"/>
      <c r="AB370" s="159"/>
      <c r="AC370" s="169" t="str">
        <f>IFERROR(VLOOKUP(Z370,'【参考】数式用'!$A$4:$B$54,2,FALSE),"")</f>
        <v/>
      </c>
      <c r="AD370" s="174"/>
      <c r="AE370" s="179" t="str">
        <f>IF(B370="","",IF(AO370="総合事業","数式を削除して手入力",IFERROR(INDEX('【参考】数式用'!$AT$3:$AV$452,MATCH(Q370&amp;V370,'【参考】数式用'!$AS$3:$AS$452,0),MATCH(VLOOKUP(Z370,'【参考】数式用'!$AW$2:$AX$53,2,FALSE),'【参考】数式用'!$AT$2:$AV$2,0)),10)))</f>
        <v/>
      </c>
      <c r="AN370" s="196"/>
      <c r="AO370" s="197"/>
    </row>
    <row r="371" spans="1:41" ht="49.95" customHeight="1">
      <c r="A371" s="21">
        <f t="shared" si="4"/>
        <v>319</v>
      </c>
      <c r="B371" s="58"/>
      <c r="C371" s="72"/>
      <c r="D371" s="72"/>
      <c r="E371" s="72"/>
      <c r="F371" s="72"/>
      <c r="G371" s="72"/>
      <c r="H371" s="72"/>
      <c r="I371" s="72"/>
      <c r="J371" s="72"/>
      <c r="K371" s="86"/>
      <c r="L371" s="96"/>
      <c r="M371" s="105"/>
      <c r="N371" s="105"/>
      <c r="O371" s="105"/>
      <c r="P371" s="112"/>
      <c r="Q371" s="119"/>
      <c r="R371" s="127"/>
      <c r="S371" s="127"/>
      <c r="T371" s="127"/>
      <c r="U371" s="133"/>
      <c r="V371" s="138"/>
      <c r="W371" s="150"/>
      <c r="X371" s="150"/>
      <c r="Y371" s="150"/>
      <c r="Z371" s="159"/>
      <c r="AA371" s="159"/>
      <c r="AB371" s="159"/>
      <c r="AC371" s="169" t="str">
        <f>IFERROR(VLOOKUP(Z371,'【参考】数式用'!$A$4:$B$54,2,FALSE),"")</f>
        <v/>
      </c>
      <c r="AD371" s="174"/>
      <c r="AE371" s="179" t="str">
        <f>IF(B371="","",IF(AO371="総合事業","数式を削除して手入力",IFERROR(INDEX('【参考】数式用'!$AT$3:$AV$452,MATCH(Q371&amp;V371,'【参考】数式用'!$AS$3:$AS$452,0),MATCH(VLOOKUP(Z371,'【参考】数式用'!$AW$2:$AX$53,2,FALSE),'【参考】数式用'!$AT$2:$AV$2,0)),10)))</f>
        <v/>
      </c>
      <c r="AN371" s="196"/>
      <c r="AO371" s="197"/>
    </row>
    <row r="372" spans="1:41" ht="49.95" customHeight="1">
      <c r="A372" s="21">
        <f t="shared" si="4"/>
        <v>320</v>
      </c>
      <c r="B372" s="58"/>
      <c r="C372" s="72"/>
      <c r="D372" s="72"/>
      <c r="E372" s="72"/>
      <c r="F372" s="72"/>
      <c r="G372" s="72"/>
      <c r="H372" s="72"/>
      <c r="I372" s="72"/>
      <c r="J372" s="72"/>
      <c r="K372" s="86"/>
      <c r="L372" s="96"/>
      <c r="M372" s="105"/>
      <c r="N372" s="105"/>
      <c r="O372" s="105"/>
      <c r="P372" s="112"/>
      <c r="Q372" s="119"/>
      <c r="R372" s="127"/>
      <c r="S372" s="127"/>
      <c r="T372" s="127"/>
      <c r="U372" s="133"/>
      <c r="V372" s="138"/>
      <c r="W372" s="150"/>
      <c r="X372" s="150"/>
      <c r="Y372" s="150"/>
      <c r="Z372" s="159"/>
      <c r="AA372" s="159"/>
      <c r="AB372" s="159"/>
      <c r="AC372" s="169" t="str">
        <f>IFERROR(VLOOKUP(Z372,'【参考】数式用'!$A$4:$B$54,2,FALSE),"")</f>
        <v/>
      </c>
      <c r="AD372" s="174"/>
      <c r="AE372" s="179" t="str">
        <f>IF(B372="","",IF(AO372="総合事業","数式を削除して手入力",IFERROR(INDEX('【参考】数式用'!$AT$3:$AV$452,MATCH(Q372&amp;V372,'【参考】数式用'!$AS$3:$AS$452,0),MATCH(VLOOKUP(Z372,'【参考】数式用'!$AW$2:$AX$53,2,FALSE),'【参考】数式用'!$AT$2:$AV$2,0)),10)))</f>
        <v/>
      </c>
      <c r="AN372" s="196"/>
      <c r="AO372" s="197"/>
    </row>
    <row r="373" spans="1:41" ht="49.95" customHeight="1">
      <c r="A373" s="21">
        <f t="shared" si="4"/>
        <v>321</v>
      </c>
      <c r="B373" s="58"/>
      <c r="C373" s="72"/>
      <c r="D373" s="72"/>
      <c r="E373" s="72"/>
      <c r="F373" s="72"/>
      <c r="G373" s="72"/>
      <c r="H373" s="72"/>
      <c r="I373" s="72"/>
      <c r="J373" s="72"/>
      <c r="K373" s="86"/>
      <c r="L373" s="96"/>
      <c r="M373" s="105"/>
      <c r="N373" s="105"/>
      <c r="O373" s="105"/>
      <c r="P373" s="112"/>
      <c r="Q373" s="119"/>
      <c r="R373" s="127"/>
      <c r="S373" s="127"/>
      <c r="T373" s="127"/>
      <c r="U373" s="133"/>
      <c r="V373" s="138"/>
      <c r="W373" s="150"/>
      <c r="X373" s="150"/>
      <c r="Y373" s="150"/>
      <c r="Z373" s="159"/>
      <c r="AA373" s="159"/>
      <c r="AB373" s="159"/>
      <c r="AC373" s="169" t="str">
        <f>IFERROR(VLOOKUP(Z373,'【参考】数式用'!$A$4:$B$54,2,FALSE),"")</f>
        <v/>
      </c>
      <c r="AD373" s="174"/>
      <c r="AE373" s="179" t="str">
        <f>IF(B373="","",IF(AO373="総合事業","数式を削除して手入力",IFERROR(INDEX('【参考】数式用'!$AT$3:$AV$452,MATCH(Q373&amp;V373,'【参考】数式用'!$AS$3:$AS$452,0),MATCH(VLOOKUP(Z373,'【参考】数式用'!$AW$2:$AX$53,2,FALSE),'【参考】数式用'!$AT$2:$AV$2,0)),10)))</f>
        <v/>
      </c>
      <c r="AN373" s="196"/>
      <c r="AO373" s="197"/>
    </row>
    <row r="374" spans="1:41" ht="49.95" customHeight="1">
      <c r="A374" s="21">
        <f t="shared" si="4"/>
        <v>322</v>
      </c>
      <c r="B374" s="58"/>
      <c r="C374" s="72"/>
      <c r="D374" s="72"/>
      <c r="E374" s="72"/>
      <c r="F374" s="72"/>
      <c r="G374" s="72"/>
      <c r="H374" s="72"/>
      <c r="I374" s="72"/>
      <c r="J374" s="72"/>
      <c r="K374" s="86"/>
      <c r="L374" s="96"/>
      <c r="M374" s="105"/>
      <c r="N374" s="105"/>
      <c r="O374" s="105"/>
      <c r="P374" s="112"/>
      <c r="Q374" s="119"/>
      <c r="R374" s="127"/>
      <c r="S374" s="127"/>
      <c r="T374" s="127"/>
      <c r="U374" s="133"/>
      <c r="V374" s="138"/>
      <c r="W374" s="150"/>
      <c r="X374" s="150"/>
      <c r="Y374" s="150"/>
      <c r="Z374" s="159"/>
      <c r="AA374" s="159"/>
      <c r="AB374" s="159"/>
      <c r="AC374" s="169" t="str">
        <f>IFERROR(VLOOKUP(Z374,'【参考】数式用'!$A$4:$B$54,2,FALSE),"")</f>
        <v/>
      </c>
      <c r="AD374" s="174"/>
      <c r="AE374" s="179" t="str">
        <f>IF(B374="","",IF(AO374="総合事業","数式を削除して手入力",IFERROR(INDEX('【参考】数式用'!$AT$3:$AV$452,MATCH(Q374&amp;V374,'【参考】数式用'!$AS$3:$AS$452,0),MATCH(VLOOKUP(Z374,'【参考】数式用'!$AW$2:$AX$53,2,FALSE),'【参考】数式用'!$AT$2:$AV$2,0)),10)))</f>
        <v/>
      </c>
      <c r="AN374" s="196"/>
      <c r="AO374" s="197"/>
    </row>
    <row r="375" spans="1:41" ht="49.95" customHeight="1">
      <c r="A375" s="21">
        <f t="shared" ref="A375:A438" si="5">A374+1</f>
        <v>323</v>
      </c>
      <c r="B375" s="58"/>
      <c r="C375" s="72"/>
      <c r="D375" s="72"/>
      <c r="E375" s="72"/>
      <c r="F375" s="72"/>
      <c r="G375" s="72"/>
      <c r="H375" s="72"/>
      <c r="I375" s="72"/>
      <c r="J375" s="72"/>
      <c r="K375" s="86"/>
      <c r="L375" s="96"/>
      <c r="M375" s="105"/>
      <c r="N375" s="105"/>
      <c r="O375" s="105"/>
      <c r="P375" s="112"/>
      <c r="Q375" s="119"/>
      <c r="R375" s="127"/>
      <c r="S375" s="127"/>
      <c r="T375" s="127"/>
      <c r="U375" s="133"/>
      <c r="V375" s="138"/>
      <c r="W375" s="150"/>
      <c r="X375" s="150"/>
      <c r="Y375" s="150"/>
      <c r="Z375" s="159"/>
      <c r="AA375" s="159"/>
      <c r="AB375" s="159"/>
      <c r="AC375" s="169" t="str">
        <f>IFERROR(VLOOKUP(Z375,'【参考】数式用'!$A$4:$B$54,2,FALSE),"")</f>
        <v/>
      </c>
      <c r="AD375" s="174"/>
      <c r="AE375" s="179" t="str">
        <f>IF(B375="","",IF(AO375="総合事業","数式を削除して手入力",IFERROR(INDEX('【参考】数式用'!$AT$3:$AV$452,MATCH(Q375&amp;V375,'【参考】数式用'!$AS$3:$AS$452,0),MATCH(VLOOKUP(Z375,'【参考】数式用'!$AW$2:$AX$53,2,FALSE),'【参考】数式用'!$AT$2:$AV$2,0)),10)))</f>
        <v/>
      </c>
      <c r="AN375" s="196"/>
      <c r="AO375" s="197"/>
    </row>
    <row r="376" spans="1:41" ht="49.95" customHeight="1">
      <c r="A376" s="21">
        <f t="shared" si="5"/>
        <v>324</v>
      </c>
      <c r="B376" s="58"/>
      <c r="C376" s="72"/>
      <c r="D376" s="72"/>
      <c r="E376" s="72"/>
      <c r="F376" s="72"/>
      <c r="G376" s="72"/>
      <c r="H376" s="72"/>
      <c r="I376" s="72"/>
      <c r="J376" s="72"/>
      <c r="K376" s="86"/>
      <c r="L376" s="96"/>
      <c r="M376" s="105"/>
      <c r="N376" s="105"/>
      <c r="O376" s="105"/>
      <c r="P376" s="112"/>
      <c r="Q376" s="119"/>
      <c r="R376" s="127"/>
      <c r="S376" s="127"/>
      <c r="T376" s="127"/>
      <c r="U376" s="133"/>
      <c r="V376" s="138"/>
      <c r="W376" s="150"/>
      <c r="X376" s="150"/>
      <c r="Y376" s="150"/>
      <c r="Z376" s="159"/>
      <c r="AA376" s="159"/>
      <c r="AB376" s="159"/>
      <c r="AC376" s="169" t="str">
        <f>IFERROR(VLOOKUP(Z376,'【参考】数式用'!$A$4:$B$54,2,FALSE),"")</f>
        <v/>
      </c>
      <c r="AD376" s="174"/>
      <c r="AE376" s="179" t="str">
        <f>IF(B376="","",IF(AO376="総合事業","数式を削除して手入力",IFERROR(INDEX('【参考】数式用'!$AT$3:$AV$452,MATCH(Q376&amp;V376,'【参考】数式用'!$AS$3:$AS$452,0),MATCH(VLOOKUP(Z376,'【参考】数式用'!$AW$2:$AX$53,2,FALSE),'【参考】数式用'!$AT$2:$AV$2,0)),10)))</f>
        <v/>
      </c>
      <c r="AN376" s="196"/>
      <c r="AO376" s="197"/>
    </row>
    <row r="377" spans="1:41" ht="49.95" customHeight="1">
      <c r="A377" s="21">
        <f t="shared" si="5"/>
        <v>325</v>
      </c>
      <c r="B377" s="58"/>
      <c r="C377" s="72"/>
      <c r="D377" s="72"/>
      <c r="E377" s="72"/>
      <c r="F377" s="72"/>
      <c r="G377" s="72"/>
      <c r="H377" s="72"/>
      <c r="I377" s="72"/>
      <c r="J377" s="72"/>
      <c r="K377" s="86"/>
      <c r="L377" s="96"/>
      <c r="M377" s="105"/>
      <c r="N377" s="105"/>
      <c r="O377" s="105"/>
      <c r="P377" s="112"/>
      <c r="Q377" s="119"/>
      <c r="R377" s="127"/>
      <c r="S377" s="127"/>
      <c r="T377" s="127"/>
      <c r="U377" s="133"/>
      <c r="V377" s="138"/>
      <c r="W377" s="150"/>
      <c r="X377" s="150"/>
      <c r="Y377" s="150"/>
      <c r="Z377" s="159"/>
      <c r="AA377" s="159"/>
      <c r="AB377" s="159"/>
      <c r="AC377" s="169" t="str">
        <f>IFERROR(VLOOKUP(Z377,'【参考】数式用'!$A$4:$B$54,2,FALSE),"")</f>
        <v/>
      </c>
      <c r="AD377" s="174"/>
      <c r="AE377" s="179" t="str">
        <f>IF(B377="","",IF(AO377="総合事業","数式を削除して手入力",IFERROR(INDEX('【参考】数式用'!$AT$3:$AV$452,MATCH(Q377&amp;V377,'【参考】数式用'!$AS$3:$AS$452,0),MATCH(VLOOKUP(Z377,'【参考】数式用'!$AW$2:$AX$53,2,FALSE),'【参考】数式用'!$AT$2:$AV$2,0)),10)))</f>
        <v/>
      </c>
      <c r="AN377" s="196"/>
      <c r="AO377" s="197"/>
    </row>
    <row r="378" spans="1:41" ht="49.95" customHeight="1">
      <c r="A378" s="21">
        <f t="shared" si="5"/>
        <v>326</v>
      </c>
      <c r="B378" s="58"/>
      <c r="C378" s="72"/>
      <c r="D378" s="72"/>
      <c r="E378" s="72"/>
      <c r="F378" s="72"/>
      <c r="G378" s="72"/>
      <c r="H378" s="72"/>
      <c r="I378" s="72"/>
      <c r="J378" s="72"/>
      <c r="K378" s="86"/>
      <c r="L378" s="96"/>
      <c r="M378" s="105"/>
      <c r="N378" s="105"/>
      <c r="O378" s="105"/>
      <c r="P378" s="112"/>
      <c r="Q378" s="119"/>
      <c r="R378" s="127"/>
      <c r="S378" s="127"/>
      <c r="T378" s="127"/>
      <c r="U378" s="133"/>
      <c r="V378" s="138"/>
      <c r="W378" s="150"/>
      <c r="X378" s="150"/>
      <c r="Y378" s="150"/>
      <c r="Z378" s="159"/>
      <c r="AA378" s="159"/>
      <c r="AB378" s="159"/>
      <c r="AC378" s="169" t="str">
        <f>IFERROR(VLOOKUP(Z378,'【参考】数式用'!$A$4:$B$54,2,FALSE),"")</f>
        <v/>
      </c>
      <c r="AD378" s="174"/>
      <c r="AE378" s="179" t="str">
        <f>IF(B378="","",IF(AO378="総合事業","数式を削除して手入力",IFERROR(INDEX('【参考】数式用'!$AT$3:$AV$452,MATCH(Q378&amp;V378,'【参考】数式用'!$AS$3:$AS$452,0),MATCH(VLOOKUP(Z378,'【参考】数式用'!$AW$2:$AX$53,2,FALSE),'【参考】数式用'!$AT$2:$AV$2,0)),10)))</f>
        <v/>
      </c>
      <c r="AN378" s="196"/>
      <c r="AO378" s="197"/>
    </row>
    <row r="379" spans="1:41" ht="49.95" customHeight="1">
      <c r="A379" s="21">
        <f t="shared" si="5"/>
        <v>327</v>
      </c>
      <c r="B379" s="58"/>
      <c r="C379" s="72"/>
      <c r="D379" s="72"/>
      <c r="E379" s="72"/>
      <c r="F379" s="72"/>
      <c r="G379" s="72"/>
      <c r="H379" s="72"/>
      <c r="I379" s="72"/>
      <c r="J379" s="72"/>
      <c r="K379" s="86"/>
      <c r="L379" s="96"/>
      <c r="M379" s="105"/>
      <c r="N379" s="105"/>
      <c r="O379" s="105"/>
      <c r="P379" s="112"/>
      <c r="Q379" s="119"/>
      <c r="R379" s="127"/>
      <c r="S379" s="127"/>
      <c r="T379" s="127"/>
      <c r="U379" s="133"/>
      <c r="V379" s="138"/>
      <c r="W379" s="150"/>
      <c r="X379" s="150"/>
      <c r="Y379" s="150"/>
      <c r="Z379" s="159"/>
      <c r="AA379" s="159"/>
      <c r="AB379" s="159"/>
      <c r="AC379" s="169" t="str">
        <f>IFERROR(VLOOKUP(Z379,'【参考】数式用'!$A$4:$B$54,2,FALSE),"")</f>
        <v/>
      </c>
      <c r="AD379" s="174"/>
      <c r="AE379" s="179" t="str">
        <f>IF(B379="","",IF(AO379="総合事業","数式を削除して手入力",IFERROR(INDEX('【参考】数式用'!$AT$3:$AV$452,MATCH(Q379&amp;V379,'【参考】数式用'!$AS$3:$AS$452,0),MATCH(VLOOKUP(Z379,'【参考】数式用'!$AW$2:$AX$53,2,FALSE),'【参考】数式用'!$AT$2:$AV$2,0)),10)))</f>
        <v/>
      </c>
      <c r="AN379" s="196"/>
      <c r="AO379" s="197"/>
    </row>
    <row r="380" spans="1:41" ht="49.95" customHeight="1">
      <c r="A380" s="21">
        <f t="shared" si="5"/>
        <v>328</v>
      </c>
      <c r="B380" s="58"/>
      <c r="C380" s="72"/>
      <c r="D380" s="72"/>
      <c r="E380" s="72"/>
      <c r="F380" s="72"/>
      <c r="G380" s="72"/>
      <c r="H380" s="72"/>
      <c r="I380" s="72"/>
      <c r="J380" s="72"/>
      <c r="K380" s="86"/>
      <c r="L380" s="96"/>
      <c r="M380" s="105"/>
      <c r="N380" s="105"/>
      <c r="O380" s="105"/>
      <c r="P380" s="112"/>
      <c r="Q380" s="119"/>
      <c r="R380" s="127"/>
      <c r="S380" s="127"/>
      <c r="T380" s="127"/>
      <c r="U380" s="133"/>
      <c r="V380" s="138"/>
      <c r="W380" s="150"/>
      <c r="X380" s="150"/>
      <c r="Y380" s="150"/>
      <c r="Z380" s="159"/>
      <c r="AA380" s="159"/>
      <c r="AB380" s="159"/>
      <c r="AC380" s="169" t="str">
        <f>IFERROR(VLOOKUP(Z380,'【参考】数式用'!$A$4:$B$54,2,FALSE),"")</f>
        <v/>
      </c>
      <c r="AD380" s="174"/>
      <c r="AE380" s="179" t="str">
        <f>IF(B380="","",IF(AO380="総合事業","数式を削除して手入力",IFERROR(INDEX('【参考】数式用'!$AT$3:$AV$452,MATCH(Q380&amp;V380,'【参考】数式用'!$AS$3:$AS$452,0),MATCH(VLOOKUP(Z380,'【参考】数式用'!$AW$2:$AX$53,2,FALSE),'【参考】数式用'!$AT$2:$AV$2,0)),10)))</f>
        <v/>
      </c>
      <c r="AN380" s="196"/>
      <c r="AO380" s="197"/>
    </row>
    <row r="381" spans="1:41" ht="49.95" customHeight="1">
      <c r="A381" s="21">
        <f t="shared" si="5"/>
        <v>329</v>
      </c>
      <c r="B381" s="58"/>
      <c r="C381" s="72"/>
      <c r="D381" s="72"/>
      <c r="E381" s="72"/>
      <c r="F381" s="72"/>
      <c r="G381" s="72"/>
      <c r="H381" s="72"/>
      <c r="I381" s="72"/>
      <c r="J381" s="72"/>
      <c r="K381" s="86"/>
      <c r="L381" s="96"/>
      <c r="M381" s="105"/>
      <c r="N381" s="105"/>
      <c r="O381" s="105"/>
      <c r="P381" s="112"/>
      <c r="Q381" s="119"/>
      <c r="R381" s="127"/>
      <c r="S381" s="127"/>
      <c r="T381" s="127"/>
      <c r="U381" s="133"/>
      <c r="V381" s="138"/>
      <c r="W381" s="150"/>
      <c r="X381" s="150"/>
      <c r="Y381" s="150"/>
      <c r="Z381" s="159"/>
      <c r="AA381" s="159"/>
      <c r="AB381" s="159"/>
      <c r="AC381" s="169" t="str">
        <f>IFERROR(VLOOKUP(Z381,'【参考】数式用'!$A$4:$B$54,2,FALSE),"")</f>
        <v/>
      </c>
      <c r="AD381" s="174"/>
      <c r="AE381" s="179" t="str">
        <f>IF(B381="","",IF(AO381="総合事業","数式を削除して手入力",IFERROR(INDEX('【参考】数式用'!$AT$3:$AV$452,MATCH(Q381&amp;V381,'【参考】数式用'!$AS$3:$AS$452,0),MATCH(VLOOKUP(Z381,'【参考】数式用'!$AW$2:$AX$53,2,FALSE),'【参考】数式用'!$AT$2:$AV$2,0)),10)))</f>
        <v/>
      </c>
      <c r="AN381" s="196"/>
      <c r="AO381" s="197"/>
    </row>
    <row r="382" spans="1:41" ht="49.95" customHeight="1">
      <c r="A382" s="21">
        <f t="shared" si="5"/>
        <v>330</v>
      </c>
      <c r="B382" s="58"/>
      <c r="C382" s="72"/>
      <c r="D382" s="72"/>
      <c r="E382" s="72"/>
      <c r="F382" s="72"/>
      <c r="G382" s="72"/>
      <c r="H382" s="72"/>
      <c r="I382" s="72"/>
      <c r="J382" s="72"/>
      <c r="K382" s="86"/>
      <c r="L382" s="96"/>
      <c r="M382" s="105"/>
      <c r="N382" s="105"/>
      <c r="O382" s="105"/>
      <c r="P382" s="112"/>
      <c r="Q382" s="119"/>
      <c r="R382" s="127"/>
      <c r="S382" s="127"/>
      <c r="T382" s="127"/>
      <c r="U382" s="133"/>
      <c r="V382" s="138"/>
      <c r="W382" s="150"/>
      <c r="X382" s="150"/>
      <c r="Y382" s="150"/>
      <c r="Z382" s="159"/>
      <c r="AA382" s="159"/>
      <c r="AB382" s="159"/>
      <c r="AC382" s="169" t="str">
        <f>IFERROR(VLOOKUP(Z382,'【参考】数式用'!$A$4:$B$54,2,FALSE),"")</f>
        <v/>
      </c>
      <c r="AD382" s="174"/>
      <c r="AE382" s="179" t="str">
        <f>IF(B382="","",IF(AO382="総合事業","数式を削除して手入力",IFERROR(INDEX('【参考】数式用'!$AT$3:$AV$452,MATCH(Q382&amp;V382,'【参考】数式用'!$AS$3:$AS$452,0),MATCH(VLOOKUP(Z382,'【参考】数式用'!$AW$2:$AX$53,2,FALSE),'【参考】数式用'!$AT$2:$AV$2,0)),10)))</f>
        <v/>
      </c>
      <c r="AN382" s="196"/>
      <c r="AO382" s="197"/>
    </row>
    <row r="383" spans="1:41" ht="49.95" customHeight="1">
      <c r="A383" s="21">
        <f t="shared" si="5"/>
        <v>331</v>
      </c>
      <c r="B383" s="58"/>
      <c r="C383" s="72"/>
      <c r="D383" s="72"/>
      <c r="E383" s="72"/>
      <c r="F383" s="72"/>
      <c r="G383" s="72"/>
      <c r="H383" s="72"/>
      <c r="I383" s="72"/>
      <c r="J383" s="72"/>
      <c r="K383" s="86"/>
      <c r="L383" s="96"/>
      <c r="M383" s="105"/>
      <c r="N383" s="105"/>
      <c r="O383" s="105"/>
      <c r="P383" s="112"/>
      <c r="Q383" s="119"/>
      <c r="R383" s="127"/>
      <c r="S383" s="127"/>
      <c r="T383" s="127"/>
      <c r="U383" s="133"/>
      <c r="V383" s="138"/>
      <c r="W383" s="150"/>
      <c r="X383" s="150"/>
      <c r="Y383" s="150"/>
      <c r="Z383" s="159"/>
      <c r="AA383" s="159"/>
      <c r="AB383" s="159"/>
      <c r="AC383" s="169" t="str">
        <f>IFERROR(VLOOKUP(Z383,'【参考】数式用'!$A$4:$B$54,2,FALSE),"")</f>
        <v/>
      </c>
      <c r="AD383" s="174"/>
      <c r="AE383" s="179" t="str">
        <f>IF(B383="","",IF(AO383="総合事業","数式を削除して手入力",IFERROR(INDEX('【参考】数式用'!$AT$3:$AV$452,MATCH(Q383&amp;V383,'【参考】数式用'!$AS$3:$AS$452,0),MATCH(VLOOKUP(Z383,'【参考】数式用'!$AW$2:$AX$53,2,FALSE),'【参考】数式用'!$AT$2:$AV$2,0)),10)))</f>
        <v/>
      </c>
      <c r="AN383" s="196"/>
      <c r="AO383" s="197"/>
    </row>
    <row r="384" spans="1:41" ht="49.95" customHeight="1">
      <c r="A384" s="21">
        <f t="shared" si="5"/>
        <v>332</v>
      </c>
      <c r="B384" s="58"/>
      <c r="C384" s="72"/>
      <c r="D384" s="72"/>
      <c r="E384" s="72"/>
      <c r="F384" s="72"/>
      <c r="G384" s="72"/>
      <c r="H384" s="72"/>
      <c r="I384" s="72"/>
      <c r="J384" s="72"/>
      <c r="K384" s="86"/>
      <c r="L384" s="96"/>
      <c r="M384" s="105"/>
      <c r="N384" s="105"/>
      <c r="O384" s="105"/>
      <c r="P384" s="112"/>
      <c r="Q384" s="119"/>
      <c r="R384" s="127"/>
      <c r="S384" s="127"/>
      <c r="T384" s="127"/>
      <c r="U384" s="133"/>
      <c r="V384" s="138"/>
      <c r="W384" s="150"/>
      <c r="X384" s="150"/>
      <c r="Y384" s="150"/>
      <c r="Z384" s="159"/>
      <c r="AA384" s="159"/>
      <c r="AB384" s="159"/>
      <c r="AC384" s="169" t="str">
        <f>IFERROR(VLOOKUP(Z384,'【参考】数式用'!$A$4:$B$54,2,FALSE),"")</f>
        <v/>
      </c>
      <c r="AD384" s="174"/>
      <c r="AE384" s="179" t="str">
        <f>IF(B384="","",IF(AO384="総合事業","数式を削除して手入力",IFERROR(INDEX('【参考】数式用'!$AT$3:$AV$452,MATCH(Q384&amp;V384,'【参考】数式用'!$AS$3:$AS$452,0),MATCH(VLOOKUP(Z384,'【参考】数式用'!$AW$2:$AX$53,2,FALSE),'【参考】数式用'!$AT$2:$AV$2,0)),10)))</f>
        <v/>
      </c>
      <c r="AN384" s="196"/>
      <c r="AO384" s="197"/>
    </row>
    <row r="385" spans="1:41" ht="49.95" customHeight="1">
      <c r="A385" s="21">
        <f t="shared" si="5"/>
        <v>333</v>
      </c>
      <c r="B385" s="58"/>
      <c r="C385" s="72"/>
      <c r="D385" s="72"/>
      <c r="E385" s="72"/>
      <c r="F385" s="72"/>
      <c r="G385" s="72"/>
      <c r="H385" s="72"/>
      <c r="I385" s="72"/>
      <c r="J385" s="72"/>
      <c r="K385" s="86"/>
      <c r="L385" s="96"/>
      <c r="M385" s="105"/>
      <c r="N385" s="105"/>
      <c r="O385" s="105"/>
      <c r="P385" s="112"/>
      <c r="Q385" s="119"/>
      <c r="R385" s="127"/>
      <c r="S385" s="127"/>
      <c r="T385" s="127"/>
      <c r="U385" s="133"/>
      <c r="V385" s="138"/>
      <c r="W385" s="150"/>
      <c r="X385" s="150"/>
      <c r="Y385" s="150"/>
      <c r="Z385" s="159"/>
      <c r="AA385" s="159"/>
      <c r="AB385" s="159"/>
      <c r="AC385" s="169" t="str">
        <f>IFERROR(VLOOKUP(Z385,'【参考】数式用'!$A$4:$B$54,2,FALSE),"")</f>
        <v/>
      </c>
      <c r="AD385" s="174"/>
      <c r="AE385" s="179" t="str">
        <f>IF(B385="","",IF(AO385="総合事業","数式を削除して手入力",IFERROR(INDEX('【参考】数式用'!$AT$3:$AV$452,MATCH(Q385&amp;V385,'【参考】数式用'!$AS$3:$AS$452,0),MATCH(VLOOKUP(Z385,'【参考】数式用'!$AW$2:$AX$53,2,FALSE),'【参考】数式用'!$AT$2:$AV$2,0)),10)))</f>
        <v/>
      </c>
      <c r="AN385" s="196"/>
      <c r="AO385" s="197"/>
    </row>
    <row r="386" spans="1:41" ht="49.95" customHeight="1">
      <c r="A386" s="21">
        <f t="shared" si="5"/>
        <v>334</v>
      </c>
      <c r="B386" s="58"/>
      <c r="C386" s="72"/>
      <c r="D386" s="72"/>
      <c r="E386" s="72"/>
      <c r="F386" s="72"/>
      <c r="G386" s="72"/>
      <c r="H386" s="72"/>
      <c r="I386" s="72"/>
      <c r="J386" s="72"/>
      <c r="K386" s="86"/>
      <c r="L386" s="96"/>
      <c r="M386" s="105"/>
      <c r="N386" s="105"/>
      <c r="O386" s="105"/>
      <c r="P386" s="112"/>
      <c r="Q386" s="119"/>
      <c r="R386" s="127"/>
      <c r="S386" s="127"/>
      <c r="T386" s="127"/>
      <c r="U386" s="133"/>
      <c r="V386" s="138"/>
      <c r="W386" s="150"/>
      <c r="X386" s="150"/>
      <c r="Y386" s="150"/>
      <c r="Z386" s="159"/>
      <c r="AA386" s="159"/>
      <c r="AB386" s="159"/>
      <c r="AC386" s="169" t="str">
        <f>IFERROR(VLOOKUP(Z386,'【参考】数式用'!$A$4:$B$54,2,FALSE),"")</f>
        <v/>
      </c>
      <c r="AD386" s="174"/>
      <c r="AE386" s="179" t="str">
        <f>IF(B386="","",IF(AO386="総合事業","数式を削除して手入力",IFERROR(INDEX('【参考】数式用'!$AT$3:$AV$452,MATCH(Q386&amp;V386,'【参考】数式用'!$AS$3:$AS$452,0),MATCH(VLOOKUP(Z386,'【参考】数式用'!$AW$2:$AX$53,2,FALSE),'【参考】数式用'!$AT$2:$AV$2,0)),10)))</f>
        <v/>
      </c>
      <c r="AN386" s="196"/>
      <c r="AO386" s="197"/>
    </row>
    <row r="387" spans="1:41" ht="49.95" customHeight="1">
      <c r="A387" s="21">
        <f t="shared" si="5"/>
        <v>335</v>
      </c>
      <c r="B387" s="58"/>
      <c r="C387" s="72"/>
      <c r="D387" s="72"/>
      <c r="E387" s="72"/>
      <c r="F387" s="72"/>
      <c r="G387" s="72"/>
      <c r="H387" s="72"/>
      <c r="I387" s="72"/>
      <c r="J387" s="72"/>
      <c r="K387" s="86"/>
      <c r="L387" s="96"/>
      <c r="M387" s="105"/>
      <c r="N387" s="105"/>
      <c r="O387" s="105"/>
      <c r="P387" s="112"/>
      <c r="Q387" s="119"/>
      <c r="R387" s="127"/>
      <c r="S387" s="127"/>
      <c r="T387" s="127"/>
      <c r="U387" s="133"/>
      <c r="V387" s="138"/>
      <c r="W387" s="150"/>
      <c r="X387" s="150"/>
      <c r="Y387" s="150"/>
      <c r="Z387" s="159"/>
      <c r="AA387" s="159"/>
      <c r="AB387" s="159"/>
      <c r="AC387" s="169" t="str">
        <f>IFERROR(VLOOKUP(Z387,'【参考】数式用'!$A$4:$B$54,2,FALSE),"")</f>
        <v/>
      </c>
      <c r="AD387" s="174"/>
      <c r="AE387" s="179" t="str">
        <f>IF(B387="","",IF(AO387="総合事業","数式を削除して手入力",IFERROR(INDEX('【参考】数式用'!$AT$3:$AV$452,MATCH(Q387&amp;V387,'【参考】数式用'!$AS$3:$AS$452,0),MATCH(VLOOKUP(Z387,'【参考】数式用'!$AW$2:$AX$53,2,FALSE),'【参考】数式用'!$AT$2:$AV$2,0)),10)))</f>
        <v/>
      </c>
      <c r="AN387" s="196"/>
      <c r="AO387" s="197"/>
    </row>
    <row r="388" spans="1:41" ht="49.95" customHeight="1">
      <c r="A388" s="21">
        <f t="shared" si="5"/>
        <v>336</v>
      </c>
      <c r="B388" s="58"/>
      <c r="C388" s="72"/>
      <c r="D388" s="72"/>
      <c r="E388" s="72"/>
      <c r="F388" s="72"/>
      <c r="G388" s="72"/>
      <c r="H388" s="72"/>
      <c r="I388" s="72"/>
      <c r="J388" s="72"/>
      <c r="K388" s="86"/>
      <c r="L388" s="96"/>
      <c r="M388" s="105"/>
      <c r="N388" s="105"/>
      <c r="O388" s="105"/>
      <c r="P388" s="112"/>
      <c r="Q388" s="119"/>
      <c r="R388" s="127"/>
      <c r="S388" s="127"/>
      <c r="T388" s="127"/>
      <c r="U388" s="133"/>
      <c r="V388" s="138"/>
      <c r="W388" s="150"/>
      <c r="X388" s="150"/>
      <c r="Y388" s="150"/>
      <c r="Z388" s="159"/>
      <c r="AA388" s="159"/>
      <c r="AB388" s="159"/>
      <c r="AC388" s="169" t="str">
        <f>IFERROR(VLOOKUP(Z388,'【参考】数式用'!$A$4:$B$54,2,FALSE),"")</f>
        <v/>
      </c>
      <c r="AD388" s="174"/>
      <c r="AE388" s="179" t="str">
        <f>IF(B388="","",IF(AO388="総合事業","数式を削除して手入力",IFERROR(INDEX('【参考】数式用'!$AT$3:$AV$452,MATCH(Q388&amp;V388,'【参考】数式用'!$AS$3:$AS$452,0),MATCH(VLOOKUP(Z388,'【参考】数式用'!$AW$2:$AX$53,2,FALSE),'【参考】数式用'!$AT$2:$AV$2,0)),10)))</f>
        <v/>
      </c>
      <c r="AN388" s="196"/>
      <c r="AO388" s="197"/>
    </row>
    <row r="389" spans="1:41" ht="49.95" customHeight="1">
      <c r="A389" s="21">
        <f t="shared" si="5"/>
        <v>337</v>
      </c>
      <c r="B389" s="58"/>
      <c r="C389" s="72"/>
      <c r="D389" s="72"/>
      <c r="E389" s="72"/>
      <c r="F389" s="72"/>
      <c r="G389" s="72"/>
      <c r="H389" s="72"/>
      <c r="I389" s="72"/>
      <c r="J389" s="72"/>
      <c r="K389" s="86"/>
      <c r="L389" s="96"/>
      <c r="M389" s="105"/>
      <c r="N389" s="105"/>
      <c r="O389" s="105"/>
      <c r="P389" s="112"/>
      <c r="Q389" s="119"/>
      <c r="R389" s="127"/>
      <c r="S389" s="127"/>
      <c r="T389" s="127"/>
      <c r="U389" s="133"/>
      <c r="V389" s="138"/>
      <c r="W389" s="150"/>
      <c r="X389" s="150"/>
      <c r="Y389" s="150"/>
      <c r="Z389" s="159"/>
      <c r="AA389" s="159"/>
      <c r="AB389" s="159"/>
      <c r="AC389" s="169" t="str">
        <f>IFERROR(VLOOKUP(Z389,'【参考】数式用'!$A$4:$B$54,2,FALSE),"")</f>
        <v/>
      </c>
      <c r="AD389" s="174"/>
      <c r="AE389" s="179" t="str">
        <f>IF(B389="","",IF(AO389="総合事業","数式を削除して手入力",IFERROR(INDEX('【参考】数式用'!$AT$3:$AV$452,MATCH(Q389&amp;V389,'【参考】数式用'!$AS$3:$AS$452,0),MATCH(VLOOKUP(Z389,'【参考】数式用'!$AW$2:$AX$53,2,FALSE),'【参考】数式用'!$AT$2:$AV$2,0)),10)))</f>
        <v/>
      </c>
      <c r="AN389" s="196"/>
      <c r="AO389" s="197"/>
    </row>
    <row r="390" spans="1:41" ht="49.95" customHeight="1">
      <c r="A390" s="21">
        <f t="shared" si="5"/>
        <v>338</v>
      </c>
      <c r="B390" s="58"/>
      <c r="C390" s="72"/>
      <c r="D390" s="72"/>
      <c r="E390" s="72"/>
      <c r="F390" s="72"/>
      <c r="G390" s="72"/>
      <c r="H390" s="72"/>
      <c r="I390" s="72"/>
      <c r="J390" s="72"/>
      <c r="K390" s="86"/>
      <c r="L390" s="96"/>
      <c r="M390" s="105"/>
      <c r="N390" s="105"/>
      <c r="O390" s="105"/>
      <c r="P390" s="112"/>
      <c r="Q390" s="119"/>
      <c r="R390" s="127"/>
      <c r="S390" s="127"/>
      <c r="T390" s="127"/>
      <c r="U390" s="133"/>
      <c r="V390" s="138"/>
      <c r="W390" s="150"/>
      <c r="X390" s="150"/>
      <c r="Y390" s="150"/>
      <c r="Z390" s="159"/>
      <c r="AA390" s="159"/>
      <c r="AB390" s="159"/>
      <c r="AC390" s="169" t="str">
        <f>IFERROR(VLOOKUP(Z390,'【参考】数式用'!$A$4:$B$54,2,FALSE),"")</f>
        <v/>
      </c>
      <c r="AD390" s="174"/>
      <c r="AE390" s="179" t="str">
        <f>IF(B390="","",IF(AO390="総合事業","数式を削除して手入力",IFERROR(INDEX('【参考】数式用'!$AT$3:$AV$452,MATCH(Q390&amp;V390,'【参考】数式用'!$AS$3:$AS$452,0),MATCH(VLOOKUP(Z390,'【参考】数式用'!$AW$2:$AX$53,2,FALSE),'【参考】数式用'!$AT$2:$AV$2,0)),10)))</f>
        <v/>
      </c>
      <c r="AN390" s="196"/>
      <c r="AO390" s="197"/>
    </row>
    <row r="391" spans="1:41" ht="49.95" customHeight="1">
      <c r="A391" s="21">
        <f t="shared" si="5"/>
        <v>339</v>
      </c>
      <c r="B391" s="58"/>
      <c r="C391" s="72"/>
      <c r="D391" s="72"/>
      <c r="E391" s="72"/>
      <c r="F391" s="72"/>
      <c r="G391" s="72"/>
      <c r="H391" s="72"/>
      <c r="I391" s="72"/>
      <c r="J391" s="72"/>
      <c r="K391" s="86"/>
      <c r="L391" s="96"/>
      <c r="M391" s="105"/>
      <c r="N391" s="105"/>
      <c r="O391" s="105"/>
      <c r="P391" s="112"/>
      <c r="Q391" s="119"/>
      <c r="R391" s="127"/>
      <c r="S391" s="127"/>
      <c r="T391" s="127"/>
      <c r="U391" s="133"/>
      <c r="V391" s="138"/>
      <c r="W391" s="150"/>
      <c r="X391" s="150"/>
      <c r="Y391" s="150"/>
      <c r="Z391" s="159"/>
      <c r="AA391" s="159"/>
      <c r="AB391" s="159"/>
      <c r="AC391" s="169" t="str">
        <f>IFERROR(VLOOKUP(Z391,'【参考】数式用'!$A$4:$B$54,2,FALSE),"")</f>
        <v/>
      </c>
      <c r="AD391" s="174"/>
      <c r="AE391" s="179" t="str">
        <f>IF(B391="","",IF(AO391="総合事業","数式を削除して手入力",IFERROR(INDEX('【参考】数式用'!$AT$3:$AV$452,MATCH(Q391&amp;V391,'【参考】数式用'!$AS$3:$AS$452,0),MATCH(VLOOKUP(Z391,'【参考】数式用'!$AW$2:$AX$53,2,FALSE),'【参考】数式用'!$AT$2:$AV$2,0)),10)))</f>
        <v/>
      </c>
      <c r="AN391" s="196"/>
      <c r="AO391" s="197"/>
    </row>
    <row r="392" spans="1:41" ht="49.95" customHeight="1">
      <c r="A392" s="21">
        <f t="shared" si="5"/>
        <v>340</v>
      </c>
      <c r="B392" s="58"/>
      <c r="C392" s="72"/>
      <c r="D392" s="72"/>
      <c r="E392" s="72"/>
      <c r="F392" s="72"/>
      <c r="G392" s="72"/>
      <c r="H392" s="72"/>
      <c r="I392" s="72"/>
      <c r="J392" s="72"/>
      <c r="K392" s="86"/>
      <c r="L392" s="96"/>
      <c r="M392" s="105"/>
      <c r="N392" s="105"/>
      <c r="O392" s="105"/>
      <c r="P392" s="112"/>
      <c r="Q392" s="119"/>
      <c r="R392" s="127"/>
      <c r="S392" s="127"/>
      <c r="T392" s="127"/>
      <c r="U392" s="133"/>
      <c r="V392" s="138"/>
      <c r="W392" s="150"/>
      <c r="X392" s="150"/>
      <c r="Y392" s="150"/>
      <c r="Z392" s="159"/>
      <c r="AA392" s="159"/>
      <c r="AB392" s="159"/>
      <c r="AC392" s="169" t="str">
        <f>IFERROR(VLOOKUP(Z392,'【参考】数式用'!$A$4:$B$54,2,FALSE),"")</f>
        <v/>
      </c>
      <c r="AD392" s="174"/>
      <c r="AE392" s="179" t="str">
        <f>IF(B392="","",IF(AO392="総合事業","数式を削除して手入力",IFERROR(INDEX('【参考】数式用'!$AT$3:$AV$452,MATCH(Q392&amp;V392,'【参考】数式用'!$AS$3:$AS$452,0),MATCH(VLOOKUP(Z392,'【参考】数式用'!$AW$2:$AX$53,2,FALSE),'【参考】数式用'!$AT$2:$AV$2,0)),10)))</f>
        <v/>
      </c>
      <c r="AN392" s="196"/>
      <c r="AO392" s="197"/>
    </row>
    <row r="393" spans="1:41" ht="49.95" customHeight="1">
      <c r="A393" s="21">
        <f t="shared" si="5"/>
        <v>341</v>
      </c>
      <c r="B393" s="58"/>
      <c r="C393" s="72"/>
      <c r="D393" s="72"/>
      <c r="E393" s="72"/>
      <c r="F393" s="72"/>
      <c r="G393" s="72"/>
      <c r="H393" s="72"/>
      <c r="I393" s="72"/>
      <c r="J393" s="72"/>
      <c r="K393" s="86"/>
      <c r="L393" s="96"/>
      <c r="M393" s="105"/>
      <c r="N393" s="105"/>
      <c r="O393" s="105"/>
      <c r="P393" s="112"/>
      <c r="Q393" s="119"/>
      <c r="R393" s="127"/>
      <c r="S393" s="127"/>
      <c r="T393" s="127"/>
      <c r="U393" s="133"/>
      <c r="V393" s="138"/>
      <c r="W393" s="150"/>
      <c r="X393" s="150"/>
      <c r="Y393" s="150"/>
      <c r="Z393" s="159"/>
      <c r="AA393" s="159"/>
      <c r="AB393" s="159"/>
      <c r="AC393" s="169" t="str">
        <f>IFERROR(VLOOKUP(Z393,'【参考】数式用'!$A$4:$B$54,2,FALSE),"")</f>
        <v/>
      </c>
      <c r="AD393" s="174"/>
      <c r="AE393" s="179" t="str">
        <f>IF(B393="","",IF(AO393="総合事業","数式を削除して手入力",IFERROR(INDEX('【参考】数式用'!$AT$3:$AV$452,MATCH(Q393&amp;V393,'【参考】数式用'!$AS$3:$AS$452,0),MATCH(VLOOKUP(Z393,'【参考】数式用'!$AW$2:$AX$53,2,FALSE),'【参考】数式用'!$AT$2:$AV$2,0)),10)))</f>
        <v/>
      </c>
      <c r="AN393" s="196"/>
      <c r="AO393" s="197"/>
    </row>
    <row r="394" spans="1:41" ht="49.95" customHeight="1">
      <c r="A394" s="21">
        <f t="shared" si="5"/>
        <v>342</v>
      </c>
      <c r="B394" s="58"/>
      <c r="C394" s="72"/>
      <c r="D394" s="72"/>
      <c r="E394" s="72"/>
      <c r="F394" s="72"/>
      <c r="G394" s="72"/>
      <c r="H394" s="72"/>
      <c r="I394" s="72"/>
      <c r="J394" s="72"/>
      <c r="K394" s="86"/>
      <c r="L394" s="96"/>
      <c r="M394" s="105"/>
      <c r="N394" s="105"/>
      <c r="O394" s="105"/>
      <c r="P394" s="112"/>
      <c r="Q394" s="119"/>
      <c r="R394" s="127"/>
      <c r="S394" s="127"/>
      <c r="T394" s="127"/>
      <c r="U394" s="133"/>
      <c r="V394" s="138"/>
      <c r="W394" s="150"/>
      <c r="X394" s="150"/>
      <c r="Y394" s="150"/>
      <c r="Z394" s="159"/>
      <c r="AA394" s="159"/>
      <c r="AB394" s="159"/>
      <c r="AC394" s="169" t="str">
        <f>IFERROR(VLOOKUP(Z394,'【参考】数式用'!$A$4:$B$54,2,FALSE),"")</f>
        <v/>
      </c>
      <c r="AD394" s="174"/>
      <c r="AE394" s="179" t="str">
        <f>IF(B394="","",IF(AO394="総合事業","数式を削除して手入力",IFERROR(INDEX('【参考】数式用'!$AT$3:$AV$452,MATCH(Q394&amp;V394,'【参考】数式用'!$AS$3:$AS$452,0),MATCH(VLOOKUP(Z394,'【参考】数式用'!$AW$2:$AX$53,2,FALSE),'【参考】数式用'!$AT$2:$AV$2,0)),10)))</f>
        <v/>
      </c>
      <c r="AN394" s="196"/>
      <c r="AO394" s="197"/>
    </row>
    <row r="395" spans="1:41" ht="49.95" customHeight="1">
      <c r="A395" s="21">
        <f t="shared" si="5"/>
        <v>343</v>
      </c>
      <c r="B395" s="58"/>
      <c r="C395" s="72"/>
      <c r="D395" s="72"/>
      <c r="E395" s="72"/>
      <c r="F395" s="72"/>
      <c r="G395" s="72"/>
      <c r="H395" s="72"/>
      <c r="I395" s="72"/>
      <c r="J395" s="72"/>
      <c r="K395" s="86"/>
      <c r="L395" s="96"/>
      <c r="M395" s="105"/>
      <c r="N395" s="105"/>
      <c r="O395" s="105"/>
      <c r="P395" s="112"/>
      <c r="Q395" s="119"/>
      <c r="R395" s="127"/>
      <c r="S395" s="127"/>
      <c r="T395" s="127"/>
      <c r="U395" s="133"/>
      <c r="V395" s="138"/>
      <c r="W395" s="150"/>
      <c r="X395" s="150"/>
      <c r="Y395" s="150"/>
      <c r="Z395" s="159"/>
      <c r="AA395" s="159"/>
      <c r="AB395" s="159"/>
      <c r="AC395" s="169" t="str">
        <f>IFERROR(VLOOKUP(Z395,'【参考】数式用'!$A$4:$B$54,2,FALSE),"")</f>
        <v/>
      </c>
      <c r="AD395" s="174"/>
      <c r="AE395" s="179" t="str">
        <f>IF(B395="","",IF(AO395="総合事業","数式を削除して手入力",IFERROR(INDEX('【参考】数式用'!$AT$3:$AV$452,MATCH(Q395&amp;V395,'【参考】数式用'!$AS$3:$AS$452,0),MATCH(VLOOKUP(Z395,'【参考】数式用'!$AW$2:$AX$53,2,FALSE),'【参考】数式用'!$AT$2:$AV$2,0)),10)))</f>
        <v/>
      </c>
      <c r="AN395" s="196"/>
      <c r="AO395" s="197"/>
    </row>
    <row r="396" spans="1:41" ht="49.95" customHeight="1">
      <c r="A396" s="21">
        <f t="shared" si="5"/>
        <v>344</v>
      </c>
      <c r="B396" s="58"/>
      <c r="C396" s="72"/>
      <c r="D396" s="72"/>
      <c r="E396" s="72"/>
      <c r="F396" s="72"/>
      <c r="G396" s="72"/>
      <c r="H396" s="72"/>
      <c r="I396" s="72"/>
      <c r="J396" s="72"/>
      <c r="K396" s="86"/>
      <c r="L396" s="96"/>
      <c r="M396" s="105"/>
      <c r="N396" s="105"/>
      <c r="O396" s="105"/>
      <c r="P396" s="112"/>
      <c r="Q396" s="119"/>
      <c r="R396" s="127"/>
      <c r="S396" s="127"/>
      <c r="T396" s="127"/>
      <c r="U396" s="133"/>
      <c r="V396" s="138"/>
      <c r="W396" s="150"/>
      <c r="X396" s="150"/>
      <c r="Y396" s="150"/>
      <c r="Z396" s="159"/>
      <c r="AA396" s="159"/>
      <c r="AB396" s="159"/>
      <c r="AC396" s="169" t="str">
        <f>IFERROR(VLOOKUP(Z396,'【参考】数式用'!$A$4:$B$54,2,FALSE),"")</f>
        <v/>
      </c>
      <c r="AD396" s="174"/>
      <c r="AE396" s="179" t="str">
        <f>IF(B396="","",IF(AO396="総合事業","数式を削除して手入力",IFERROR(INDEX('【参考】数式用'!$AT$3:$AV$452,MATCH(Q396&amp;V396,'【参考】数式用'!$AS$3:$AS$452,0),MATCH(VLOOKUP(Z396,'【参考】数式用'!$AW$2:$AX$53,2,FALSE),'【参考】数式用'!$AT$2:$AV$2,0)),10)))</f>
        <v/>
      </c>
      <c r="AN396" s="196"/>
      <c r="AO396" s="197"/>
    </row>
    <row r="397" spans="1:41" ht="49.95" customHeight="1">
      <c r="A397" s="21">
        <f t="shared" si="5"/>
        <v>345</v>
      </c>
      <c r="B397" s="58"/>
      <c r="C397" s="72"/>
      <c r="D397" s="72"/>
      <c r="E397" s="72"/>
      <c r="F397" s="72"/>
      <c r="G397" s="72"/>
      <c r="H397" s="72"/>
      <c r="I397" s="72"/>
      <c r="J397" s="72"/>
      <c r="K397" s="86"/>
      <c r="L397" s="96"/>
      <c r="M397" s="105"/>
      <c r="N397" s="105"/>
      <c r="O397" s="105"/>
      <c r="P397" s="112"/>
      <c r="Q397" s="119"/>
      <c r="R397" s="127"/>
      <c r="S397" s="127"/>
      <c r="T397" s="127"/>
      <c r="U397" s="133"/>
      <c r="V397" s="138"/>
      <c r="W397" s="150"/>
      <c r="X397" s="150"/>
      <c r="Y397" s="150"/>
      <c r="Z397" s="159"/>
      <c r="AA397" s="159"/>
      <c r="AB397" s="159"/>
      <c r="AC397" s="169" t="str">
        <f>IFERROR(VLOOKUP(Z397,'【参考】数式用'!$A$4:$B$54,2,FALSE),"")</f>
        <v/>
      </c>
      <c r="AD397" s="174"/>
      <c r="AE397" s="179" t="str">
        <f>IF(B397="","",IF(AO397="総合事業","数式を削除して手入力",IFERROR(INDEX('【参考】数式用'!$AT$3:$AV$452,MATCH(Q397&amp;V397,'【参考】数式用'!$AS$3:$AS$452,0),MATCH(VLOOKUP(Z397,'【参考】数式用'!$AW$2:$AX$53,2,FALSE),'【参考】数式用'!$AT$2:$AV$2,0)),10)))</f>
        <v/>
      </c>
      <c r="AN397" s="196"/>
      <c r="AO397" s="197"/>
    </row>
    <row r="398" spans="1:41" ht="49.95" customHeight="1">
      <c r="A398" s="21">
        <f t="shared" si="5"/>
        <v>346</v>
      </c>
      <c r="B398" s="58"/>
      <c r="C398" s="72"/>
      <c r="D398" s="72"/>
      <c r="E398" s="72"/>
      <c r="F398" s="72"/>
      <c r="G398" s="72"/>
      <c r="H398" s="72"/>
      <c r="I398" s="72"/>
      <c r="J398" s="72"/>
      <c r="K398" s="86"/>
      <c r="L398" s="96"/>
      <c r="M398" s="105"/>
      <c r="N398" s="105"/>
      <c r="O398" s="105"/>
      <c r="P398" s="112"/>
      <c r="Q398" s="119"/>
      <c r="R398" s="127"/>
      <c r="S398" s="127"/>
      <c r="T398" s="127"/>
      <c r="U398" s="133"/>
      <c r="V398" s="138"/>
      <c r="W398" s="150"/>
      <c r="X398" s="150"/>
      <c r="Y398" s="150"/>
      <c r="Z398" s="159"/>
      <c r="AA398" s="159"/>
      <c r="AB398" s="159"/>
      <c r="AC398" s="169" t="str">
        <f>IFERROR(VLOOKUP(Z398,'【参考】数式用'!$A$4:$B$54,2,FALSE),"")</f>
        <v/>
      </c>
      <c r="AD398" s="174"/>
      <c r="AE398" s="179" t="str">
        <f>IF(B398="","",IF(AO398="総合事業","数式を削除して手入力",IFERROR(INDEX('【参考】数式用'!$AT$3:$AV$452,MATCH(Q398&amp;V398,'【参考】数式用'!$AS$3:$AS$452,0),MATCH(VLOOKUP(Z398,'【参考】数式用'!$AW$2:$AX$53,2,FALSE),'【参考】数式用'!$AT$2:$AV$2,0)),10)))</f>
        <v/>
      </c>
      <c r="AN398" s="196"/>
      <c r="AO398" s="197"/>
    </row>
    <row r="399" spans="1:41" ht="49.95" customHeight="1">
      <c r="A399" s="21">
        <f t="shared" si="5"/>
        <v>347</v>
      </c>
      <c r="B399" s="58"/>
      <c r="C399" s="72"/>
      <c r="D399" s="72"/>
      <c r="E399" s="72"/>
      <c r="F399" s="72"/>
      <c r="G399" s="72"/>
      <c r="H399" s="72"/>
      <c r="I399" s="72"/>
      <c r="J399" s="72"/>
      <c r="K399" s="86"/>
      <c r="L399" s="96"/>
      <c r="M399" s="105"/>
      <c r="N399" s="105"/>
      <c r="O399" s="105"/>
      <c r="P399" s="112"/>
      <c r="Q399" s="119"/>
      <c r="R399" s="127"/>
      <c r="S399" s="127"/>
      <c r="T399" s="127"/>
      <c r="U399" s="133"/>
      <c r="V399" s="138"/>
      <c r="W399" s="150"/>
      <c r="X399" s="150"/>
      <c r="Y399" s="150"/>
      <c r="Z399" s="159"/>
      <c r="AA399" s="159"/>
      <c r="AB399" s="159"/>
      <c r="AC399" s="169" t="str">
        <f>IFERROR(VLOOKUP(Z399,'【参考】数式用'!$A$4:$B$54,2,FALSE),"")</f>
        <v/>
      </c>
      <c r="AD399" s="174"/>
      <c r="AE399" s="179" t="str">
        <f>IF(B399="","",IF(AO399="総合事業","数式を削除して手入力",IFERROR(INDEX('【参考】数式用'!$AT$3:$AV$452,MATCH(Q399&amp;V399,'【参考】数式用'!$AS$3:$AS$452,0),MATCH(VLOOKUP(Z399,'【参考】数式用'!$AW$2:$AX$53,2,FALSE),'【参考】数式用'!$AT$2:$AV$2,0)),10)))</f>
        <v/>
      </c>
      <c r="AN399" s="196"/>
      <c r="AO399" s="197"/>
    </row>
    <row r="400" spans="1:41" ht="49.95" customHeight="1">
      <c r="A400" s="21">
        <f t="shared" si="5"/>
        <v>348</v>
      </c>
      <c r="B400" s="58"/>
      <c r="C400" s="72"/>
      <c r="D400" s="72"/>
      <c r="E400" s="72"/>
      <c r="F400" s="72"/>
      <c r="G400" s="72"/>
      <c r="H400" s="72"/>
      <c r="I400" s="72"/>
      <c r="J400" s="72"/>
      <c r="K400" s="86"/>
      <c r="L400" s="96"/>
      <c r="M400" s="105"/>
      <c r="N400" s="105"/>
      <c r="O400" s="105"/>
      <c r="P400" s="112"/>
      <c r="Q400" s="119"/>
      <c r="R400" s="127"/>
      <c r="S400" s="127"/>
      <c r="T400" s="127"/>
      <c r="U400" s="133"/>
      <c r="V400" s="138"/>
      <c r="W400" s="150"/>
      <c r="X400" s="150"/>
      <c r="Y400" s="150"/>
      <c r="Z400" s="159"/>
      <c r="AA400" s="159"/>
      <c r="AB400" s="159"/>
      <c r="AC400" s="169" t="str">
        <f>IFERROR(VLOOKUP(Z400,'【参考】数式用'!$A$4:$B$54,2,FALSE),"")</f>
        <v/>
      </c>
      <c r="AD400" s="174"/>
      <c r="AE400" s="179" t="str">
        <f>IF(B400="","",IF(AO400="総合事業","数式を削除して手入力",IFERROR(INDEX('【参考】数式用'!$AT$3:$AV$452,MATCH(Q400&amp;V400,'【参考】数式用'!$AS$3:$AS$452,0),MATCH(VLOOKUP(Z400,'【参考】数式用'!$AW$2:$AX$53,2,FALSE),'【参考】数式用'!$AT$2:$AV$2,0)),10)))</f>
        <v/>
      </c>
      <c r="AN400" s="196"/>
      <c r="AO400" s="197"/>
    </row>
    <row r="401" spans="1:41" ht="49.95" customHeight="1">
      <c r="A401" s="21">
        <f t="shared" si="5"/>
        <v>349</v>
      </c>
      <c r="B401" s="58"/>
      <c r="C401" s="72"/>
      <c r="D401" s="72"/>
      <c r="E401" s="72"/>
      <c r="F401" s="72"/>
      <c r="G401" s="72"/>
      <c r="H401" s="72"/>
      <c r="I401" s="72"/>
      <c r="J401" s="72"/>
      <c r="K401" s="86"/>
      <c r="L401" s="96"/>
      <c r="M401" s="105"/>
      <c r="N401" s="105"/>
      <c r="O401" s="105"/>
      <c r="P401" s="112"/>
      <c r="Q401" s="119"/>
      <c r="R401" s="127"/>
      <c r="S401" s="127"/>
      <c r="T401" s="127"/>
      <c r="U401" s="133"/>
      <c r="V401" s="138"/>
      <c r="W401" s="150"/>
      <c r="X401" s="150"/>
      <c r="Y401" s="150"/>
      <c r="Z401" s="159"/>
      <c r="AA401" s="159"/>
      <c r="AB401" s="159"/>
      <c r="AC401" s="169" t="str">
        <f>IFERROR(VLOOKUP(Z401,'【参考】数式用'!$A$4:$B$54,2,FALSE),"")</f>
        <v/>
      </c>
      <c r="AD401" s="174"/>
      <c r="AE401" s="179" t="str">
        <f>IF(B401="","",IF(AO401="総合事業","数式を削除して手入力",IFERROR(INDEX('【参考】数式用'!$AT$3:$AV$452,MATCH(Q401&amp;V401,'【参考】数式用'!$AS$3:$AS$452,0),MATCH(VLOOKUP(Z401,'【参考】数式用'!$AW$2:$AX$53,2,FALSE),'【参考】数式用'!$AT$2:$AV$2,0)),10)))</f>
        <v/>
      </c>
      <c r="AN401" s="196"/>
      <c r="AO401" s="197"/>
    </row>
    <row r="402" spans="1:41" ht="49.95" customHeight="1">
      <c r="A402" s="21">
        <f t="shared" si="5"/>
        <v>350</v>
      </c>
      <c r="B402" s="58"/>
      <c r="C402" s="72"/>
      <c r="D402" s="72"/>
      <c r="E402" s="72"/>
      <c r="F402" s="72"/>
      <c r="G402" s="72"/>
      <c r="H402" s="72"/>
      <c r="I402" s="72"/>
      <c r="J402" s="72"/>
      <c r="K402" s="86"/>
      <c r="L402" s="96"/>
      <c r="M402" s="105"/>
      <c r="N402" s="105"/>
      <c r="O402" s="105"/>
      <c r="P402" s="112"/>
      <c r="Q402" s="119"/>
      <c r="R402" s="127"/>
      <c r="S402" s="127"/>
      <c r="T402" s="127"/>
      <c r="U402" s="133"/>
      <c r="V402" s="138"/>
      <c r="W402" s="150"/>
      <c r="X402" s="150"/>
      <c r="Y402" s="150"/>
      <c r="Z402" s="159"/>
      <c r="AA402" s="159"/>
      <c r="AB402" s="159"/>
      <c r="AC402" s="169" t="str">
        <f>IFERROR(VLOOKUP(Z402,'【参考】数式用'!$A$4:$B$54,2,FALSE),"")</f>
        <v/>
      </c>
      <c r="AD402" s="174"/>
      <c r="AE402" s="179" t="str">
        <f>IF(B402="","",IF(AO402="総合事業","数式を削除して手入力",IFERROR(INDEX('【参考】数式用'!$AT$3:$AV$452,MATCH(Q402&amp;V402,'【参考】数式用'!$AS$3:$AS$452,0),MATCH(VLOOKUP(Z402,'【参考】数式用'!$AW$2:$AX$53,2,FALSE),'【参考】数式用'!$AT$2:$AV$2,0)),10)))</f>
        <v/>
      </c>
      <c r="AN402" s="196"/>
      <c r="AO402" s="197"/>
    </row>
    <row r="403" spans="1:41" ht="49.95" customHeight="1">
      <c r="A403" s="21">
        <f t="shared" si="5"/>
        <v>351</v>
      </c>
      <c r="B403" s="58"/>
      <c r="C403" s="72"/>
      <c r="D403" s="72"/>
      <c r="E403" s="72"/>
      <c r="F403" s="72"/>
      <c r="G403" s="72"/>
      <c r="H403" s="72"/>
      <c r="I403" s="72"/>
      <c r="J403" s="72"/>
      <c r="K403" s="86"/>
      <c r="L403" s="96"/>
      <c r="M403" s="105"/>
      <c r="N403" s="105"/>
      <c r="O403" s="105"/>
      <c r="P403" s="112"/>
      <c r="Q403" s="119"/>
      <c r="R403" s="127"/>
      <c r="S403" s="127"/>
      <c r="T403" s="127"/>
      <c r="U403" s="133"/>
      <c r="V403" s="138"/>
      <c r="W403" s="150"/>
      <c r="X403" s="150"/>
      <c r="Y403" s="150"/>
      <c r="Z403" s="159"/>
      <c r="AA403" s="159"/>
      <c r="AB403" s="159"/>
      <c r="AC403" s="169" t="str">
        <f>IFERROR(VLOOKUP(Z403,'【参考】数式用'!$A$4:$B$54,2,FALSE),"")</f>
        <v/>
      </c>
      <c r="AD403" s="174"/>
      <c r="AE403" s="179" t="str">
        <f>IF(B403="","",IF(AO403="総合事業","数式を削除して手入力",IFERROR(INDEX('【参考】数式用'!$AT$3:$AV$452,MATCH(Q403&amp;V403,'【参考】数式用'!$AS$3:$AS$452,0),MATCH(VLOOKUP(Z403,'【参考】数式用'!$AW$2:$AX$53,2,FALSE),'【参考】数式用'!$AT$2:$AV$2,0)),10)))</f>
        <v/>
      </c>
      <c r="AN403" s="196"/>
      <c r="AO403" s="197"/>
    </row>
    <row r="404" spans="1:41" ht="49.95" customHeight="1">
      <c r="A404" s="21">
        <f t="shared" si="5"/>
        <v>352</v>
      </c>
      <c r="B404" s="58"/>
      <c r="C404" s="72"/>
      <c r="D404" s="72"/>
      <c r="E404" s="72"/>
      <c r="F404" s="72"/>
      <c r="G404" s="72"/>
      <c r="H404" s="72"/>
      <c r="I404" s="72"/>
      <c r="J404" s="72"/>
      <c r="K404" s="86"/>
      <c r="L404" s="96"/>
      <c r="M404" s="105"/>
      <c r="N404" s="105"/>
      <c r="O404" s="105"/>
      <c r="P404" s="112"/>
      <c r="Q404" s="119"/>
      <c r="R404" s="127"/>
      <c r="S404" s="127"/>
      <c r="T404" s="127"/>
      <c r="U404" s="133"/>
      <c r="V404" s="138"/>
      <c r="W404" s="150"/>
      <c r="X404" s="150"/>
      <c r="Y404" s="150"/>
      <c r="Z404" s="159"/>
      <c r="AA404" s="159"/>
      <c r="AB404" s="159"/>
      <c r="AC404" s="169" t="str">
        <f>IFERROR(VLOOKUP(Z404,'【参考】数式用'!$A$4:$B$54,2,FALSE),"")</f>
        <v/>
      </c>
      <c r="AD404" s="174"/>
      <c r="AE404" s="179" t="str">
        <f>IF(B404="","",IF(AO404="総合事業","数式を削除して手入力",IFERROR(INDEX('【参考】数式用'!$AT$3:$AV$452,MATCH(Q404&amp;V404,'【参考】数式用'!$AS$3:$AS$452,0),MATCH(VLOOKUP(Z404,'【参考】数式用'!$AW$2:$AX$53,2,FALSE),'【参考】数式用'!$AT$2:$AV$2,0)),10)))</f>
        <v/>
      </c>
      <c r="AN404" s="196"/>
      <c r="AO404" s="197"/>
    </row>
    <row r="405" spans="1:41" ht="49.95" customHeight="1">
      <c r="A405" s="21">
        <f t="shared" si="5"/>
        <v>353</v>
      </c>
      <c r="B405" s="58"/>
      <c r="C405" s="72"/>
      <c r="D405" s="72"/>
      <c r="E405" s="72"/>
      <c r="F405" s="72"/>
      <c r="G405" s="72"/>
      <c r="H405" s="72"/>
      <c r="I405" s="72"/>
      <c r="J405" s="72"/>
      <c r="K405" s="86"/>
      <c r="L405" s="96"/>
      <c r="M405" s="105"/>
      <c r="N405" s="105"/>
      <c r="O405" s="105"/>
      <c r="P405" s="112"/>
      <c r="Q405" s="119"/>
      <c r="R405" s="127"/>
      <c r="S405" s="127"/>
      <c r="T405" s="127"/>
      <c r="U405" s="133"/>
      <c r="V405" s="138"/>
      <c r="W405" s="150"/>
      <c r="X405" s="150"/>
      <c r="Y405" s="150"/>
      <c r="Z405" s="159"/>
      <c r="AA405" s="159"/>
      <c r="AB405" s="159"/>
      <c r="AC405" s="169" t="str">
        <f>IFERROR(VLOOKUP(Z405,'【参考】数式用'!$A$4:$B$54,2,FALSE),"")</f>
        <v/>
      </c>
      <c r="AD405" s="174"/>
      <c r="AE405" s="179" t="str">
        <f>IF(B405="","",IF(AO405="総合事業","数式を削除して手入力",IFERROR(INDEX('【参考】数式用'!$AT$3:$AV$452,MATCH(Q405&amp;V405,'【参考】数式用'!$AS$3:$AS$452,0),MATCH(VLOOKUP(Z405,'【参考】数式用'!$AW$2:$AX$53,2,FALSE),'【参考】数式用'!$AT$2:$AV$2,0)),10)))</f>
        <v/>
      </c>
      <c r="AN405" s="196"/>
      <c r="AO405" s="197"/>
    </row>
    <row r="406" spans="1:41" ht="49.95" customHeight="1">
      <c r="A406" s="21">
        <f t="shared" si="5"/>
        <v>354</v>
      </c>
      <c r="B406" s="58"/>
      <c r="C406" s="72"/>
      <c r="D406" s="72"/>
      <c r="E406" s="72"/>
      <c r="F406" s="72"/>
      <c r="G406" s="72"/>
      <c r="H406" s="72"/>
      <c r="I406" s="72"/>
      <c r="J406" s="72"/>
      <c r="K406" s="86"/>
      <c r="L406" s="96"/>
      <c r="M406" s="105"/>
      <c r="N406" s="105"/>
      <c r="O406" s="105"/>
      <c r="P406" s="112"/>
      <c r="Q406" s="119"/>
      <c r="R406" s="127"/>
      <c r="S406" s="127"/>
      <c r="T406" s="127"/>
      <c r="U406" s="133"/>
      <c r="V406" s="138"/>
      <c r="W406" s="150"/>
      <c r="X406" s="150"/>
      <c r="Y406" s="150"/>
      <c r="Z406" s="159"/>
      <c r="AA406" s="159"/>
      <c r="AB406" s="159"/>
      <c r="AC406" s="169" t="str">
        <f>IFERROR(VLOOKUP(Z406,'【参考】数式用'!$A$4:$B$54,2,FALSE),"")</f>
        <v/>
      </c>
      <c r="AD406" s="174"/>
      <c r="AE406" s="179" t="str">
        <f>IF(B406="","",IF(AO406="総合事業","数式を削除して手入力",IFERROR(INDEX('【参考】数式用'!$AT$3:$AV$452,MATCH(Q406&amp;V406,'【参考】数式用'!$AS$3:$AS$452,0),MATCH(VLOOKUP(Z406,'【参考】数式用'!$AW$2:$AX$53,2,FALSE),'【参考】数式用'!$AT$2:$AV$2,0)),10)))</f>
        <v/>
      </c>
      <c r="AN406" s="196"/>
      <c r="AO406" s="197"/>
    </row>
    <row r="407" spans="1:41" ht="49.95" customHeight="1">
      <c r="A407" s="21">
        <f t="shared" si="5"/>
        <v>355</v>
      </c>
      <c r="B407" s="58"/>
      <c r="C407" s="72"/>
      <c r="D407" s="72"/>
      <c r="E407" s="72"/>
      <c r="F407" s="72"/>
      <c r="G407" s="72"/>
      <c r="H407" s="72"/>
      <c r="I407" s="72"/>
      <c r="J407" s="72"/>
      <c r="K407" s="86"/>
      <c r="L407" s="96"/>
      <c r="M407" s="105"/>
      <c r="N407" s="105"/>
      <c r="O407" s="105"/>
      <c r="P407" s="112"/>
      <c r="Q407" s="119"/>
      <c r="R407" s="127"/>
      <c r="S407" s="127"/>
      <c r="T407" s="127"/>
      <c r="U407" s="133"/>
      <c r="V407" s="138"/>
      <c r="W407" s="150"/>
      <c r="X407" s="150"/>
      <c r="Y407" s="150"/>
      <c r="Z407" s="159"/>
      <c r="AA407" s="159"/>
      <c r="AB407" s="159"/>
      <c r="AC407" s="169" t="str">
        <f>IFERROR(VLOOKUP(Z407,'【参考】数式用'!$A$4:$B$54,2,FALSE),"")</f>
        <v/>
      </c>
      <c r="AD407" s="174"/>
      <c r="AE407" s="179" t="str">
        <f>IF(B407="","",IF(AO407="総合事業","数式を削除して手入力",IFERROR(INDEX('【参考】数式用'!$AT$3:$AV$452,MATCH(Q407&amp;V407,'【参考】数式用'!$AS$3:$AS$452,0),MATCH(VLOOKUP(Z407,'【参考】数式用'!$AW$2:$AX$53,2,FALSE),'【参考】数式用'!$AT$2:$AV$2,0)),10)))</f>
        <v/>
      </c>
      <c r="AN407" s="196"/>
      <c r="AO407" s="197"/>
    </row>
    <row r="408" spans="1:41" ht="49.95" customHeight="1">
      <c r="A408" s="21">
        <f t="shared" si="5"/>
        <v>356</v>
      </c>
      <c r="B408" s="58"/>
      <c r="C408" s="72"/>
      <c r="D408" s="72"/>
      <c r="E408" s="72"/>
      <c r="F408" s="72"/>
      <c r="G408" s="72"/>
      <c r="H408" s="72"/>
      <c r="I408" s="72"/>
      <c r="J408" s="72"/>
      <c r="K408" s="86"/>
      <c r="L408" s="96"/>
      <c r="M408" s="105"/>
      <c r="N408" s="105"/>
      <c r="O408" s="105"/>
      <c r="P408" s="112"/>
      <c r="Q408" s="119"/>
      <c r="R408" s="127"/>
      <c r="S408" s="127"/>
      <c r="T408" s="127"/>
      <c r="U408" s="133"/>
      <c r="V408" s="138"/>
      <c r="W408" s="150"/>
      <c r="X408" s="150"/>
      <c r="Y408" s="150"/>
      <c r="Z408" s="159"/>
      <c r="AA408" s="159"/>
      <c r="AB408" s="159"/>
      <c r="AC408" s="169" t="str">
        <f>IFERROR(VLOOKUP(Z408,'【参考】数式用'!$A$4:$B$54,2,FALSE),"")</f>
        <v/>
      </c>
      <c r="AD408" s="174"/>
      <c r="AE408" s="179" t="str">
        <f>IF(B408="","",IF(AO408="総合事業","数式を削除して手入力",IFERROR(INDEX('【参考】数式用'!$AT$3:$AV$452,MATCH(Q408&amp;V408,'【参考】数式用'!$AS$3:$AS$452,0),MATCH(VLOOKUP(Z408,'【参考】数式用'!$AW$2:$AX$53,2,FALSE),'【参考】数式用'!$AT$2:$AV$2,0)),10)))</f>
        <v/>
      </c>
      <c r="AN408" s="196"/>
      <c r="AO408" s="197"/>
    </row>
    <row r="409" spans="1:41" ht="49.95" customHeight="1">
      <c r="A409" s="21">
        <f t="shared" si="5"/>
        <v>357</v>
      </c>
      <c r="B409" s="58"/>
      <c r="C409" s="72"/>
      <c r="D409" s="72"/>
      <c r="E409" s="72"/>
      <c r="F409" s="72"/>
      <c r="G409" s="72"/>
      <c r="H409" s="72"/>
      <c r="I409" s="72"/>
      <c r="J409" s="72"/>
      <c r="K409" s="86"/>
      <c r="L409" s="96"/>
      <c r="M409" s="105"/>
      <c r="N409" s="105"/>
      <c r="O409" s="105"/>
      <c r="P409" s="112"/>
      <c r="Q409" s="119"/>
      <c r="R409" s="127"/>
      <c r="S409" s="127"/>
      <c r="T409" s="127"/>
      <c r="U409" s="133"/>
      <c r="V409" s="138"/>
      <c r="W409" s="150"/>
      <c r="X409" s="150"/>
      <c r="Y409" s="150"/>
      <c r="Z409" s="159"/>
      <c r="AA409" s="159"/>
      <c r="AB409" s="159"/>
      <c r="AC409" s="169" t="str">
        <f>IFERROR(VLOOKUP(Z409,'【参考】数式用'!$A$4:$B$54,2,FALSE),"")</f>
        <v/>
      </c>
      <c r="AD409" s="174"/>
      <c r="AE409" s="179" t="str">
        <f>IF(B409="","",IF(AO409="総合事業","数式を削除して手入力",IFERROR(INDEX('【参考】数式用'!$AT$3:$AV$452,MATCH(Q409&amp;V409,'【参考】数式用'!$AS$3:$AS$452,0),MATCH(VLOOKUP(Z409,'【参考】数式用'!$AW$2:$AX$53,2,FALSE),'【参考】数式用'!$AT$2:$AV$2,0)),10)))</f>
        <v/>
      </c>
      <c r="AN409" s="196"/>
      <c r="AO409" s="197"/>
    </row>
    <row r="410" spans="1:41" ht="49.95" customHeight="1">
      <c r="A410" s="21">
        <f t="shared" si="5"/>
        <v>358</v>
      </c>
      <c r="B410" s="58"/>
      <c r="C410" s="72"/>
      <c r="D410" s="72"/>
      <c r="E410" s="72"/>
      <c r="F410" s="72"/>
      <c r="G410" s="72"/>
      <c r="H410" s="72"/>
      <c r="I410" s="72"/>
      <c r="J410" s="72"/>
      <c r="K410" s="86"/>
      <c r="L410" s="96"/>
      <c r="M410" s="105"/>
      <c r="N410" s="105"/>
      <c r="O410" s="105"/>
      <c r="P410" s="112"/>
      <c r="Q410" s="119"/>
      <c r="R410" s="127"/>
      <c r="S410" s="127"/>
      <c r="T410" s="127"/>
      <c r="U410" s="133"/>
      <c r="V410" s="138"/>
      <c r="W410" s="150"/>
      <c r="X410" s="150"/>
      <c r="Y410" s="150"/>
      <c r="Z410" s="159"/>
      <c r="AA410" s="159"/>
      <c r="AB410" s="159"/>
      <c r="AC410" s="169" t="str">
        <f>IFERROR(VLOOKUP(Z410,'【参考】数式用'!$A$4:$B$54,2,FALSE),"")</f>
        <v/>
      </c>
      <c r="AD410" s="174"/>
      <c r="AE410" s="179" t="str">
        <f>IF(B410="","",IF(AO410="総合事業","数式を削除して手入力",IFERROR(INDEX('【参考】数式用'!$AT$3:$AV$452,MATCH(Q410&amp;V410,'【参考】数式用'!$AS$3:$AS$452,0),MATCH(VLOOKUP(Z410,'【参考】数式用'!$AW$2:$AX$53,2,FALSE),'【参考】数式用'!$AT$2:$AV$2,0)),10)))</f>
        <v/>
      </c>
      <c r="AN410" s="196"/>
      <c r="AO410" s="197"/>
    </row>
    <row r="411" spans="1:41" ht="49.95" customHeight="1">
      <c r="A411" s="21">
        <f t="shared" si="5"/>
        <v>359</v>
      </c>
      <c r="B411" s="58"/>
      <c r="C411" s="72"/>
      <c r="D411" s="72"/>
      <c r="E411" s="72"/>
      <c r="F411" s="72"/>
      <c r="G411" s="72"/>
      <c r="H411" s="72"/>
      <c r="I411" s="72"/>
      <c r="J411" s="72"/>
      <c r="K411" s="86"/>
      <c r="L411" s="96"/>
      <c r="M411" s="105"/>
      <c r="N411" s="105"/>
      <c r="O411" s="105"/>
      <c r="P411" s="112"/>
      <c r="Q411" s="119"/>
      <c r="R411" s="127"/>
      <c r="S411" s="127"/>
      <c r="T411" s="127"/>
      <c r="U411" s="133"/>
      <c r="V411" s="138"/>
      <c r="W411" s="150"/>
      <c r="X411" s="150"/>
      <c r="Y411" s="150"/>
      <c r="Z411" s="159"/>
      <c r="AA411" s="159"/>
      <c r="AB411" s="159"/>
      <c r="AC411" s="169" t="str">
        <f>IFERROR(VLOOKUP(Z411,'【参考】数式用'!$A$4:$B$54,2,FALSE),"")</f>
        <v/>
      </c>
      <c r="AD411" s="174"/>
      <c r="AE411" s="179" t="str">
        <f>IF(B411="","",IF(AO411="総合事業","数式を削除して手入力",IFERROR(INDEX('【参考】数式用'!$AT$3:$AV$452,MATCH(Q411&amp;V411,'【参考】数式用'!$AS$3:$AS$452,0),MATCH(VLOOKUP(Z411,'【参考】数式用'!$AW$2:$AX$53,2,FALSE),'【参考】数式用'!$AT$2:$AV$2,0)),10)))</f>
        <v/>
      </c>
      <c r="AN411" s="196"/>
      <c r="AO411" s="197"/>
    </row>
    <row r="412" spans="1:41" ht="49.95" customHeight="1">
      <c r="A412" s="21">
        <f t="shared" si="5"/>
        <v>360</v>
      </c>
      <c r="B412" s="58"/>
      <c r="C412" s="72"/>
      <c r="D412" s="72"/>
      <c r="E412" s="72"/>
      <c r="F412" s="72"/>
      <c r="G412" s="72"/>
      <c r="H412" s="72"/>
      <c r="I412" s="72"/>
      <c r="J412" s="72"/>
      <c r="K412" s="86"/>
      <c r="L412" s="96"/>
      <c r="M412" s="105"/>
      <c r="N412" s="105"/>
      <c r="O412" s="105"/>
      <c r="P412" s="112"/>
      <c r="Q412" s="119"/>
      <c r="R412" s="127"/>
      <c r="S412" s="127"/>
      <c r="T412" s="127"/>
      <c r="U412" s="133"/>
      <c r="V412" s="138"/>
      <c r="W412" s="150"/>
      <c r="X412" s="150"/>
      <c r="Y412" s="150"/>
      <c r="Z412" s="159"/>
      <c r="AA412" s="159"/>
      <c r="AB412" s="159"/>
      <c r="AC412" s="169" t="str">
        <f>IFERROR(VLOOKUP(Z412,'【参考】数式用'!$A$4:$B$54,2,FALSE),"")</f>
        <v/>
      </c>
      <c r="AD412" s="174"/>
      <c r="AE412" s="179" t="str">
        <f>IF(B412="","",IF(AO412="総合事業","数式を削除して手入力",IFERROR(INDEX('【参考】数式用'!$AT$3:$AV$452,MATCH(Q412&amp;V412,'【参考】数式用'!$AS$3:$AS$452,0),MATCH(VLOOKUP(Z412,'【参考】数式用'!$AW$2:$AX$53,2,FALSE),'【参考】数式用'!$AT$2:$AV$2,0)),10)))</f>
        <v/>
      </c>
      <c r="AN412" s="196"/>
      <c r="AO412" s="197"/>
    </row>
    <row r="413" spans="1:41" ht="49.95" customHeight="1">
      <c r="A413" s="21">
        <f t="shared" si="5"/>
        <v>361</v>
      </c>
      <c r="B413" s="58"/>
      <c r="C413" s="72"/>
      <c r="D413" s="72"/>
      <c r="E413" s="72"/>
      <c r="F413" s="72"/>
      <c r="G413" s="72"/>
      <c r="H413" s="72"/>
      <c r="I413" s="72"/>
      <c r="J413" s="72"/>
      <c r="K413" s="86"/>
      <c r="L413" s="96"/>
      <c r="M413" s="105"/>
      <c r="N413" s="105"/>
      <c r="O413" s="105"/>
      <c r="P413" s="112"/>
      <c r="Q413" s="119"/>
      <c r="R413" s="127"/>
      <c r="S413" s="127"/>
      <c r="T413" s="127"/>
      <c r="U413" s="133"/>
      <c r="V413" s="138"/>
      <c r="W413" s="150"/>
      <c r="X413" s="150"/>
      <c r="Y413" s="150"/>
      <c r="Z413" s="159"/>
      <c r="AA413" s="159"/>
      <c r="AB413" s="159"/>
      <c r="AC413" s="169" t="str">
        <f>IFERROR(VLOOKUP(Z413,'【参考】数式用'!$A$4:$B$54,2,FALSE),"")</f>
        <v/>
      </c>
      <c r="AD413" s="174"/>
      <c r="AE413" s="179" t="str">
        <f>IF(B413="","",IF(AO413="総合事業","数式を削除して手入力",IFERROR(INDEX('【参考】数式用'!$AT$3:$AV$452,MATCH(Q413&amp;V413,'【参考】数式用'!$AS$3:$AS$452,0),MATCH(VLOOKUP(Z413,'【参考】数式用'!$AW$2:$AX$53,2,FALSE),'【参考】数式用'!$AT$2:$AV$2,0)),10)))</f>
        <v/>
      </c>
      <c r="AN413" s="196"/>
      <c r="AO413" s="197"/>
    </row>
    <row r="414" spans="1:41" ht="49.95" customHeight="1">
      <c r="A414" s="21">
        <f t="shared" si="5"/>
        <v>362</v>
      </c>
      <c r="B414" s="58"/>
      <c r="C414" s="72"/>
      <c r="D414" s="72"/>
      <c r="E414" s="72"/>
      <c r="F414" s="72"/>
      <c r="G414" s="72"/>
      <c r="H414" s="72"/>
      <c r="I414" s="72"/>
      <c r="J414" s="72"/>
      <c r="K414" s="86"/>
      <c r="L414" s="96"/>
      <c r="M414" s="105"/>
      <c r="N414" s="105"/>
      <c r="O414" s="105"/>
      <c r="P414" s="112"/>
      <c r="Q414" s="119"/>
      <c r="R414" s="127"/>
      <c r="S414" s="127"/>
      <c r="T414" s="127"/>
      <c r="U414" s="133"/>
      <c r="V414" s="138"/>
      <c r="W414" s="150"/>
      <c r="X414" s="150"/>
      <c r="Y414" s="150"/>
      <c r="Z414" s="159"/>
      <c r="AA414" s="159"/>
      <c r="AB414" s="159"/>
      <c r="AC414" s="169" t="str">
        <f>IFERROR(VLOOKUP(Z414,'【参考】数式用'!$A$4:$B$54,2,FALSE),"")</f>
        <v/>
      </c>
      <c r="AD414" s="174"/>
      <c r="AE414" s="179" t="str">
        <f>IF(B414="","",IF(AO414="総合事業","数式を削除して手入力",IFERROR(INDEX('【参考】数式用'!$AT$3:$AV$452,MATCH(Q414&amp;V414,'【参考】数式用'!$AS$3:$AS$452,0),MATCH(VLOOKUP(Z414,'【参考】数式用'!$AW$2:$AX$53,2,FALSE),'【参考】数式用'!$AT$2:$AV$2,0)),10)))</f>
        <v/>
      </c>
      <c r="AN414" s="196"/>
      <c r="AO414" s="197"/>
    </row>
    <row r="415" spans="1:41" ht="49.95" customHeight="1">
      <c r="A415" s="21">
        <f t="shared" si="5"/>
        <v>363</v>
      </c>
      <c r="B415" s="58"/>
      <c r="C415" s="72"/>
      <c r="D415" s="72"/>
      <c r="E415" s="72"/>
      <c r="F415" s="72"/>
      <c r="G415" s="72"/>
      <c r="H415" s="72"/>
      <c r="I415" s="72"/>
      <c r="J415" s="72"/>
      <c r="K415" s="86"/>
      <c r="L415" s="96"/>
      <c r="M415" s="105"/>
      <c r="N415" s="105"/>
      <c r="O415" s="105"/>
      <c r="P415" s="112"/>
      <c r="Q415" s="119"/>
      <c r="R415" s="127"/>
      <c r="S415" s="127"/>
      <c r="T415" s="127"/>
      <c r="U415" s="133"/>
      <c r="V415" s="138"/>
      <c r="W415" s="150"/>
      <c r="X415" s="150"/>
      <c r="Y415" s="150"/>
      <c r="Z415" s="159"/>
      <c r="AA415" s="159"/>
      <c r="AB415" s="159"/>
      <c r="AC415" s="169" t="str">
        <f>IFERROR(VLOOKUP(Z415,'【参考】数式用'!$A$4:$B$54,2,FALSE),"")</f>
        <v/>
      </c>
      <c r="AD415" s="174"/>
      <c r="AE415" s="179" t="str">
        <f>IF(B415="","",IF(AO415="総合事業","数式を削除して手入力",IFERROR(INDEX('【参考】数式用'!$AT$3:$AV$452,MATCH(Q415&amp;V415,'【参考】数式用'!$AS$3:$AS$452,0),MATCH(VLOOKUP(Z415,'【参考】数式用'!$AW$2:$AX$53,2,FALSE),'【参考】数式用'!$AT$2:$AV$2,0)),10)))</f>
        <v/>
      </c>
      <c r="AN415" s="196"/>
      <c r="AO415" s="197"/>
    </row>
    <row r="416" spans="1:41" ht="49.95" customHeight="1">
      <c r="A416" s="21">
        <f t="shared" si="5"/>
        <v>364</v>
      </c>
      <c r="B416" s="58"/>
      <c r="C416" s="72"/>
      <c r="D416" s="72"/>
      <c r="E416" s="72"/>
      <c r="F416" s="72"/>
      <c r="G416" s="72"/>
      <c r="H416" s="72"/>
      <c r="I416" s="72"/>
      <c r="J416" s="72"/>
      <c r="K416" s="86"/>
      <c r="L416" s="96"/>
      <c r="M416" s="105"/>
      <c r="N416" s="105"/>
      <c r="O416" s="105"/>
      <c r="P416" s="112"/>
      <c r="Q416" s="119"/>
      <c r="R416" s="127"/>
      <c r="S416" s="127"/>
      <c r="T416" s="127"/>
      <c r="U416" s="133"/>
      <c r="V416" s="138"/>
      <c r="W416" s="150"/>
      <c r="X416" s="150"/>
      <c r="Y416" s="150"/>
      <c r="Z416" s="159"/>
      <c r="AA416" s="159"/>
      <c r="AB416" s="159"/>
      <c r="AC416" s="169" t="str">
        <f>IFERROR(VLOOKUP(Z416,'【参考】数式用'!$A$4:$B$54,2,FALSE),"")</f>
        <v/>
      </c>
      <c r="AD416" s="174"/>
      <c r="AE416" s="179" t="str">
        <f>IF(B416="","",IF(AO416="総合事業","数式を削除して手入力",IFERROR(INDEX('【参考】数式用'!$AT$3:$AV$452,MATCH(Q416&amp;V416,'【参考】数式用'!$AS$3:$AS$452,0),MATCH(VLOOKUP(Z416,'【参考】数式用'!$AW$2:$AX$53,2,FALSE),'【参考】数式用'!$AT$2:$AV$2,0)),10)))</f>
        <v/>
      </c>
      <c r="AN416" s="196"/>
      <c r="AO416" s="197"/>
    </row>
    <row r="417" spans="1:41" ht="49.95" customHeight="1">
      <c r="A417" s="21">
        <f t="shared" si="5"/>
        <v>365</v>
      </c>
      <c r="B417" s="58"/>
      <c r="C417" s="72"/>
      <c r="D417" s="72"/>
      <c r="E417" s="72"/>
      <c r="F417" s="72"/>
      <c r="G417" s="72"/>
      <c r="H417" s="72"/>
      <c r="I417" s="72"/>
      <c r="J417" s="72"/>
      <c r="K417" s="86"/>
      <c r="L417" s="96"/>
      <c r="M417" s="105"/>
      <c r="N417" s="105"/>
      <c r="O417" s="105"/>
      <c r="P417" s="112"/>
      <c r="Q417" s="119"/>
      <c r="R417" s="127"/>
      <c r="S417" s="127"/>
      <c r="T417" s="127"/>
      <c r="U417" s="133"/>
      <c r="V417" s="138"/>
      <c r="W417" s="150"/>
      <c r="X417" s="150"/>
      <c r="Y417" s="150"/>
      <c r="Z417" s="159"/>
      <c r="AA417" s="159"/>
      <c r="AB417" s="159"/>
      <c r="AC417" s="169" t="str">
        <f>IFERROR(VLOOKUP(Z417,'【参考】数式用'!$A$4:$B$54,2,FALSE),"")</f>
        <v/>
      </c>
      <c r="AD417" s="174"/>
      <c r="AE417" s="179" t="str">
        <f>IF(B417="","",IF(AO417="総合事業","数式を削除して手入力",IFERROR(INDEX('【参考】数式用'!$AT$3:$AV$452,MATCH(Q417&amp;V417,'【参考】数式用'!$AS$3:$AS$452,0),MATCH(VLOOKUP(Z417,'【参考】数式用'!$AW$2:$AX$53,2,FALSE),'【参考】数式用'!$AT$2:$AV$2,0)),10)))</f>
        <v/>
      </c>
      <c r="AN417" s="196"/>
      <c r="AO417" s="197"/>
    </row>
    <row r="418" spans="1:41" ht="49.95" customHeight="1">
      <c r="A418" s="21">
        <f t="shared" si="5"/>
        <v>366</v>
      </c>
      <c r="B418" s="58"/>
      <c r="C418" s="72"/>
      <c r="D418" s="72"/>
      <c r="E418" s="72"/>
      <c r="F418" s="72"/>
      <c r="G418" s="72"/>
      <c r="H418" s="72"/>
      <c r="I418" s="72"/>
      <c r="J418" s="72"/>
      <c r="K418" s="86"/>
      <c r="L418" s="96"/>
      <c r="M418" s="105"/>
      <c r="N418" s="105"/>
      <c r="O418" s="105"/>
      <c r="P418" s="112"/>
      <c r="Q418" s="119"/>
      <c r="R418" s="127"/>
      <c r="S418" s="127"/>
      <c r="T418" s="127"/>
      <c r="U418" s="133"/>
      <c r="V418" s="138"/>
      <c r="W418" s="150"/>
      <c r="X418" s="150"/>
      <c r="Y418" s="150"/>
      <c r="Z418" s="159"/>
      <c r="AA418" s="159"/>
      <c r="AB418" s="159"/>
      <c r="AC418" s="169" t="str">
        <f>IFERROR(VLOOKUP(Z418,'【参考】数式用'!$A$4:$B$54,2,FALSE),"")</f>
        <v/>
      </c>
      <c r="AD418" s="174"/>
      <c r="AE418" s="179" t="str">
        <f>IF(B418="","",IF(AO418="総合事業","数式を削除して手入力",IFERROR(INDEX('【参考】数式用'!$AT$3:$AV$452,MATCH(Q418&amp;V418,'【参考】数式用'!$AS$3:$AS$452,0),MATCH(VLOOKUP(Z418,'【参考】数式用'!$AW$2:$AX$53,2,FALSE),'【参考】数式用'!$AT$2:$AV$2,0)),10)))</f>
        <v/>
      </c>
      <c r="AN418" s="196"/>
      <c r="AO418" s="197"/>
    </row>
    <row r="419" spans="1:41" ht="49.95" customHeight="1">
      <c r="A419" s="21">
        <f t="shared" si="5"/>
        <v>367</v>
      </c>
      <c r="B419" s="58"/>
      <c r="C419" s="72"/>
      <c r="D419" s="72"/>
      <c r="E419" s="72"/>
      <c r="F419" s="72"/>
      <c r="G419" s="72"/>
      <c r="H419" s="72"/>
      <c r="I419" s="72"/>
      <c r="J419" s="72"/>
      <c r="K419" s="86"/>
      <c r="L419" s="96"/>
      <c r="M419" s="105"/>
      <c r="N419" s="105"/>
      <c r="O419" s="105"/>
      <c r="P419" s="112"/>
      <c r="Q419" s="119"/>
      <c r="R419" s="127"/>
      <c r="S419" s="127"/>
      <c r="T419" s="127"/>
      <c r="U419" s="133"/>
      <c r="V419" s="138"/>
      <c r="W419" s="150"/>
      <c r="X419" s="150"/>
      <c r="Y419" s="150"/>
      <c r="Z419" s="159"/>
      <c r="AA419" s="159"/>
      <c r="AB419" s="159"/>
      <c r="AC419" s="169" t="str">
        <f>IFERROR(VLOOKUP(Z419,'【参考】数式用'!$A$4:$B$54,2,FALSE),"")</f>
        <v/>
      </c>
      <c r="AD419" s="174"/>
      <c r="AE419" s="179" t="str">
        <f>IF(B419="","",IF(AO419="総合事業","数式を削除して手入力",IFERROR(INDEX('【参考】数式用'!$AT$3:$AV$452,MATCH(Q419&amp;V419,'【参考】数式用'!$AS$3:$AS$452,0),MATCH(VLOOKUP(Z419,'【参考】数式用'!$AW$2:$AX$53,2,FALSE),'【参考】数式用'!$AT$2:$AV$2,0)),10)))</f>
        <v/>
      </c>
      <c r="AN419" s="196"/>
      <c r="AO419" s="197"/>
    </row>
    <row r="420" spans="1:41" ht="49.95" customHeight="1">
      <c r="A420" s="21">
        <f t="shared" si="5"/>
        <v>368</v>
      </c>
      <c r="B420" s="58"/>
      <c r="C420" s="72"/>
      <c r="D420" s="72"/>
      <c r="E420" s="72"/>
      <c r="F420" s="72"/>
      <c r="G420" s="72"/>
      <c r="H420" s="72"/>
      <c r="I420" s="72"/>
      <c r="J420" s="72"/>
      <c r="K420" s="86"/>
      <c r="L420" s="96"/>
      <c r="M420" s="105"/>
      <c r="N420" s="105"/>
      <c r="O420" s="105"/>
      <c r="P420" s="112"/>
      <c r="Q420" s="119"/>
      <c r="R420" s="127"/>
      <c r="S420" s="127"/>
      <c r="T420" s="127"/>
      <c r="U420" s="133"/>
      <c r="V420" s="138"/>
      <c r="W420" s="150"/>
      <c r="X420" s="150"/>
      <c r="Y420" s="150"/>
      <c r="Z420" s="159"/>
      <c r="AA420" s="159"/>
      <c r="AB420" s="159"/>
      <c r="AC420" s="169" t="str">
        <f>IFERROR(VLOOKUP(Z420,'【参考】数式用'!$A$4:$B$54,2,FALSE),"")</f>
        <v/>
      </c>
      <c r="AD420" s="174"/>
      <c r="AE420" s="179" t="str">
        <f>IF(B420="","",IF(AO420="総合事業","数式を削除して手入力",IFERROR(INDEX('【参考】数式用'!$AT$3:$AV$452,MATCH(Q420&amp;V420,'【参考】数式用'!$AS$3:$AS$452,0),MATCH(VLOOKUP(Z420,'【参考】数式用'!$AW$2:$AX$53,2,FALSE),'【参考】数式用'!$AT$2:$AV$2,0)),10)))</f>
        <v/>
      </c>
      <c r="AN420" s="196"/>
      <c r="AO420" s="197"/>
    </row>
    <row r="421" spans="1:41" ht="49.95" customHeight="1">
      <c r="A421" s="21">
        <f t="shared" si="5"/>
        <v>369</v>
      </c>
      <c r="B421" s="58"/>
      <c r="C421" s="72"/>
      <c r="D421" s="72"/>
      <c r="E421" s="72"/>
      <c r="F421" s="72"/>
      <c r="G421" s="72"/>
      <c r="H421" s="72"/>
      <c r="I421" s="72"/>
      <c r="J421" s="72"/>
      <c r="K421" s="86"/>
      <c r="L421" s="96"/>
      <c r="M421" s="105"/>
      <c r="N421" s="105"/>
      <c r="O421" s="105"/>
      <c r="P421" s="112"/>
      <c r="Q421" s="119"/>
      <c r="R421" s="127"/>
      <c r="S421" s="127"/>
      <c r="T421" s="127"/>
      <c r="U421" s="133"/>
      <c r="V421" s="138"/>
      <c r="W421" s="150"/>
      <c r="X421" s="150"/>
      <c r="Y421" s="150"/>
      <c r="Z421" s="159"/>
      <c r="AA421" s="159"/>
      <c r="AB421" s="159"/>
      <c r="AC421" s="169" t="str">
        <f>IFERROR(VLOOKUP(Z421,'【参考】数式用'!$A$4:$B$54,2,FALSE),"")</f>
        <v/>
      </c>
      <c r="AD421" s="174"/>
      <c r="AE421" s="179" t="str">
        <f>IF(B421="","",IF(AO421="総合事業","数式を削除して手入力",IFERROR(INDEX('【参考】数式用'!$AT$3:$AV$452,MATCH(Q421&amp;V421,'【参考】数式用'!$AS$3:$AS$452,0),MATCH(VLOOKUP(Z421,'【参考】数式用'!$AW$2:$AX$53,2,FALSE),'【参考】数式用'!$AT$2:$AV$2,0)),10)))</f>
        <v/>
      </c>
      <c r="AN421" s="196"/>
      <c r="AO421" s="197"/>
    </row>
    <row r="422" spans="1:41" ht="49.95" customHeight="1">
      <c r="A422" s="21">
        <f t="shared" si="5"/>
        <v>370</v>
      </c>
      <c r="B422" s="58"/>
      <c r="C422" s="72"/>
      <c r="D422" s="72"/>
      <c r="E422" s="72"/>
      <c r="F422" s="72"/>
      <c r="G422" s="72"/>
      <c r="H422" s="72"/>
      <c r="I422" s="72"/>
      <c r="J422" s="72"/>
      <c r="K422" s="86"/>
      <c r="L422" s="96"/>
      <c r="M422" s="105"/>
      <c r="N422" s="105"/>
      <c r="O422" s="105"/>
      <c r="P422" s="112"/>
      <c r="Q422" s="119"/>
      <c r="R422" s="127"/>
      <c r="S422" s="127"/>
      <c r="T422" s="127"/>
      <c r="U422" s="133"/>
      <c r="V422" s="138"/>
      <c r="W422" s="150"/>
      <c r="X422" s="150"/>
      <c r="Y422" s="150"/>
      <c r="Z422" s="159"/>
      <c r="AA422" s="159"/>
      <c r="AB422" s="159"/>
      <c r="AC422" s="169" t="str">
        <f>IFERROR(VLOOKUP(Z422,'【参考】数式用'!$A$4:$B$54,2,FALSE),"")</f>
        <v/>
      </c>
      <c r="AD422" s="174"/>
      <c r="AE422" s="179" t="str">
        <f>IF(B422="","",IF(AO422="総合事業","数式を削除して手入力",IFERROR(INDEX('【参考】数式用'!$AT$3:$AV$452,MATCH(Q422&amp;V422,'【参考】数式用'!$AS$3:$AS$452,0),MATCH(VLOOKUP(Z422,'【参考】数式用'!$AW$2:$AX$53,2,FALSE),'【参考】数式用'!$AT$2:$AV$2,0)),10)))</f>
        <v/>
      </c>
      <c r="AN422" s="196"/>
      <c r="AO422" s="197"/>
    </row>
    <row r="423" spans="1:41" ht="49.95" customHeight="1">
      <c r="A423" s="21">
        <f t="shared" si="5"/>
        <v>371</v>
      </c>
      <c r="B423" s="58"/>
      <c r="C423" s="72"/>
      <c r="D423" s="72"/>
      <c r="E423" s="72"/>
      <c r="F423" s="72"/>
      <c r="G423" s="72"/>
      <c r="H423" s="72"/>
      <c r="I423" s="72"/>
      <c r="J423" s="72"/>
      <c r="K423" s="86"/>
      <c r="L423" s="96"/>
      <c r="M423" s="105"/>
      <c r="N423" s="105"/>
      <c r="O423" s="105"/>
      <c r="P423" s="112"/>
      <c r="Q423" s="119"/>
      <c r="R423" s="127"/>
      <c r="S423" s="127"/>
      <c r="T423" s="127"/>
      <c r="U423" s="133"/>
      <c r="V423" s="138"/>
      <c r="W423" s="150"/>
      <c r="X423" s="150"/>
      <c r="Y423" s="150"/>
      <c r="Z423" s="159"/>
      <c r="AA423" s="159"/>
      <c r="AB423" s="159"/>
      <c r="AC423" s="169" t="str">
        <f>IFERROR(VLOOKUP(Z423,'【参考】数式用'!$A$4:$B$54,2,FALSE),"")</f>
        <v/>
      </c>
      <c r="AD423" s="174"/>
      <c r="AE423" s="179" t="str">
        <f>IF(B423="","",IF(AO423="総合事業","数式を削除して手入力",IFERROR(INDEX('【参考】数式用'!$AT$3:$AV$452,MATCH(Q423&amp;V423,'【参考】数式用'!$AS$3:$AS$452,0),MATCH(VLOOKUP(Z423,'【参考】数式用'!$AW$2:$AX$53,2,FALSE),'【参考】数式用'!$AT$2:$AV$2,0)),10)))</f>
        <v/>
      </c>
      <c r="AN423" s="196"/>
      <c r="AO423" s="197"/>
    </row>
    <row r="424" spans="1:41" ht="49.95" customHeight="1">
      <c r="A424" s="21">
        <f t="shared" si="5"/>
        <v>372</v>
      </c>
      <c r="B424" s="58"/>
      <c r="C424" s="72"/>
      <c r="D424" s="72"/>
      <c r="E424" s="72"/>
      <c r="F424" s="72"/>
      <c r="G424" s="72"/>
      <c r="H424" s="72"/>
      <c r="I424" s="72"/>
      <c r="J424" s="72"/>
      <c r="K424" s="86"/>
      <c r="L424" s="96"/>
      <c r="M424" s="105"/>
      <c r="N424" s="105"/>
      <c r="O424" s="105"/>
      <c r="P424" s="112"/>
      <c r="Q424" s="119"/>
      <c r="R424" s="127"/>
      <c r="S424" s="127"/>
      <c r="T424" s="127"/>
      <c r="U424" s="133"/>
      <c r="V424" s="138"/>
      <c r="W424" s="150"/>
      <c r="X424" s="150"/>
      <c r="Y424" s="150"/>
      <c r="Z424" s="159"/>
      <c r="AA424" s="159"/>
      <c r="AB424" s="159"/>
      <c r="AC424" s="169" t="str">
        <f>IFERROR(VLOOKUP(Z424,'【参考】数式用'!$A$4:$B$54,2,FALSE),"")</f>
        <v/>
      </c>
      <c r="AD424" s="174"/>
      <c r="AE424" s="179" t="str">
        <f>IF(B424="","",IF(AO424="総合事業","数式を削除して手入力",IFERROR(INDEX('【参考】数式用'!$AT$3:$AV$452,MATCH(Q424&amp;V424,'【参考】数式用'!$AS$3:$AS$452,0),MATCH(VLOOKUP(Z424,'【参考】数式用'!$AW$2:$AX$53,2,FALSE),'【参考】数式用'!$AT$2:$AV$2,0)),10)))</f>
        <v/>
      </c>
      <c r="AN424" s="196"/>
      <c r="AO424" s="197"/>
    </row>
    <row r="425" spans="1:41" ht="49.95" customHeight="1">
      <c r="A425" s="21">
        <f t="shared" si="5"/>
        <v>373</v>
      </c>
      <c r="B425" s="58"/>
      <c r="C425" s="72"/>
      <c r="D425" s="72"/>
      <c r="E425" s="72"/>
      <c r="F425" s="72"/>
      <c r="G425" s="72"/>
      <c r="H425" s="72"/>
      <c r="I425" s="72"/>
      <c r="J425" s="72"/>
      <c r="K425" s="86"/>
      <c r="L425" s="96"/>
      <c r="M425" s="105"/>
      <c r="N425" s="105"/>
      <c r="O425" s="105"/>
      <c r="P425" s="112"/>
      <c r="Q425" s="119"/>
      <c r="R425" s="127"/>
      <c r="S425" s="127"/>
      <c r="T425" s="127"/>
      <c r="U425" s="133"/>
      <c r="V425" s="138"/>
      <c r="W425" s="150"/>
      <c r="X425" s="150"/>
      <c r="Y425" s="150"/>
      <c r="Z425" s="159"/>
      <c r="AA425" s="159"/>
      <c r="AB425" s="159"/>
      <c r="AC425" s="169" t="str">
        <f>IFERROR(VLOOKUP(Z425,'【参考】数式用'!$A$4:$B$54,2,FALSE),"")</f>
        <v/>
      </c>
      <c r="AD425" s="174"/>
      <c r="AE425" s="179" t="str">
        <f>IF(B425="","",IF(AO425="総合事業","数式を削除して手入力",IFERROR(INDEX('【参考】数式用'!$AT$3:$AV$452,MATCH(Q425&amp;V425,'【参考】数式用'!$AS$3:$AS$452,0),MATCH(VLOOKUP(Z425,'【参考】数式用'!$AW$2:$AX$53,2,FALSE),'【参考】数式用'!$AT$2:$AV$2,0)),10)))</f>
        <v/>
      </c>
      <c r="AN425" s="196"/>
      <c r="AO425" s="197"/>
    </row>
    <row r="426" spans="1:41" ht="49.95" customHeight="1">
      <c r="A426" s="21">
        <f t="shared" si="5"/>
        <v>374</v>
      </c>
      <c r="B426" s="58"/>
      <c r="C426" s="72"/>
      <c r="D426" s="72"/>
      <c r="E426" s="72"/>
      <c r="F426" s="72"/>
      <c r="G426" s="72"/>
      <c r="H426" s="72"/>
      <c r="I426" s="72"/>
      <c r="J426" s="72"/>
      <c r="K426" s="86"/>
      <c r="L426" s="96"/>
      <c r="M426" s="105"/>
      <c r="N426" s="105"/>
      <c r="O426" s="105"/>
      <c r="P426" s="112"/>
      <c r="Q426" s="119"/>
      <c r="R426" s="127"/>
      <c r="S426" s="127"/>
      <c r="T426" s="127"/>
      <c r="U426" s="133"/>
      <c r="V426" s="138"/>
      <c r="W426" s="150"/>
      <c r="X426" s="150"/>
      <c r="Y426" s="150"/>
      <c r="Z426" s="159"/>
      <c r="AA426" s="159"/>
      <c r="AB426" s="159"/>
      <c r="AC426" s="169" t="str">
        <f>IFERROR(VLOOKUP(Z426,'【参考】数式用'!$A$4:$B$54,2,FALSE),"")</f>
        <v/>
      </c>
      <c r="AD426" s="174"/>
      <c r="AE426" s="179" t="str">
        <f>IF(B426="","",IF(AO426="総合事業","数式を削除して手入力",IFERROR(INDEX('【参考】数式用'!$AT$3:$AV$452,MATCH(Q426&amp;V426,'【参考】数式用'!$AS$3:$AS$452,0),MATCH(VLOOKUP(Z426,'【参考】数式用'!$AW$2:$AX$53,2,FALSE),'【参考】数式用'!$AT$2:$AV$2,0)),10)))</f>
        <v/>
      </c>
      <c r="AN426" s="196"/>
      <c r="AO426" s="197"/>
    </row>
    <row r="427" spans="1:41" ht="49.95" customHeight="1">
      <c r="A427" s="21">
        <f t="shared" si="5"/>
        <v>375</v>
      </c>
      <c r="B427" s="58"/>
      <c r="C427" s="72"/>
      <c r="D427" s="72"/>
      <c r="E427" s="72"/>
      <c r="F427" s="72"/>
      <c r="G427" s="72"/>
      <c r="H427" s="72"/>
      <c r="I427" s="72"/>
      <c r="J427" s="72"/>
      <c r="K427" s="86"/>
      <c r="L427" s="96"/>
      <c r="M427" s="105"/>
      <c r="N427" s="105"/>
      <c r="O427" s="105"/>
      <c r="P427" s="112"/>
      <c r="Q427" s="119"/>
      <c r="R427" s="127"/>
      <c r="S427" s="127"/>
      <c r="T427" s="127"/>
      <c r="U427" s="133"/>
      <c r="V427" s="138"/>
      <c r="W427" s="150"/>
      <c r="X427" s="150"/>
      <c r="Y427" s="150"/>
      <c r="Z427" s="159"/>
      <c r="AA427" s="159"/>
      <c r="AB427" s="159"/>
      <c r="AC427" s="169" t="str">
        <f>IFERROR(VLOOKUP(Z427,'【参考】数式用'!$A$4:$B$54,2,FALSE),"")</f>
        <v/>
      </c>
      <c r="AD427" s="174"/>
      <c r="AE427" s="179" t="str">
        <f>IF(B427="","",IF(AO427="総合事業","数式を削除して手入力",IFERROR(INDEX('【参考】数式用'!$AT$3:$AV$452,MATCH(Q427&amp;V427,'【参考】数式用'!$AS$3:$AS$452,0),MATCH(VLOOKUP(Z427,'【参考】数式用'!$AW$2:$AX$53,2,FALSE),'【参考】数式用'!$AT$2:$AV$2,0)),10)))</f>
        <v/>
      </c>
      <c r="AN427" s="196"/>
      <c r="AO427" s="197"/>
    </row>
    <row r="428" spans="1:41" ht="49.95" customHeight="1">
      <c r="A428" s="21">
        <f t="shared" si="5"/>
        <v>376</v>
      </c>
      <c r="B428" s="58"/>
      <c r="C428" s="72"/>
      <c r="D428" s="72"/>
      <c r="E428" s="72"/>
      <c r="F428" s="72"/>
      <c r="G428" s="72"/>
      <c r="H428" s="72"/>
      <c r="I428" s="72"/>
      <c r="J428" s="72"/>
      <c r="K428" s="86"/>
      <c r="L428" s="96"/>
      <c r="M428" s="105"/>
      <c r="N428" s="105"/>
      <c r="O428" s="105"/>
      <c r="P428" s="112"/>
      <c r="Q428" s="119"/>
      <c r="R428" s="127"/>
      <c r="S428" s="127"/>
      <c r="T428" s="127"/>
      <c r="U428" s="133"/>
      <c r="V428" s="138"/>
      <c r="W428" s="150"/>
      <c r="X428" s="150"/>
      <c r="Y428" s="150"/>
      <c r="Z428" s="159"/>
      <c r="AA428" s="159"/>
      <c r="AB428" s="159"/>
      <c r="AC428" s="169" t="str">
        <f>IFERROR(VLOOKUP(Z428,'【参考】数式用'!$A$4:$B$54,2,FALSE),"")</f>
        <v/>
      </c>
      <c r="AD428" s="174"/>
      <c r="AE428" s="179" t="str">
        <f>IF(B428="","",IF(AO428="総合事業","数式を削除して手入力",IFERROR(INDEX('【参考】数式用'!$AT$3:$AV$452,MATCH(Q428&amp;V428,'【参考】数式用'!$AS$3:$AS$452,0),MATCH(VLOOKUP(Z428,'【参考】数式用'!$AW$2:$AX$53,2,FALSE),'【参考】数式用'!$AT$2:$AV$2,0)),10)))</f>
        <v/>
      </c>
      <c r="AN428" s="196"/>
      <c r="AO428" s="197"/>
    </row>
    <row r="429" spans="1:41" ht="49.95" customHeight="1">
      <c r="A429" s="21">
        <f t="shared" si="5"/>
        <v>377</v>
      </c>
      <c r="B429" s="58"/>
      <c r="C429" s="72"/>
      <c r="D429" s="72"/>
      <c r="E429" s="72"/>
      <c r="F429" s="72"/>
      <c r="G429" s="72"/>
      <c r="H429" s="72"/>
      <c r="I429" s="72"/>
      <c r="J429" s="72"/>
      <c r="K429" s="86"/>
      <c r="L429" s="96"/>
      <c r="M429" s="105"/>
      <c r="N429" s="105"/>
      <c r="O429" s="105"/>
      <c r="P429" s="112"/>
      <c r="Q429" s="119"/>
      <c r="R429" s="127"/>
      <c r="S429" s="127"/>
      <c r="T429" s="127"/>
      <c r="U429" s="133"/>
      <c r="V429" s="138"/>
      <c r="W429" s="150"/>
      <c r="X429" s="150"/>
      <c r="Y429" s="150"/>
      <c r="Z429" s="159"/>
      <c r="AA429" s="159"/>
      <c r="AB429" s="159"/>
      <c r="AC429" s="169" t="str">
        <f>IFERROR(VLOOKUP(Z429,'【参考】数式用'!$A$4:$B$54,2,FALSE),"")</f>
        <v/>
      </c>
      <c r="AD429" s="174"/>
      <c r="AE429" s="179" t="str">
        <f>IF(B429="","",IF(AO429="総合事業","数式を削除して手入力",IFERROR(INDEX('【参考】数式用'!$AT$3:$AV$452,MATCH(Q429&amp;V429,'【参考】数式用'!$AS$3:$AS$452,0),MATCH(VLOOKUP(Z429,'【参考】数式用'!$AW$2:$AX$53,2,FALSE),'【参考】数式用'!$AT$2:$AV$2,0)),10)))</f>
        <v/>
      </c>
      <c r="AN429" s="196"/>
      <c r="AO429" s="197"/>
    </row>
    <row r="430" spans="1:41" ht="49.95" customHeight="1">
      <c r="A430" s="21">
        <f t="shared" si="5"/>
        <v>378</v>
      </c>
      <c r="B430" s="58"/>
      <c r="C430" s="72"/>
      <c r="D430" s="72"/>
      <c r="E430" s="72"/>
      <c r="F430" s="72"/>
      <c r="G430" s="72"/>
      <c r="H430" s="72"/>
      <c r="I430" s="72"/>
      <c r="J430" s="72"/>
      <c r="K430" s="86"/>
      <c r="L430" s="96"/>
      <c r="M430" s="105"/>
      <c r="N430" s="105"/>
      <c r="O430" s="105"/>
      <c r="P430" s="112"/>
      <c r="Q430" s="119"/>
      <c r="R430" s="127"/>
      <c r="S430" s="127"/>
      <c r="T430" s="127"/>
      <c r="U430" s="133"/>
      <c r="V430" s="138"/>
      <c r="W430" s="150"/>
      <c r="X430" s="150"/>
      <c r="Y430" s="150"/>
      <c r="Z430" s="159"/>
      <c r="AA430" s="159"/>
      <c r="AB430" s="159"/>
      <c r="AC430" s="169" t="str">
        <f>IFERROR(VLOOKUP(Z430,'【参考】数式用'!$A$4:$B$54,2,FALSE),"")</f>
        <v/>
      </c>
      <c r="AD430" s="174"/>
      <c r="AE430" s="179" t="str">
        <f>IF(B430="","",IF(AO430="総合事業","数式を削除して手入力",IFERROR(INDEX('【参考】数式用'!$AT$3:$AV$452,MATCH(Q430&amp;V430,'【参考】数式用'!$AS$3:$AS$452,0),MATCH(VLOOKUP(Z430,'【参考】数式用'!$AW$2:$AX$53,2,FALSE),'【参考】数式用'!$AT$2:$AV$2,0)),10)))</f>
        <v/>
      </c>
      <c r="AN430" s="196"/>
      <c r="AO430" s="197"/>
    </row>
    <row r="431" spans="1:41" ht="49.95" customHeight="1">
      <c r="A431" s="21">
        <f t="shared" si="5"/>
        <v>379</v>
      </c>
      <c r="B431" s="58"/>
      <c r="C431" s="72"/>
      <c r="D431" s="72"/>
      <c r="E431" s="72"/>
      <c r="F431" s="72"/>
      <c r="G431" s="72"/>
      <c r="H431" s="72"/>
      <c r="I431" s="72"/>
      <c r="J431" s="72"/>
      <c r="K431" s="86"/>
      <c r="L431" s="96"/>
      <c r="M431" s="105"/>
      <c r="N431" s="105"/>
      <c r="O431" s="105"/>
      <c r="P431" s="112"/>
      <c r="Q431" s="119"/>
      <c r="R431" s="127"/>
      <c r="S431" s="127"/>
      <c r="T431" s="127"/>
      <c r="U431" s="133"/>
      <c r="V431" s="138"/>
      <c r="W431" s="150"/>
      <c r="X431" s="150"/>
      <c r="Y431" s="150"/>
      <c r="Z431" s="159"/>
      <c r="AA431" s="159"/>
      <c r="AB431" s="159"/>
      <c r="AC431" s="169" t="str">
        <f>IFERROR(VLOOKUP(Z431,'【参考】数式用'!$A$4:$B$54,2,FALSE),"")</f>
        <v/>
      </c>
      <c r="AD431" s="174"/>
      <c r="AE431" s="179" t="str">
        <f>IF(B431="","",IF(AO431="総合事業","数式を削除して手入力",IFERROR(INDEX('【参考】数式用'!$AT$3:$AV$452,MATCH(Q431&amp;V431,'【参考】数式用'!$AS$3:$AS$452,0),MATCH(VLOOKUP(Z431,'【参考】数式用'!$AW$2:$AX$53,2,FALSE),'【参考】数式用'!$AT$2:$AV$2,0)),10)))</f>
        <v/>
      </c>
      <c r="AN431" s="196"/>
      <c r="AO431" s="197"/>
    </row>
    <row r="432" spans="1:41" ht="49.95" customHeight="1">
      <c r="A432" s="21">
        <f t="shared" si="5"/>
        <v>380</v>
      </c>
      <c r="B432" s="58"/>
      <c r="C432" s="72"/>
      <c r="D432" s="72"/>
      <c r="E432" s="72"/>
      <c r="F432" s="72"/>
      <c r="G432" s="72"/>
      <c r="H432" s="72"/>
      <c r="I432" s="72"/>
      <c r="J432" s="72"/>
      <c r="K432" s="86"/>
      <c r="L432" s="96"/>
      <c r="M432" s="105"/>
      <c r="N432" s="105"/>
      <c r="O432" s="105"/>
      <c r="P432" s="112"/>
      <c r="Q432" s="119"/>
      <c r="R432" s="127"/>
      <c r="S432" s="127"/>
      <c r="T432" s="127"/>
      <c r="U432" s="133"/>
      <c r="V432" s="138"/>
      <c r="W432" s="150"/>
      <c r="X432" s="150"/>
      <c r="Y432" s="150"/>
      <c r="Z432" s="159"/>
      <c r="AA432" s="159"/>
      <c r="AB432" s="159"/>
      <c r="AC432" s="169" t="str">
        <f>IFERROR(VLOOKUP(Z432,'【参考】数式用'!$A$4:$B$54,2,FALSE),"")</f>
        <v/>
      </c>
      <c r="AD432" s="174"/>
      <c r="AE432" s="179" t="str">
        <f>IF(B432="","",IF(AO432="総合事業","数式を削除して手入力",IFERROR(INDEX('【参考】数式用'!$AT$3:$AV$452,MATCH(Q432&amp;V432,'【参考】数式用'!$AS$3:$AS$452,0),MATCH(VLOOKUP(Z432,'【参考】数式用'!$AW$2:$AX$53,2,FALSE),'【参考】数式用'!$AT$2:$AV$2,0)),10)))</f>
        <v/>
      </c>
      <c r="AN432" s="196"/>
      <c r="AO432" s="197"/>
    </row>
    <row r="433" spans="1:41" ht="49.95" customHeight="1">
      <c r="A433" s="21">
        <f t="shared" si="5"/>
        <v>381</v>
      </c>
      <c r="B433" s="58"/>
      <c r="C433" s="72"/>
      <c r="D433" s="72"/>
      <c r="E433" s="72"/>
      <c r="F433" s="72"/>
      <c r="G433" s="72"/>
      <c r="H433" s="72"/>
      <c r="I433" s="72"/>
      <c r="J433" s="72"/>
      <c r="K433" s="86"/>
      <c r="L433" s="96"/>
      <c r="M433" s="105"/>
      <c r="N433" s="105"/>
      <c r="O433" s="105"/>
      <c r="P433" s="112"/>
      <c r="Q433" s="119"/>
      <c r="R433" s="127"/>
      <c r="S433" s="127"/>
      <c r="T433" s="127"/>
      <c r="U433" s="133"/>
      <c r="V433" s="138"/>
      <c r="W433" s="150"/>
      <c r="X433" s="150"/>
      <c r="Y433" s="150"/>
      <c r="Z433" s="159"/>
      <c r="AA433" s="159"/>
      <c r="AB433" s="159"/>
      <c r="AC433" s="169" t="str">
        <f>IFERROR(VLOOKUP(Z433,'【参考】数式用'!$A$4:$B$54,2,FALSE),"")</f>
        <v/>
      </c>
      <c r="AD433" s="174"/>
      <c r="AE433" s="179" t="str">
        <f>IF(B433="","",IF(AO433="総合事業","数式を削除して手入力",IFERROR(INDEX('【参考】数式用'!$AT$3:$AV$452,MATCH(Q433&amp;V433,'【参考】数式用'!$AS$3:$AS$452,0),MATCH(VLOOKUP(Z433,'【参考】数式用'!$AW$2:$AX$53,2,FALSE),'【参考】数式用'!$AT$2:$AV$2,0)),10)))</f>
        <v/>
      </c>
      <c r="AN433" s="196"/>
      <c r="AO433" s="197"/>
    </row>
    <row r="434" spans="1:41" ht="49.95" customHeight="1">
      <c r="A434" s="21">
        <f t="shared" si="5"/>
        <v>382</v>
      </c>
      <c r="B434" s="58"/>
      <c r="C434" s="72"/>
      <c r="D434" s="72"/>
      <c r="E434" s="72"/>
      <c r="F434" s="72"/>
      <c r="G434" s="72"/>
      <c r="H434" s="72"/>
      <c r="I434" s="72"/>
      <c r="J434" s="72"/>
      <c r="K434" s="86"/>
      <c r="L434" s="96"/>
      <c r="M434" s="105"/>
      <c r="N434" s="105"/>
      <c r="O434" s="105"/>
      <c r="P434" s="112"/>
      <c r="Q434" s="119"/>
      <c r="R434" s="127"/>
      <c r="S434" s="127"/>
      <c r="T434" s="127"/>
      <c r="U434" s="133"/>
      <c r="V434" s="138"/>
      <c r="W434" s="150"/>
      <c r="X434" s="150"/>
      <c r="Y434" s="150"/>
      <c r="Z434" s="159"/>
      <c r="AA434" s="159"/>
      <c r="AB434" s="159"/>
      <c r="AC434" s="169" t="str">
        <f>IFERROR(VLOOKUP(Z434,'【参考】数式用'!$A$4:$B$54,2,FALSE),"")</f>
        <v/>
      </c>
      <c r="AD434" s="174"/>
      <c r="AE434" s="179" t="str">
        <f>IF(B434="","",IF(AO434="総合事業","数式を削除して手入力",IFERROR(INDEX('【参考】数式用'!$AT$3:$AV$452,MATCH(Q434&amp;V434,'【参考】数式用'!$AS$3:$AS$452,0),MATCH(VLOOKUP(Z434,'【参考】数式用'!$AW$2:$AX$53,2,FALSE),'【参考】数式用'!$AT$2:$AV$2,0)),10)))</f>
        <v/>
      </c>
      <c r="AN434" s="196"/>
      <c r="AO434" s="197"/>
    </row>
    <row r="435" spans="1:41" ht="49.95" customHeight="1">
      <c r="A435" s="21">
        <f t="shared" si="5"/>
        <v>383</v>
      </c>
      <c r="B435" s="58"/>
      <c r="C435" s="72"/>
      <c r="D435" s="72"/>
      <c r="E435" s="72"/>
      <c r="F435" s="72"/>
      <c r="G435" s="72"/>
      <c r="H435" s="72"/>
      <c r="I435" s="72"/>
      <c r="J435" s="72"/>
      <c r="K435" s="86"/>
      <c r="L435" s="96"/>
      <c r="M435" s="105"/>
      <c r="N435" s="105"/>
      <c r="O435" s="105"/>
      <c r="P435" s="112"/>
      <c r="Q435" s="119"/>
      <c r="R435" s="127"/>
      <c r="S435" s="127"/>
      <c r="T435" s="127"/>
      <c r="U435" s="133"/>
      <c r="V435" s="138"/>
      <c r="W435" s="150"/>
      <c r="X435" s="150"/>
      <c r="Y435" s="150"/>
      <c r="Z435" s="159"/>
      <c r="AA435" s="159"/>
      <c r="AB435" s="159"/>
      <c r="AC435" s="169" t="str">
        <f>IFERROR(VLOOKUP(Z435,'【参考】数式用'!$A$4:$B$54,2,FALSE),"")</f>
        <v/>
      </c>
      <c r="AD435" s="174"/>
      <c r="AE435" s="179" t="str">
        <f>IF(B435="","",IF(AO435="総合事業","数式を削除して手入力",IFERROR(INDEX('【参考】数式用'!$AT$3:$AV$452,MATCH(Q435&amp;V435,'【参考】数式用'!$AS$3:$AS$452,0),MATCH(VLOOKUP(Z435,'【参考】数式用'!$AW$2:$AX$53,2,FALSE),'【参考】数式用'!$AT$2:$AV$2,0)),10)))</f>
        <v/>
      </c>
      <c r="AN435" s="196"/>
      <c r="AO435" s="197"/>
    </row>
    <row r="436" spans="1:41" ht="49.95" customHeight="1">
      <c r="A436" s="21">
        <f t="shared" si="5"/>
        <v>384</v>
      </c>
      <c r="B436" s="58"/>
      <c r="C436" s="72"/>
      <c r="D436" s="72"/>
      <c r="E436" s="72"/>
      <c r="F436" s="72"/>
      <c r="G436" s="72"/>
      <c r="H436" s="72"/>
      <c r="I436" s="72"/>
      <c r="J436" s="72"/>
      <c r="K436" s="86"/>
      <c r="L436" s="96"/>
      <c r="M436" s="105"/>
      <c r="N436" s="105"/>
      <c r="O436" s="105"/>
      <c r="P436" s="112"/>
      <c r="Q436" s="119"/>
      <c r="R436" s="127"/>
      <c r="S436" s="127"/>
      <c r="T436" s="127"/>
      <c r="U436" s="133"/>
      <c r="V436" s="138"/>
      <c r="W436" s="150"/>
      <c r="X436" s="150"/>
      <c r="Y436" s="150"/>
      <c r="Z436" s="159"/>
      <c r="AA436" s="159"/>
      <c r="AB436" s="159"/>
      <c r="AC436" s="169" t="str">
        <f>IFERROR(VLOOKUP(Z436,'【参考】数式用'!$A$4:$B$54,2,FALSE),"")</f>
        <v/>
      </c>
      <c r="AD436" s="174"/>
      <c r="AE436" s="179" t="str">
        <f>IF(B436="","",IF(AO436="総合事業","数式を削除して手入力",IFERROR(INDEX('【参考】数式用'!$AT$3:$AV$452,MATCH(Q436&amp;V436,'【参考】数式用'!$AS$3:$AS$452,0),MATCH(VLOOKUP(Z436,'【参考】数式用'!$AW$2:$AX$53,2,FALSE),'【参考】数式用'!$AT$2:$AV$2,0)),10)))</f>
        <v/>
      </c>
      <c r="AN436" s="196"/>
      <c r="AO436" s="197"/>
    </row>
    <row r="437" spans="1:41" ht="49.95" customHeight="1">
      <c r="A437" s="21">
        <f t="shared" si="5"/>
        <v>385</v>
      </c>
      <c r="B437" s="58"/>
      <c r="C437" s="72"/>
      <c r="D437" s="72"/>
      <c r="E437" s="72"/>
      <c r="F437" s="72"/>
      <c r="G437" s="72"/>
      <c r="H437" s="72"/>
      <c r="I437" s="72"/>
      <c r="J437" s="72"/>
      <c r="K437" s="86"/>
      <c r="L437" s="96"/>
      <c r="M437" s="105"/>
      <c r="N437" s="105"/>
      <c r="O437" s="105"/>
      <c r="P437" s="112"/>
      <c r="Q437" s="119"/>
      <c r="R437" s="127"/>
      <c r="S437" s="127"/>
      <c r="T437" s="127"/>
      <c r="U437" s="133"/>
      <c r="V437" s="138"/>
      <c r="W437" s="150"/>
      <c r="X437" s="150"/>
      <c r="Y437" s="150"/>
      <c r="Z437" s="159"/>
      <c r="AA437" s="159"/>
      <c r="AB437" s="159"/>
      <c r="AC437" s="169" t="str">
        <f>IFERROR(VLOOKUP(Z437,'【参考】数式用'!$A$4:$B$54,2,FALSE),"")</f>
        <v/>
      </c>
      <c r="AD437" s="174"/>
      <c r="AE437" s="179" t="str">
        <f>IF(B437="","",IF(AO437="総合事業","数式を削除して手入力",IFERROR(INDEX('【参考】数式用'!$AT$3:$AV$452,MATCH(Q437&amp;V437,'【参考】数式用'!$AS$3:$AS$452,0),MATCH(VLOOKUP(Z437,'【参考】数式用'!$AW$2:$AX$53,2,FALSE),'【参考】数式用'!$AT$2:$AV$2,0)),10)))</f>
        <v/>
      </c>
      <c r="AN437" s="196"/>
      <c r="AO437" s="197"/>
    </row>
    <row r="438" spans="1:41" ht="49.95" customHeight="1">
      <c r="A438" s="21">
        <f t="shared" si="5"/>
        <v>386</v>
      </c>
      <c r="B438" s="58"/>
      <c r="C438" s="72"/>
      <c r="D438" s="72"/>
      <c r="E438" s="72"/>
      <c r="F438" s="72"/>
      <c r="G438" s="72"/>
      <c r="H438" s="72"/>
      <c r="I438" s="72"/>
      <c r="J438" s="72"/>
      <c r="K438" s="86"/>
      <c r="L438" s="96"/>
      <c r="M438" s="105"/>
      <c r="N438" s="105"/>
      <c r="O438" s="105"/>
      <c r="P438" s="112"/>
      <c r="Q438" s="119"/>
      <c r="R438" s="127"/>
      <c r="S438" s="127"/>
      <c r="T438" s="127"/>
      <c r="U438" s="133"/>
      <c r="V438" s="138"/>
      <c r="W438" s="150"/>
      <c r="X438" s="150"/>
      <c r="Y438" s="150"/>
      <c r="Z438" s="159"/>
      <c r="AA438" s="159"/>
      <c r="AB438" s="159"/>
      <c r="AC438" s="169" t="str">
        <f>IFERROR(VLOOKUP(Z438,'【参考】数式用'!$A$4:$B$54,2,FALSE),"")</f>
        <v/>
      </c>
      <c r="AD438" s="174"/>
      <c r="AE438" s="179" t="str">
        <f>IF(B438="","",IF(AO438="総合事業","数式を削除して手入力",IFERROR(INDEX('【参考】数式用'!$AT$3:$AV$452,MATCH(Q438&amp;V438,'【参考】数式用'!$AS$3:$AS$452,0),MATCH(VLOOKUP(Z438,'【参考】数式用'!$AW$2:$AX$53,2,FALSE),'【参考】数式用'!$AT$2:$AV$2,0)),10)))</f>
        <v/>
      </c>
      <c r="AN438" s="196"/>
      <c r="AO438" s="197"/>
    </row>
    <row r="439" spans="1:41" ht="49.95" customHeight="1">
      <c r="A439" s="21">
        <f t="shared" ref="A439:A502" si="6">A438+1</f>
        <v>387</v>
      </c>
      <c r="B439" s="58"/>
      <c r="C439" s="72"/>
      <c r="D439" s="72"/>
      <c r="E439" s="72"/>
      <c r="F439" s="72"/>
      <c r="G439" s="72"/>
      <c r="H439" s="72"/>
      <c r="I439" s="72"/>
      <c r="J439" s="72"/>
      <c r="K439" s="86"/>
      <c r="L439" s="96"/>
      <c r="M439" s="105"/>
      <c r="N439" s="105"/>
      <c r="O439" s="105"/>
      <c r="P439" s="112"/>
      <c r="Q439" s="119"/>
      <c r="R439" s="127"/>
      <c r="S439" s="127"/>
      <c r="T439" s="127"/>
      <c r="U439" s="133"/>
      <c r="V439" s="138"/>
      <c r="W439" s="150"/>
      <c r="X439" s="150"/>
      <c r="Y439" s="150"/>
      <c r="Z439" s="159"/>
      <c r="AA439" s="159"/>
      <c r="AB439" s="159"/>
      <c r="AC439" s="169" t="str">
        <f>IFERROR(VLOOKUP(Z439,'【参考】数式用'!$A$4:$B$54,2,FALSE),"")</f>
        <v/>
      </c>
      <c r="AD439" s="174"/>
      <c r="AE439" s="179" t="str">
        <f>IF(B439="","",IF(AO439="総合事業","数式を削除して手入力",IFERROR(INDEX('【参考】数式用'!$AT$3:$AV$452,MATCH(Q439&amp;V439,'【参考】数式用'!$AS$3:$AS$452,0),MATCH(VLOOKUP(Z439,'【参考】数式用'!$AW$2:$AX$53,2,FALSE),'【参考】数式用'!$AT$2:$AV$2,0)),10)))</f>
        <v/>
      </c>
      <c r="AN439" s="196"/>
      <c r="AO439" s="197"/>
    </row>
    <row r="440" spans="1:41" ht="49.95" customHeight="1">
      <c r="A440" s="21">
        <f t="shared" si="6"/>
        <v>388</v>
      </c>
      <c r="B440" s="58"/>
      <c r="C440" s="72"/>
      <c r="D440" s="72"/>
      <c r="E440" s="72"/>
      <c r="F440" s="72"/>
      <c r="G440" s="72"/>
      <c r="H440" s="72"/>
      <c r="I440" s="72"/>
      <c r="J440" s="72"/>
      <c r="K440" s="86"/>
      <c r="L440" s="96"/>
      <c r="M440" s="105"/>
      <c r="N440" s="105"/>
      <c r="O440" s="105"/>
      <c r="P440" s="112"/>
      <c r="Q440" s="119"/>
      <c r="R440" s="127"/>
      <c r="S440" s="127"/>
      <c r="T440" s="127"/>
      <c r="U440" s="133"/>
      <c r="V440" s="138"/>
      <c r="W440" s="150"/>
      <c r="X440" s="150"/>
      <c r="Y440" s="150"/>
      <c r="Z440" s="159"/>
      <c r="AA440" s="159"/>
      <c r="AB440" s="159"/>
      <c r="AC440" s="169" t="str">
        <f>IFERROR(VLOOKUP(Z440,'【参考】数式用'!$A$4:$B$54,2,FALSE),"")</f>
        <v/>
      </c>
      <c r="AD440" s="174"/>
      <c r="AE440" s="179" t="str">
        <f>IF(B440="","",IF(AO440="総合事業","数式を削除して手入力",IFERROR(INDEX('【参考】数式用'!$AT$3:$AV$452,MATCH(Q440&amp;V440,'【参考】数式用'!$AS$3:$AS$452,0),MATCH(VLOOKUP(Z440,'【参考】数式用'!$AW$2:$AX$53,2,FALSE),'【参考】数式用'!$AT$2:$AV$2,0)),10)))</f>
        <v/>
      </c>
      <c r="AN440" s="196"/>
      <c r="AO440" s="197"/>
    </row>
    <row r="441" spans="1:41" ht="49.95" customHeight="1">
      <c r="A441" s="21">
        <f t="shared" si="6"/>
        <v>389</v>
      </c>
      <c r="B441" s="58"/>
      <c r="C441" s="72"/>
      <c r="D441" s="72"/>
      <c r="E441" s="72"/>
      <c r="F441" s="72"/>
      <c r="G441" s="72"/>
      <c r="H441" s="72"/>
      <c r="I441" s="72"/>
      <c r="J441" s="72"/>
      <c r="K441" s="86"/>
      <c r="L441" s="96"/>
      <c r="M441" s="105"/>
      <c r="N441" s="105"/>
      <c r="O441" s="105"/>
      <c r="P441" s="112"/>
      <c r="Q441" s="119"/>
      <c r="R441" s="127"/>
      <c r="S441" s="127"/>
      <c r="T441" s="127"/>
      <c r="U441" s="133"/>
      <c r="V441" s="138"/>
      <c r="W441" s="150"/>
      <c r="X441" s="150"/>
      <c r="Y441" s="150"/>
      <c r="Z441" s="159"/>
      <c r="AA441" s="159"/>
      <c r="AB441" s="159"/>
      <c r="AC441" s="169" t="str">
        <f>IFERROR(VLOOKUP(Z441,'【参考】数式用'!$A$4:$B$54,2,FALSE),"")</f>
        <v/>
      </c>
      <c r="AD441" s="174"/>
      <c r="AE441" s="179" t="str">
        <f>IF(B441="","",IF(AO441="総合事業","数式を削除して手入力",IFERROR(INDEX('【参考】数式用'!$AT$3:$AV$452,MATCH(Q441&amp;V441,'【参考】数式用'!$AS$3:$AS$452,0),MATCH(VLOOKUP(Z441,'【参考】数式用'!$AW$2:$AX$53,2,FALSE),'【参考】数式用'!$AT$2:$AV$2,0)),10)))</f>
        <v/>
      </c>
      <c r="AN441" s="196"/>
      <c r="AO441" s="197"/>
    </row>
    <row r="442" spans="1:41" ht="49.95" customHeight="1">
      <c r="A442" s="21">
        <f t="shared" si="6"/>
        <v>390</v>
      </c>
      <c r="B442" s="58"/>
      <c r="C442" s="72"/>
      <c r="D442" s="72"/>
      <c r="E442" s="72"/>
      <c r="F442" s="72"/>
      <c r="G442" s="72"/>
      <c r="H442" s="72"/>
      <c r="I442" s="72"/>
      <c r="J442" s="72"/>
      <c r="K442" s="86"/>
      <c r="L442" s="96"/>
      <c r="M442" s="105"/>
      <c r="N442" s="105"/>
      <c r="O442" s="105"/>
      <c r="P442" s="112"/>
      <c r="Q442" s="119"/>
      <c r="R442" s="127"/>
      <c r="S442" s="127"/>
      <c r="T442" s="127"/>
      <c r="U442" s="133"/>
      <c r="V442" s="138"/>
      <c r="W442" s="150"/>
      <c r="X442" s="150"/>
      <c r="Y442" s="150"/>
      <c r="Z442" s="159"/>
      <c r="AA442" s="159"/>
      <c r="AB442" s="159"/>
      <c r="AC442" s="169" t="str">
        <f>IFERROR(VLOOKUP(Z442,'【参考】数式用'!$A$4:$B$54,2,FALSE),"")</f>
        <v/>
      </c>
      <c r="AD442" s="174"/>
      <c r="AE442" s="179" t="str">
        <f>IF(B442="","",IF(AO442="総合事業","数式を削除して手入力",IFERROR(INDEX('【参考】数式用'!$AT$3:$AV$452,MATCH(Q442&amp;V442,'【参考】数式用'!$AS$3:$AS$452,0),MATCH(VLOOKUP(Z442,'【参考】数式用'!$AW$2:$AX$53,2,FALSE),'【参考】数式用'!$AT$2:$AV$2,0)),10)))</f>
        <v/>
      </c>
      <c r="AN442" s="196"/>
      <c r="AO442" s="197"/>
    </row>
    <row r="443" spans="1:41" ht="49.95" customHeight="1">
      <c r="A443" s="21">
        <f t="shared" si="6"/>
        <v>391</v>
      </c>
      <c r="B443" s="58"/>
      <c r="C443" s="72"/>
      <c r="D443" s="72"/>
      <c r="E443" s="72"/>
      <c r="F443" s="72"/>
      <c r="G443" s="72"/>
      <c r="H443" s="72"/>
      <c r="I443" s="72"/>
      <c r="J443" s="72"/>
      <c r="K443" s="86"/>
      <c r="L443" s="96"/>
      <c r="M443" s="105"/>
      <c r="N443" s="105"/>
      <c r="O443" s="105"/>
      <c r="P443" s="112"/>
      <c r="Q443" s="119"/>
      <c r="R443" s="127"/>
      <c r="S443" s="127"/>
      <c r="T443" s="127"/>
      <c r="U443" s="133"/>
      <c r="V443" s="138"/>
      <c r="W443" s="150"/>
      <c r="X443" s="150"/>
      <c r="Y443" s="150"/>
      <c r="Z443" s="159"/>
      <c r="AA443" s="159"/>
      <c r="AB443" s="159"/>
      <c r="AC443" s="169" t="str">
        <f>IFERROR(VLOOKUP(Z443,'【参考】数式用'!$A$4:$B$54,2,FALSE),"")</f>
        <v/>
      </c>
      <c r="AD443" s="174"/>
      <c r="AE443" s="179" t="str">
        <f>IF(B443="","",IF(AO443="総合事業","数式を削除して手入力",IFERROR(INDEX('【参考】数式用'!$AT$3:$AV$452,MATCH(Q443&amp;V443,'【参考】数式用'!$AS$3:$AS$452,0),MATCH(VLOOKUP(Z443,'【参考】数式用'!$AW$2:$AX$53,2,FALSE),'【参考】数式用'!$AT$2:$AV$2,0)),10)))</f>
        <v/>
      </c>
      <c r="AN443" s="196"/>
      <c r="AO443" s="197"/>
    </row>
    <row r="444" spans="1:41" ht="49.95" customHeight="1">
      <c r="A444" s="21">
        <f t="shared" si="6"/>
        <v>392</v>
      </c>
      <c r="B444" s="58"/>
      <c r="C444" s="72"/>
      <c r="D444" s="72"/>
      <c r="E444" s="72"/>
      <c r="F444" s="72"/>
      <c r="G444" s="72"/>
      <c r="H444" s="72"/>
      <c r="I444" s="72"/>
      <c r="J444" s="72"/>
      <c r="K444" s="86"/>
      <c r="L444" s="96"/>
      <c r="M444" s="105"/>
      <c r="N444" s="105"/>
      <c r="O444" s="105"/>
      <c r="P444" s="112"/>
      <c r="Q444" s="119"/>
      <c r="R444" s="127"/>
      <c r="S444" s="127"/>
      <c r="T444" s="127"/>
      <c r="U444" s="133"/>
      <c r="V444" s="138"/>
      <c r="W444" s="150"/>
      <c r="X444" s="150"/>
      <c r="Y444" s="150"/>
      <c r="Z444" s="159"/>
      <c r="AA444" s="159"/>
      <c r="AB444" s="159"/>
      <c r="AC444" s="169" t="str">
        <f>IFERROR(VLOOKUP(Z444,'【参考】数式用'!$A$4:$B$54,2,FALSE),"")</f>
        <v/>
      </c>
      <c r="AD444" s="174"/>
      <c r="AE444" s="179" t="str">
        <f>IF(B444="","",IF(AO444="総合事業","数式を削除して手入力",IFERROR(INDEX('【参考】数式用'!$AT$3:$AV$452,MATCH(Q444&amp;V444,'【参考】数式用'!$AS$3:$AS$452,0),MATCH(VLOOKUP(Z444,'【参考】数式用'!$AW$2:$AX$53,2,FALSE),'【参考】数式用'!$AT$2:$AV$2,0)),10)))</f>
        <v/>
      </c>
      <c r="AN444" s="196"/>
      <c r="AO444" s="197"/>
    </row>
    <row r="445" spans="1:41" ht="49.95" customHeight="1">
      <c r="A445" s="21">
        <f t="shared" si="6"/>
        <v>393</v>
      </c>
      <c r="B445" s="58"/>
      <c r="C445" s="72"/>
      <c r="D445" s="72"/>
      <c r="E445" s="72"/>
      <c r="F445" s="72"/>
      <c r="G445" s="72"/>
      <c r="H445" s="72"/>
      <c r="I445" s="72"/>
      <c r="J445" s="72"/>
      <c r="K445" s="86"/>
      <c r="L445" s="96"/>
      <c r="M445" s="105"/>
      <c r="N445" s="105"/>
      <c r="O445" s="105"/>
      <c r="P445" s="112"/>
      <c r="Q445" s="119"/>
      <c r="R445" s="127"/>
      <c r="S445" s="127"/>
      <c r="T445" s="127"/>
      <c r="U445" s="133"/>
      <c r="V445" s="138"/>
      <c r="W445" s="150"/>
      <c r="X445" s="150"/>
      <c r="Y445" s="150"/>
      <c r="Z445" s="159"/>
      <c r="AA445" s="159"/>
      <c r="AB445" s="159"/>
      <c r="AC445" s="169" t="str">
        <f>IFERROR(VLOOKUP(Z445,'【参考】数式用'!$A$4:$B$54,2,FALSE),"")</f>
        <v/>
      </c>
      <c r="AD445" s="174"/>
      <c r="AE445" s="179" t="str">
        <f>IF(B445="","",IF(AO445="総合事業","数式を削除して手入力",IFERROR(INDEX('【参考】数式用'!$AT$3:$AV$452,MATCH(Q445&amp;V445,'【参考】数式用'!$AS$3:$AS$452,0),MATCH(VLOOKUP(Z445,'【参考】数式用'!$AW$2:$AX$53,2,FALSE),'【参考】数式用'!$AT$2:$AV$2,0)),10)))</f>
        <v/>
      </c>
      <c r="AN445" s="196"/>
      <c r="AO445" s="197"/>
    </row>
    <row r="446" spans="1:41" ht="49.95" customHeight="1">
      <c r="A446" s="21">
        <f t="shared" si="6"/>
        <v>394</v>
      </c>
      <c r="B446" s="58"/>
      <c r="C446" s="72"/>
      <c r="D446" s="72"/>
      <c r="E446" s="72"/>
      <c r="F446" s="72"/>
      <c r="G446" s="72"/>
      <c r="H446" s="72"/>
      <c r="I446" s="72"/>
      <c r="J446" s="72"/>
      <c r="K446" s="86"/>
      <c r="L446" s="96"/>
      <c r="M446" s="105"/>
      <c r="N446" s="105"/>
      <c r="O446" s="105"/>
      <c r="P446" s="112"/>
      <c r="Q446" s="119"/>
      <c r="R446" s="127"/>
      <c r="S446" s="127"/>
      <c r="T446" s="127"/>
      <c r="U446" s="133"/>
      <c r="V446" s="138"/>
      <c r="W446" s="150"/>
      <c r="X446" s="150"/>
      <c r="Y446" s="150"/>
      <c r="Z446" s="159"/>
      <c r="AA446" s="159"/>
      <c r="AB446" s="159"/>
      <c r="AC446" s="169" t="str">
        <f>IFERROR(VLOOKUP(Z446,'【参考】数式用'!$A$4:$B$54,2,FALSE),"")</f>
        <v/>
      </c>
      <c r="AD446" s="174"/>
      <c r="AE446" s="179" t="str">
        <f>IF(B446="","",IF(AO446="総合事業","数式を削除して手入力",IFERROR(INDEX('【参考】数式用'!$AT$3:$AV$452,MATCH(Q446&amp;V446,'【参考】数式用'!$AS$3:$AS$452,0),MATCH(VLOOKUP(Z446,'【参考】数式用'!$AW$2:$AX$53,2,FALSE),'【参考】数式用'!$AT$2:$AV$2,0)),10)))</f>
        <v/>
      </c>
      <c r="AN446" s="196"/>
      <c r="AO446" s="197"/>
    </row>
    <row r="447" spans="1:41" ht="49.95" customHeight="1">
      <c r="A447" s="21">
        <f t="shared" si="6"/>
        <v>395</v>
      </c>
      <c r="B447" s="58"/>
      <c r="C447" s="72"/>
      <c r="D447" s="72"/>
      <c r="E447" s="72"/>
      <c r="F447" s="72"/>
      <c r="G447" s="72"/>
      <c r="H447" s="72"/>
      <c r="I447" s="72"/>
      <c r="J447" s="72"/>
      <c r="K447" s="86"/>
      <c r="L447" s="96"/>
      <c r="M447" s="105"/>
      <c r="N447" s="105"/>
      <c r="O447" s="105"/>
      <c r="P447" s="112"/>
      <c r="Q447" s="119"/>
      <c r="R447" s="127"/>
      <c r="S447" s="127"/>
      <c r="T447" s="127"/>
      <c r="U447" s="133"/>
      <c r="V447" s="138"/>
      <c r="W447" s="150"/>
      <c r="X447" s="150"/>
      <c r="Y447" s="150"/>
      <c r="Z447" s="159"/>
      <c r="AA447" s="159"/>
      <c r="AB447" s="159"/>
      <c r="AC447" s="169" t="str">
        <f>IFERROR(VLOOKUP(Z447,'【参考】数式用'!$A$4:$B$54,2,FALSE),"")</f>
        <v/>
      </c>
      <c r="AD447" s="174"/>
      <c r="AE447" s="179" t="str">
        <f>IF(B447="","",IF(AO447="総合事業","数式を削除して手入力",IFERROR(INDEX('【参考】数式用'!$AT$3:$AV$452,MATCH(Q447&amp;V447,'【参考】数式用'!$AS$3:$AS$452,0),MATCH(VLOOKUP(Z447,'【参考】数式用'!$AW$2:$AX$53,2,FALSE),'【参考】数式用'!$AT$2:$AV$2,0)),10)))</f>
        <v/>
      </c>
      <c r="AN447" s="196"/>
      <c r="AO447" s="197"/>
    </row>
    <row r="448" spans="1:41" ht="49.95" customHeight="1">
      <c r="A448" s="21">
        <f t="shared" si="6"/>
        <v>396</v>
      </c>
      <c r="B448" s="58"/>
      <c r="C448" s="72"/>
      <c r="D448" s="72"/>
      <c r="E448" s="72"/>
      <c r="F448" s="72"/>
      <c r="G448" s="72"/>
      <c r="H448" s="72"/>
      <c r="I448" s="72"/>
      <c r="J448" s="72"/>
      <c r="K448" s="86"/>
      <c r="L448" s="96"/>
      <c r="M448" s="105"/>
      <c r="N448" s="105"/>
      <c r="O448" s="105"/>
      <c r="P448" s="112"/>
      <c r="Q448" s="119"/>
      <c r="R448" s="127"/>
      <c r="S448" s="127"/>
      <c r="T448" s="127"/>
      <c r="U448" s="133"/>
      <c r="V448" s="138"/>
      <c r="W448" s="150"/>
      <c r="X448" s="150"/>
      <c r="Y448" s="150"/>
      <c r="Z448" s="159"/>
      <c r="AA448" s="159"/>
      <c r="AB448" s="159"/>
      <c r="AC448" s="169" t="str">
        <f>IFERROR(VLOOKUP(Z448,'【参考】数式用'!$A$4:$B$54,2,FALSE),"")</f>
        <v/>
      </c>
      <c r="AD448" s="174"/>
      <c r="AE448" s="179" t="str">
        <f>IF(B448="","",IF(AO448="総合事業","数式を削除して手入力",IFERROR(INDEX('【参考】数式用'!$AT$3:$AV$452,MATCH(Q448&amp;V448,'【参考】数式用'!$AS$3:$AS$452,0),MATCH(VLOOKUP(Z448,'【参考】数式用'!$AW$2:$AX$53,2,FALSE),'【参考】数式用'!$AT$2:$AV$2,0)),10)))</f>
        <v/>
      </c>
      <c r="AN448" s="196"/>
      <c r="AO448" s="197"/>
    </row>
    <row r="449" spans="1:41" ht="49.95" customHeight="1">
      <c r="A449" s="21">
        <f t="shared" si="6"/>
        <v>397</v>
      </c>
      <c r="B449" s="58"/>
      <c r="C449" s="72"/>
      <c r="D449" s="72"/>
      <c r="E449" s="72"/>
      <c r="F449" s="72"/>
      <c r="G449" s="72"/>
      <c r="H449" s="72"/>
      <c r="I449" s="72"/>
      <c r="J449" s="72"/>
      <c r="K449" s="86"/>
      <c r="L449" s="96"/>
      <c r="M449" s="105"/>
      <c r="N449" s="105"/>
      <c r="O449" s="105"/>
      <c r="P449" s="112"/>
      <c r="Q449" s="119"/>
      <c r="R449" s="127"/>
      <c r="S449" s="127"/>
      <c r="T449" s="127"/>
      <c r="U449" s="133"/>
      <c r="V449" s="138"/>
      <c r="W449" s="150"/>
      <c r="X449" s="150"/>
      <c r="Y449" s="150"/>
      <c r="Z449" s="159"/>
      <c r="AA449" s="159"/>
      <c r="AB449" s="159"/>
      <c r="AC449" s="169" t="str">
        <f>IFERROR(VLOOKUP(Z449,'【参考】数式用'!$A$4:$B$54,2,FALSE),"")</f>
        <v/>
      </c>
      <c r="AD449" s="174"/>
      <c r="AE449" s="179" t="str">
        <f>IF(B449="","",IF(AO449="総合事業","数式を削除して手入力",IFERROR(INDEX('【参考】数式用'!$AT$3:$AV$452,MATCH(Q449&amp;V449,'【参考】数式用'!$AS$3:$AS$452,0),MATCH(VLOOKUP(Z449,'【参考】数式用'!$AW$2:$AX$53,2,FALSE),'【参考】数式用'!$AT$2:$AV$2,0)),10)))</f>
        <v/>
      </c>
      <c r="AN449" s="196"/>
      <c r="AO449" s="197"/>
    </row>
    <row r="450" spans="1:41" ht="49.95" customHeight="1">
      <c r="A450" s="21">
        <f t="shared" si="6"/>
        <v>398</v>
      </c>
      <c r="B450" s="58"/>
      <c r="C450" s="72"/>
      <c r="D450" s="72"/>
      <c r="E450" s="72"/>
      <c r="F450" s="72"/>
      <c r="G450" s="72"/>
      <c r="H450" s="72"/>
      <c r="I450" s="72"/>
      <c r="J450" s="72"/>
      <c r="K450" s="86"/>
      <c r="L450" s="96"/>
      <c r="M450" s="105"/>
      <c r="N450" s="105"/>
      <c r="O450" s="105"/>
      <c r="P450" s="112"/>
      <c r="Q450" s="119"/>
      <c r="R450" s="127"/>
      <c r="S450" s="127"/>
      <c r="T450" s="127"/>
      <c r="U450" s="133"/>
      <c r="V450" s="138"/>
      <c r="W450" s="150"/>
      <c r="X450" s="150"/>
      <c r="Y450" s="150"/>
      <c r="Z450" s="159"/>
      <c r="AA450" s="159"/>
      <c r="AB450" s="159"/>
      <c r="AC450" s="169" t="str">
        <f>IFERROR(VLOOKUP(Z450,'【参考】数式用'!$A$4:$B$54,2,FALSE),"")</f>
        <v/>
      </c>
      <c r="AD450" s="174"/>
      <c r="AE450" s="179" t="str">
        <f>IF(B450="","",IF(AO450="総合事業","数式を削除して手入力",IFERROR(INDEX('【参考】数式用'!$AT$3:$AV$452,MATCH(Q450&amp;V450,'【参考】数式用'!$AS$3:$AS$452,0),MATCH(VLOOKUP(Z450,'【参考】数式用'!$AW$2:$AX$53,2,FALSE),'【参考】数式用'!$AT$2:$AV$2,0)),10)))</f>
        <v/>
      </c>
      <c r="AN450" s="196"/>
      <c r="AO450" s="197"/>
    </row>
    <row r="451" spans="1:41" ht="49.95" customHeight="1">
      <c r="A451" s="21">
        <f t="shared" si="6"/>
        <v>399</v>
      </c>
      <c r="B451" s="58"/>
      <c r="C451" s="72"/>
      <c r="D451" s="72"/>
      <c r="E451" s="72"/>
      <c r="F451" s="72"/>
      <c r="G451" s="72"/>
      <c r="H451" s="72"/>
      <c r="I451" s="72"/>
      <c r="J451" s="72"/>
      <c r="K451" s="86"/>
      <c r="L451" s="96"/>
      <c r="M451" s="105"/>
      <c r="N451" s="105"/>
      <c r="O451" s="105"/>
      <c r="P451" s="112"/>
      <c r="Q451" s="119"/>
      <c r="R451" s="127"/>
      <c r="S451" s="127"/>
      <c r="T451" s="127"/>
      <c r="U451" s="133"/>
      <c r="V451" s="138"/>
      <c r="W451" s="150"/>
      <c r="X451" s="150"/>
      <c r="Y451" s="150"/>
      <c r="Z451" s="159"/>
      <c r="AA451" s="159"/>
      <c r="AB451" s="159"/>
      <c r="AC451" s="169" t="str">
        <f>IFERROR(VLOOKUP(Z451,'【参考】数式用'!$A$4:$B$54,2,FALSE),"")</f>
        <v/>
      </c>
      <c r="AD451" s="174"/>
      <c r="AE451" s="179" t="str">
        <f>IF(B451="","",IF(AO451="総合事業","数式を削除して手入力",IFERROR(INDEX('【参考】数式用'!$AT$3:$AV$452,MATCH(Q451&amp;V451,'【参考】数式用'!$AS$3:$AS$452,0),MATCH(VLOOKUP(Z451,'【参考】数式用'!$AW$2:$AX$53,2,FALSE),'【参考】数式用'!$AT$2:$AV$2,0)),10)))</f>
        <v/>
      </c>
      <c r="AN451" s="196"/>
      <c r="AO451" s="197"/>
    </row>
    <row r="452" spans="1:41" ht="49.95" customHeight="1">
      <c r="A452" s="21">
        <f t="shared" si="6"/>
        <v>400</v>
      </c>
      <c r="B452" s="58"/>
      <c r="C452" s="72"/>
      <c r="D452" s="72"/>
      <c r="E452" s="72"/>
      <c r="F452" s="72"/>
      <c r="G452" s="72"/>
      <c r="H452" s="72"/>
      <c r="I452" s="72"/>
      <c r="J452" s="72"/>
      <c r="K452" s="86"/>
      <c r="L452" s="96"/>
      <c r="M452" s="105"/>
      <c r="N452" s="105"/>
      <c r="O452" s="105"/>
      <c r="P452" s="112"/>
      <c r="Q452" s="119"/>
      <c r="R452" s="127"/>
      <c r="S452" s="127"/>
      <c r="T452" s="127"/>
      <c r="U452" s="133"/>
      <c r="V452" s="138"/>
      <c r="W452" s="150"/>
      <c r="X452" s="150"/>
      <c r="Y452" s="150"/>
      <c r="Z452" s="159"/>
      <c r="AA452" s="159"/>
      <c r="AB452" s="159"/>
      <c r="AC452" s="169" t="str">
        <f>IFERROR(VLOOKUP(Z452,'【参考】数式用'!$A$4:$B$54,2,FALSE),"")</f>
        <v/>
      </c>
      <c r="AD452" s="174"/>
      <c r="AE452" s="179" t="str">
        <f>IF(B452="","",IF(AO452="総合事業","数式を削除して手入力",IFERROR(INDEX('【参考】数式用'!$AT$3:$AV$452,MATCH(Q452&amp;V452,'【参考】数式用'!$AS$3:$AS$452,0),MATCH(VLOOKUP(Z452,'【参考】数式用'!$AW$2:$AX$53,2,FALSE),'【参考】数式用'!$AT$2:$AV$2,0)),10)))</f>
        <v/>
      </c>
      <c r="AN452" s="196"/>
      <c r="AO452" s="197"/>
    </row>
    <row r="453" spans="1:41" ht="49.95" customHeight="1">
      <c r="A453" s="21">
        <f t="shared" si="6"/>
        <v>401</v>
      </c>
      <c r="B453" s="58"/>
      <c r="C453" s="72"/>
      <c r="D453" s="72"/>
      <c r="E453" s="72"/>
      <c r="F453" s="72"/>
      <c r="G453" s="72"/>
      <c r="H453" s="72"/>
      <c r="I453" s="72"/>
      <c r="J453" s="72"/>
      <c r="K453" s="86"/>
      <c r="L453" s="96"/>
      <c r="M453" s="105"/>
      <c r="N453" s="105"/>
      <c r="O453" s="105"/>
      <c r="P453" s="112"/>
      <c r="Q453" s="119"/>
      <c r="R453" s="127"/>
      <c r="S453" s="127"/>
      <c r="T453" s="127"/>
      <c r="U453" s="133"/>
      <c r="V453" s="138"/>
      <c r="W453" s="150"/>
      <c r="X453" s="150"/>
      <c r="Y453" s="150"/>
      <c r="Z453" s="159"/>
      <c r="AA453" s="159"/>
      <c r="AB453" s="159"/>
      <c r="AC453" s="169" t="str">
        <f>IFERROR(VLOOKUP(Z453,'【参考】数式用'!$A$4:$B$54,2,FALSE),"")</f>
        <v/>
      </c>
      <c r="AD453" s="174"/>
      <c r="AE453" s="179" t="str">
        <f>IF(B453="","",IF(AO453="総合事業","数式を削除して手入力",IFERROR(INDEX('【参考】数式用'!$AT$3:$AV$452,MATCH(Q453&amp;V453,'【参考】数式用'!$AS$3:$AS$452,0),MATCH(VLOOKUP(Z453,'【参考】数式用'!$AW$2:$AX$53,2,FALSE),'【参考】数式用'!$AT$2:$AV$2,0)),10)))</f>
        <v/>
      </c>
      <c r="AN453" s="196"/>
      <c r="AO453" s="197"/>
    </row>
    <row r="454" spans="1:41" ht="49.95" customHeight="1">
      <c r="A454" s="21">
        <f t="shared" si="6"/>
        <v>402</v>
      </c>
      <c r="B454" s="58"/>
      <c r="C454" s="72"/>
      <c r="D454" s="72"/>
      <c r="E454" s="72"/>
      <c r="F454" s="72"/>
      <c r="G454" s="72"/>
      <c r="H454" s="72"/>
      <c r="I454" s="72"/>
      <c r="J454" s="72"/>
      <c r="K454" s="86"/>
      <c r="L454" s="96"/>
      <c r="M454" s="105"/>
      <c r="N454" s="105"/>
      <c r="O454" s="105"/>
      <c r="P454" s="112"/>
      <c r="Q454" s="119"/>
      <c r="R454" s="127"/>
      <c r="S454" s="127"/>
      <c r="T454" s="127"/>
      <c r="U454" s="133"/>
      <c r="V454" s="138"/>
      <c r="W454" s="150"/>
      <c r="X454" s="150"/>
      <c r="Y454" s="150"/>
      <c r="Z454" s="159"/>
      <c r="AA454" s="159"/>
      <c r="AB454" s="159"/>
      <c r="AC454" s="169" t="str">
        <f>IFERROR(VLOOKUP(Z454,'【参考】数式用'!$A$4:$B$54,2,FALSE),"")</f>
        <v/>
      </c>
      <c r="AD454" s="174"/>
      <c r="AE454" s="179" t="str">
        <f>IF(B454="","",IF(AO454="総合事業","数式を削除して手入力",IFERROR(INDEX('【参考】数式用'!$AT$3:$AV$452,MATCH(Q454&amp;V454,'【参考】数式用'!$AS$3:$AS$452,0),MATCH(VLOOKUP(Z454,'【参考】数式用'!$AW$2:$AX$53,2,FALSE),'【参考】数式用'!$AT$2:$AV$2,0)),10)))</f>
        <v/>
      </c>
      <c r="AN454" s="196"/>
      <c r="AO454" s="197"/>
    </row>
    <row r="455" spans="1:41" ht="49.95" customHeight="1">
      <c r="A455" s="21">
        <f t="shared" si="6"/>
        <v>403</v>
      </c>
      <c r="B455" s="58"/>
      <c r="C455" s="72"/>
      <c r="D455" s="72"/>
      <c r="E455" s="72"/>
      <c r="F455" s="72"/>
      <c r="G455" s="72"/>
      <c r="H455" s="72"/>
      <c r="I455" s="72"/>
      <c r="J455" s="72"/>
      <c r="K455" s="86"/>
      <c r="L455" s="96"/>
      <c r="M455" s="105"/>
      <c r="N455" s="105"/>
      <c r="O455" s="105"/>
      <c r="P455" s="112"/>
      <c r="Q455" s="119"/>
      <c r="R455" s="127"/>
      <c r="S455" s="127"/>
      <c r="T455" s="127"/>
      <c r="U455" s="133"/>
      <c r="V455" s="138"/>
      <c r="W455" s="150"/>
      <c r="X455" s="150"/>
      <c r="Y455" s="150"/>
      <c r="Z455" s="159"/>
      <c r="AA455" s="159"/>
      <c r="AB455" s="159"/>
      <c r="AC455" s="169" t="str">
        <f>IFERROR(VLOOKUP(Z455,'【参考】数式用'!$A$4:$B$54,2,FALSE),"")</f>
        <v/>
      </c>
      <c r="AD455" s="174"/>
      <c r="AE455" s="179" t="str">
        <f>IF(B455="","",IF(AO455="総合事業","数式を削除して手入力",IFERROR(INDEX('【参考】数式用'!$AT$3:$AV$452,MATCH(Q455&amp;V455,'【参考】数式用'!$AS$3:$AS$452,0),MATCH(VLOOKUP(Z455,'【参考】数式用'!$AW$2:$AX$53,2,FALSE),'【参考】数式用'!$AT$2:$AV$2,0)),10)))</f>
        <v/>
      </c>
      <c r="AN455" s="196"/>
      <c r="AO455" s="197"/>
    </row>
    <row r="456" spans="1:41" ht="49.95" customHeight="1">
      <c r="A456" s="21">
        <f t="shared" si="6"/>
        <v>404</v>
      </c>
      <c r="B456" s="58"/>
      <c r="C456" s="72"/>
      <c r="D456" s="72"/>
      <c r="E456" s="72"/>
      <c r="F456" s="72"/>
      <c r="G456" s="72"/>
      <c r="H456" s="72"/>
      <c r="I456" s="72"/>
      <c r="J456" s="72"/>
      <c r="K456" s="86"/>
      <c r="L456" s="96"/>
      <c r="M456" s="105"/>
      <c r="N456" s="105"/>
      <c r="O456" s="105"/>
      <c r="P456" s="112"/>
      <c r="Q456" s="119"/>
      <c r="R456" s="127"/>
      <c r="S456" s="127"/>
      <c r="T456" s="127"/>
      <c r="U456" s="133"/>
      <c r="V456" s="138"/>
      <c r="W456" s="150"/>
      <c r="X456" s="150"/>
      <c r="Y456" s="150"/>
      <c r="Z456" s="159"/>
      <c r="AA456" s="159"/>
      <c r="AB456" s="159"/>
      <c r="AC456" s="169" t="str">
        <f>IFERROR(VLOOKUP(Z456,'【参考】数式用'!$A$4:$B$54,2,FALSE),"")</f>
        <v/>
      </c>
      <c r="AD456" s="174"/>
      <c r="AE456" s="179" t="str">
        <f>IF(B456="","",IF(AO456="総合事業","数式を削除して手入力",IFERROR(INDEX('【参考】数式用'!$AT$3:$AV$452,MATCH(Q456&amp;V456,'【参考】数式用'!$AS$3:$AS$452,0),MATCH(VLOOKUP(Z456,'【参考】数式用'!$AW$2:$AX$53,2,FALSE),'【参考】数式用'!$AT$2:$AV$2,0)),10)))</f>
        <v/>
      </c>
      <c r="AN456" s="196"/>
      <c r="AO456" s="197"/>
    </row>
    <row r="457" spans="1:41" ht="49.95" customHeight="1">
      <c r="A457" s="21">
        <f t="shared" si="6"/>
        <v>405</v>
      </c>
      <c r="B457" s="58"/>
      <c r="C457" s="72"/>
      <c r="D457" s="72"/>
      <c r="E457" s="72"/>
      <c r="F457" s="72"/>
      <c r="G457" s="72"/>
      <c r="H457" s="72"/>
      <c r="I457" s="72"/>
      <c r="J457" s="72"/>
      <c r="K457" s="86"/>
      <c r="L457" s="96"/>
      <c r="M457" s="105"/>
      <c r="N457" s="105"/>
      <c r="O457" s="105"/>
      <c r="P457" s="112"/>
      <c r="Q457" s="119"/>
      <c r="R457" s="127"/>
      <c r="S457" s="127"/>
      <c r="T457" s="127"/>
      <c r="U457" s="133"/>
      <c r="V457" s="138"/>
      <c r="W457" s="150"/>
      <c r="X457" s="150"/>
      <c r="Y457" s="150"/>
      <c r="Z457" s="159"/>
      <c r="AA457" s="159"/>
      <c r="AB457" s="159"/>
      <c r="AC457" s="169" t="str">
        <f>IFERROR(VLOOKUP(Z457,'【参考】数式用'!$A$4:$B$54,2,FALSE),"")</f>
        <v/>
      </c>
      <c r="AD457" s="174"/>
      <c r="AE457" s="179" t="str">
        <f>IF(B457="","",IF(AO457="総合事業","数式を削除して手入力",IFERROR(INDEX('【参考】数式用'!$AT$3:$AV$452,MATCH(Q457&amp;V457,'【参考】数式用'!$AS$3:$AS$452,0),MATCH(VLOOKUP(Z457,'【参考】数式用'!$AW$2:$AX$53,2,FALSE),'【参考】数式用'!$AT$2:$AV$2,0)),10)))</f>
        <v/>
      </c>
      <c r="AN457" s="196"/>
      <c r="AO457" s="197"/>
    </row>
    <row r="458" spans="1:41" ht="49.95" customHeight="1">
      <c r="A458" s="21">
        <f t="shared" si="6"/>
        <v>406</v>
      </c>
      <c r="B458" s="58"/>
      <c r="C458" s="72"/>
      <c r="D458" s="72"/>
      <c r="E458" s="72"/>
      <c r="F458" s="72"/>
      <c r="G458" s="72"/>
      <c r="H458" s="72"/>
      <c r="I458" s="72"/>
      <c r="J458" s="72"/>
      <c r="K458" s="86"/>
      <c r="L458" s="96"/>
      <c r="M458" s="105"/>
      <c r="N458" s="105"/>
      <c r="O458" s="105"/>
      <c r="P458" s="112"/>
      <c r="Q458" s="119"/>
      <c r="R458" s="127"/>
      <c r="S458" s="127"/>
      <c r="T458" s="127"/>
      <c r="U458" s="133"/>
      <c r="V458" s="138"/>
      <c r="W458" s="150"/>
      <c r="X458" s="150"/>
      <c r="Y458" s="150"/>
      <c r="Z458" s="159"/>
      <c r="AA458" s="159"/>
      <c r="AB458" s="159"/>
      <c r="AC458" s="169" t="str">
        <f>IFERROR(VLOOKUP(Z458,'【参考】数式用'!$A$4:$B$54,2,FALSE),"")</f>
        <v/>
      </c>
      <c r="AD458" s="174"/>
      <c r="AE458" s="179" t="str">
        <f>IF(B458="","",IF(AO458="総合事業","数式を削除して手入力",IFERROR(INDEX('【参考】数式用'!$AT$3:$AV$452,MATCH(Q458&amp;V458,'【参考】数式用'!$AS$3:$AS$452,0),MATCH(VLOOKUP(Z458,'【参考】数式用'!$AW$2:$AX$53,2,FALSE),'【参考】数式用'!$AT$2:$AV$2,0)),10)))</f>
        <v/>
      </c>
      <c r="AN458" s="196"/>
      <c r="AO458" s="197"/>
    </row>
    <row r="459" spans="1:41" ht="49.95" customHeight="1">
      <c r="A459" s="21">
        <f t="shared" si="6"/>
        <v>407</v>
      </c>
      <c r="B459" s="58"/>
      <c r="C459" s="72"/>
      <c r="D459" s="72"/>
      <c r="E459" s="72"/>
      <c r="F459" s="72"/>
      <c r="G459" s="72"/>
      <c r="H459" s="72"/>
      <c r="I459" s="72"/>
      <c r="J459" s="72"/>
      <c r="K459" s="86"/>
      <c r="L459" s="96"/>
      <c r="M459" s="105"/>
      <c r="N459" s="105"/>
      <c r="O459" s="105"/>
      <c r="P459" s="112"/>
      <c r="Q459" s="119"/>
      <c r="R459" s="127"/>
      <c r="S459" s="127"/>
      <c r="T459" s="127"/>
      <c r="U459" s="133"/>
      <c r="V459" s="138"/>
      <c r="W459" s="150"/>
      <c r="X459" s="150"/>
      <c r="Y459" s="150"/>
      <c r="Z459" s="159"/>
      <c r="AA459" s="159"/>
      <c r="AB459" s="159"/>
      <c r="AC459" s="169" t="str">
        <f>IFERROR(VLOOKUP(Z459,'【参考】数式用'!$A$4:$B$54,2,FALSE),"")</f>
        <v/>
      </c>
      <c r="AD459" s="174"/>
      <c r="AE459" s="179" t="str">
        <f>IF(B459="","",IF(AO459="総合事業","数式を削除して手入力",IFERROR(INDEX('【参考】数式用'!$AT$3:$AV$452,MATCH(Q459&amp;V459,'【参考】数式用'!$AS$3:$AS$452,0),MATCH(VLOOKUP(Z459,'【参考】数式用'!$AW$2:$AX$53,2,FALSE),'【参考】数式用'!$AT$2:$AV$2,0)),10)))</f>
        <v/>
      </c>
      <c r="AN459" s="196"/>
      <c r="AO459" s="197"/>
    </row>
    <row r="460" spans="1:41" ht="49.95" customHeight="1">
      <c r="A460" s="21">
        <f t="shared" si="6"/>
        <v>408</v>
      </c>
      <c r="B460" s="58"/>
      <c r="C460" s="72"/>
      <c r="D460" s="72"/>
      <c r="E460" s="72"/>
      <c r="F460" s="72"/>
      <c r="G460" s="72"/>
      <c r="H460" s="72"/>
      <c r="I460" s="72"/>
      <c r="J460" s="72"/>
      <c r="K460" s="86"/>
      <c r="L460" s="96"/>
      <c r="M460" s="105"/>
      <c r="N460" s="105"/>
      <c r="O460" s="105"/>
      <c r="P460" s="112"/>
      <c r="Q460" s="119"/>
      <c r="R460" s="127"/>
      <c r="S460" s="127"/>
      <c r="T460" s="127"/>
      <c r="U460" s="133"/>
      <c r="V460" s="138"/>
      <c r="W460" s="150"/>
      <c r="X460" s="150"/>
      <c r="Y460" s="150"/>
      <c r="Z460" s="159"/>
      <c r="AA460" s="159"/>
      <c r="AB460" s="159"/>
      <c r="AC460" s="169" t="str">
        <f>IFERROR(VLOOKUP(Z460,'【参考】数式用'!$A$4:$B$54,2,FALSE),"")</f>
        <v/>
      </c>
      <c r="AD460" s="174"/>
      <c r="AE460" s="179" t="str">
        <f>IF(B460="","",IF(AO460="総合事業","数式を削除して手入力",IFERROR(INDEX('【参考】数式用'!$AT$3:$AV$452,MATCH(Q460&amp;V460,'【参考】数式用'!$AS$3:$AS$452,0),MATCH(VLOOKUP(Z460,'【参考】数式用'!$AW$2:$AX$53,2,FALSE),'【参考】数式用'!$AT$2:$AV$2,0)),10)))</f>
        <v/>
      </c>
      <c r="AN460" s="196"/>
      <c r="AO460" s="197"/>
    </row>
    <row r="461" spans="1:41" ht="49.95" customHeight="1">
      <c r="A461" s="21">
        <f t="shared" si="6"/>
        <v>409</v>
      </c>
      <c r="B461" s="58"/>
      <c r="C461" s="72"/>
      <c r="D461" s="72"/>
      <c r="E461" s="72"/>
      <c r="F461" s="72"/>
      <c r="G461" s="72"/>
      <c r="H461" s="72"/>
      <c r="I461" s="72"/>
      <c r="J461" s="72"/>
      <c r="K461" s="86"/>
      <c r="L461" s="96"/>
      <c r="M461" s="105"/>
      <c r="N461" s="105"/>
      <c r="O461" s="105"/>
      <c r="P461" s="112"/>
      <c r="Q461" s="119"/>
      <c r="R461" s="127"/>
      <c r="S461" s="127"/>
      <c r="T461" s="127"/>
      <c r="U461" s="133"/>
      <c r="V461" s="138"/>
      <c r="W461" s="150"/>
      <c r="X461" s="150"/>
      <c r="Y461" s="150"/>
      <c r="Z461" s="159"/>
      <c r="AA461" s="159"/>
      <c r="AB461" s="159"/>
      <c r="AC461" s="169" t="str">
        <f>IFERROR(VLOOKUP(Z461,'【参考】数式用'!$A$4:$B$54,2,FALSE),"")</f>
        <v/>
      </c>
      <c r="AD461" s="174"/>
      <c r="AE461" s="179" t="str">
        <f>IF(B461="","",IF(AO461="総合事業","数式を削除して手入力",IFERROR(INDEX('【参考】数式用'!$AT$3:$AV$452,MATCH(Q461&amp;V461,'【参考】数式用'!$AS$3:$AS$452,0),MATCH(VLOOKUP(Z461,'【参考】数式用'!$AW$2:$AX$53,2,FALSE),'【参考】数式用'!$AT$2:$AV$2,0)),10)))</f>
        <v/>
      </c>
      <c r="AN461" s="196"/>
      <c r="AO461" s="197"/>
    </row>
    <row r="462" spans="1:41" ht="49.95" customHeight="1">
      <c r="A462" s="21">
        <f t="shared" si="6"/>
        <v>410</v>
      </c>
      <c r="B462" s="58"/>
      <c r="C462" s="72"/>
      <c r="D462" s="72"/>
      <c r="E462" s="72"/>
      <c r="F462" s="72"/>
      <c r="G462" s="72"/>
      <c r="H462" s="72"/>
      <c r="I462" s="72"/>
      <c r="J462" s="72"/>
      <c r="K462" s="86"/>
      <c r="L462" s="96"/>
      <c r="M462" s="105"/>
      <c r="N462" s="105"/>
      <c r="O462" s="105"/>
      <c r="P462" s="112"/>
      <c r="Q462" s="119"/>
      <c r="R462" s="127"/>
      <c r="S462" s="127"/>
      <c r="T462" s="127"/>
      <c r="U462" s="133"/>
      <c r="V462" s="138"/>
      <c r="W462" s="150"/>
      <c r="X462" s="150"/>
      <c r="Y462" s="150"/>
      <c r="Z462" s="159"/>
      <c r="AA462" s="159"/>
      <c r="AB462" s="159"/>
      <c r="AC462" s="169" t="str">
        <f>IFERROR(VLOOKUP(Z462,'【参考】数式用'!$A$4:$B$54,2,FALSE),"")</f>
        <v/>
      </c>
      <c r="AD462" s="174"/>
      <c r="AE462" s="179" t="str">
        <f>IF(B462="","",IF(AO462="総合事業","数式を削除して手入力",IFERROR(INDEX('【参考】数式用'!$AT$3:$AV$452,MATCH(Q462&amp;V462,'【参考】数式用'!$AS$3:$AS$452,0),MATCH(VLOOKUP(Z462,'【参考】数式用'!$AW$2:$AX$53,2,FALSE),'【参考】数式用'!$AT$2:$AV$2,0)),10)))</f>
        <v/>
      </c>
      <c r="AN462" s="196"/>
      <c r="AO462" s="197"/>
    </row>
    <row r="463" spans="1:41" ht="49.95" customHeight="1">
      <c r="A463" s="21">
        <f t="shared" si="6"/>
        <v>411</v>
      </c>
      <c r="B463" s="58"/>
      <c r="C463" s="72"/>
      <c r="D463" s="72"/>
      <c r="E463" s="72"/>
      <c r="F463" s="72"/>
      <c r="G463" s="72"/>
      <c r="H463" s="72"/>
      <c r="I463" s="72"/>
      <c r="J463" s="72"/>
      <c r="K463" s="86"/>
      <c r="L463" s="96"/>
      <c r="M463" s="105"/>
      <c r="N463" s="105"/>
      <c r="O463" s="105"/>
      <c r="P463" s="112"/>
      <c r="Q463" s="119"/>
      <c r="R463" s="127"/>
      <c r="S463" s="127"/>
      <c r="T463" s="127"/>
      <c r="U463" s="133"/>
      <c r="V463" s="138"/>
      <c r="W463" s="150"/>
      <c r="X463" s="150"/>
      <c r="Y463" s="150"/>
      <c r="Z463" s="159"/>
      <c r="AA463" s="159"/>
      <c r="AB463" s="159"/>
      <c r="AC463" s="169" t="str">
        <f>IFERROR(VLOOKUP(Z463,'【参考】数式用'!$A$4:$B$54,2,FALSE),"")</f>
        <v/>
      </c>
      <c r="AD463" s="174"/>
      <c r="AE463" s="179" t="str">
        <f>IF(B463="","",IF(AO463="総合事業","数式を削除して手入力",IFERROR(INDEX('【参考】数式用'!$AT$3:$AV$452,MATCH(Q463&amp;V463,'【参考】数式用'!$AS$3:$AS$452,0),MATCH(VLOOKUP(Z463,'【参考】数式用'!$AW$2:$AX$53,2,FALSE),'【参考】数式用'!$AT$2:$AV$2,0)),10)))</f>
        <v/>
      </c>
      <c r="AN463" s="196"/>
      <c r="AO463" s="197"/>
    </row>
    <row r="464" spans="1:41" ht="49.95" customHeight="1">
      <c r="A464" s="21">
        <f t="shared" si="6"/>
        <v>412</v>
      </c>
      <c r="B464" s="58"/>
      <c r="C464" s="72"/>
      <c r="D464" s="72"/>
      <c r="E464" s="72"/>
      <c r="F464" s="72"/>
      <c r="G464" s="72"/>
      <c r="H464" s="72"/>
      <c r="I464" s="72"/>
      <c r="J464" s="72"/>
      <c r="K464" s="86"/>
      <c r="L464" s="96"/>
      <c r="M464" s="105"/>
      <c r="N464" s="105"/>
      <c r="O464" s="105"/>
      <c r="P464" s="112"/>
      <c r="Q464" s="119"/>
      <c r="R464" s="127"/>
      <c r="S464" s="127"/>
      <c r="T464" s="127"/>
      <c r="U464" s="133"/>
      <c r="V464" s="138"/>
      <c r="W464" s="150"/>
      <c r="X464" s="150"/>
      <c r="Y464" s="150"/>
      <c r="Z464" s="159"/>
      <c r="AA464" s="159"/>
      <c r="AB464" s="159"/>
      <c r="AC464" s="169" t="str">
        <f>IFERROR(VLOOKUP(Z464,'【参考】数式用'!$A$4:$B$54,2,FALSE),"")</f>
        <v/>
      </c>
      <c r="AD464" s="174"/>
      <c r="AE464" s="179" t="str">
        <f>IF(B464="","",IF(AO464="総合事業","数式を削除して手入力",IFERROR(INDEX('【参考】数式用'!$AT$3:$AV$452,MATCH(Q464&amp;V464,'【参考】数式用'!$AS$3:$AS$452,0),MATCH(VLOOKUP(Z464,'【参考】数式用'!$AW$2:$AX$53,2,FALSE),'【参考】数式用'!$AT$2:$AV$2,0)),10)))</f>
        <v/>
      </c>
      <c r="AN464" s="196"/>
      <c r="AO464" s="197"/>
    </row>
    <row r="465" spans="1:41" ht="49.95" customHeight="1">
      <c r="A465" s="21">
        <f t="shared" si="6"/>
        <v>413</v>
      </c>
      <c r="B465" s="58"/>
      <c r="C465" s="72"/>
      <c r="D465" s="72"/>
      <c r="E465" s="72"/>
      <c r="F465" s="72"/>
      <c r="G465" s="72"/>
      <c r="H465" s="72"/>
      <c r="I465" s="72"/>
      <c r="J465" s="72"/>
      <c r="K465" s="86"/>
      <c r="L465" s="96"/>
      <c r="M465" s="105"/>
      <c r="N465" s="105"/>
      <c r="O465" s="105"/>
      <c r="P465" s="112"/>
      <c r="Q465" s="119"/>
      <c r="R465" s="127"/>
      <c r="S465" s="127"/>
      <c r="T465" s="127"/>
      <c r="U465" s="133"/>
      <c r="V465" s="138"/>
      <c r="W465" s="150"/>
      <c r="X465" s="150"/>
      <c r="Y465" s="150"/>
      <c r="Z465" s="159"/>
      <c r="AA465" s="159"/>
      <c r="AB465" s="159"/>
      <c r="AC465" s="169" t="str">
        <f>IFERROR(VLOOKUP(Z465,'【参考】数式用'!$A$4:$B$54,2,FALSE),"")</f>
        <v/>
      </c>
      <c r="AD465" s="174"/>
      <c r="AE465" s="179" t="str">
        <f>IF(B465="","",IF(AO465="総合事業","数式を削除して手入力",IFERROR(INDEX('【参考】数式用'!$AT$3:$AV$452,MATCH(Q465&amp;V465,'【参考】数式用'!$AS$3:$AS$452,0),MATCH(VLOOKUP(Z465,'【参考】数式用'!$AW$2:$AX$53,2,FALSE),'【参考】数式用'!$AT$2:$AV$2,0)),10)))</f>
        <v/>
      </c>
      <c r="AN465" s="196"/>
      <c r="AO465" s="197"/>
    </row>
    <row r="466" spans="1:41" ht="49.95" customHeight="1">
      <c r="A466" s="21">
        <f t="shared" si="6"/>
        <v>414</v>
      </c>
      <c r="B466" s="58"/>
      <c r="C466" s="72"/>
      <c r="D466" s="72"/>
      <c r="E466" s="72"/>
      <c r="F466" s="72"/>
      <c r="G466" s="72"/>
      <c r="H466" s="72"/>
      <c r="I466" s="72"/>
      <c r="J466" s="72"/>
      <c r="K466" s="86"/>
      <c r="L466" s="96"/>
      <c r="M466" s="105"/>
      <c r="N466" s="105"/>
      <c r="O466" s="105"/>
      <c r="P466" s="112"/>
      <c r="Q466" s="119"/>
      <c r="R466" s="127"/>
      <c r="S466" s="127"/>
      <c r="T466" s="127"/>
      <c r="U466" s="133"/>
      <c r="V466" s="138"/>
      <c r="W466" s="150"/>
      <c r="X466" s="150"/>
      <c r="Y466" s="150"/>
      <c r="Z466" s="159"/>
      <c r="AA466" s="159"/>
      <c r="AB466" s="159"/>
      <c r="AC466" s="169" t="str">
        <f>IFERROR(VLOOKUP(Z466,'【参考】数式用'!$A$4:$B$54,2,FALSE),"")</f>
        <v/>
      </c>
      <c r="AD466" s="174"/>
      <c r="AE466" s="179" t="str">
        <f>IF(B466="","",IF(AO466="総合事業","数式を削除して手入力",IFERROR(INDEX('【参考】数式用'!$AT$3:$AV$452,MATCH(Q466&amp;V466,'【参考】数式用'!$AS$3:$AS$452,0),MATCH(VLOOKUP(Z466,'【参考】数式用'!$AW$2:$AX$53,2,FALSE),'【参考】数式用'!$AT$2:$AV$2,0)),10)))</f>
        <v/>
      </c>
      <c r="AN466" s="196"/>
      <c r="AO466" s="197"/>
    </row>
    <row r="467" spans="1:41" ht="49.95" customHeight="1">
      <c r="A467" s="21">
        <f t="shared" si="6"/>
        <v>415</v>
      </c>
      <c r="B467" s="58"/>
      <c r="C467" s="72"/>
      <c r="D467" s="72"/>
      <c r="E467" s="72"/>
      <c r="F467" s="72"/>
      <c r="G467" s="72"/>
      <c r="H467" s="72"/>
      <c r="I467" s="72"/>
      <c r="J467" s="72"/>
      <c r="K467" s="86"/>
      <c r="L467" s="96"/>
      <c r="M467" s="105"/>
      <c r="N467" s="105"/>
      <c r="O467" s="105"/>
      <c r="P467" s="112"/>
      <c r="Q467" s="119"/>
      <c r="R467" s="127"/>
      <c r="S467" s="127"/>
      <c r="T467" s="127"/>
      <c r="U467" s="133"/>
      <c r="V467" s="138"/>
      <c r="W467" s="150"/>
      <c r="X467" s="150"/>
      <c r="Y467" s="150"/>
      <c r="Z467" s="159"/>
      <c r="AA467" s="159"/>
      <c r="AB467" s="159"/>
      <c r="AC467" s="169" t="str">
        <f>IFERROR(VLOOKUP(Z467,'【参考】数式用'!$A$4:$B$54,2,FALSE),"")</f>
        <v/>
      </c>
      <c r="AD467" s="174"/>
      <c r="AE467" s="179" t="str">
        <f>IF(B467="","",IF(AO467="総合事業","数式を削除して手入力",IFERROR(INDEX('【参考】数式用'!$AT$3:$AV$452,MATCH(Q467&amp;V467,'【参考】数式用'!$AS$3:$AS$452,0),MATCH(VLOOKUP(Z467,'【参考】数式用'!$AW$2:$AX$53,2,FALSE),'【参考】数式用'!$AT$2:$AV$2,0)),10)))</f>
        <v/>
      </c>
      <c r="AN467" s="196"/>
      <c r="AO467" s="197"/>
    </row>
    <row r="468" spans="1:41" ht="49.95" customHeight="1">
      <c r="A468" s="21">
        <f t="shared" si="6"/>
        <v>416</v>
      </c>
      <c r="B468" s="58"/>
      <c r="C468" s="72"/>
      <c r="D468" s="72"/>
      <c r="E468" s="72"/>
      <c r="F468" s="72"/>
      <c r="G468" s="72"/>
      <c r="H468" s="72"/>
      <c r="I468" s="72"/>
      <c r="J468" s="72"/>
      <c r="K468" s="86"/>
      <c r="L468" s="96"/>
      <c r="M468" s="105"/>
      <c r="N468" s="105"/>
      <c r="O468" s="105"/>
      <c r="P468" s="112"/>
      <c r="Q468" s="119"/>
      <c r="R468" s="127"/>
      <c r="S468" s="127"/>
      <c r="T468" s="127"/>
      <c r="U468" s="133"/>
      <c r="V468" s="138"/>
      <c r="W468" s="150"/>
      <c r="X468" s="150"/>
      <c r="Y468" s="150"/>
      <c r="Z468" s="159"/>
      <c r="AA468" s="159"/>
      <c r="AB468" s="159"/>
      <c r="AC468" s="169" t="str">
        <f>IFERROR(VLOOKUP(Z468,'【参考】数式用'!$A$4:$B$54,2,FALSE),"")</f>
        <v/>
      </c>
      <c r="AD468" s="174"/>
      <c r="AE468" s="179" t="str">
        <f>IF(B468="","",IF(AO468="総合事業","数式を削除して手入力",IFERROR(INDEX('【参考】数式用'!$AT$3:$AV$452,MATCH(Q468&amp;V468,'【参考】数式用'!$AS$3:$AS$452,0),MATCH(VLOOKUP(Z468,'【参考】数式用'!$AW$2:$AX$53,2,FALSE),'【参考】数式用'!$AT$2:$AV$2,0)),10)))</f>
        <v/>
      </c>
      <c r="AN468" s="196"/>
      <c r="AO468" s="197"/>
    </row>
    <row r="469" spans="1:41" ht="49.95" customHeight="1">
      <c r="A469" s="21">
        <f t="shared" si="6"/>
        <v>417</v>
      </c>
      <c r="B469" s="58"/>
      <c r="C469" s="72"/>
      <c r="D469" s="72"/>
      <c r="E469" s="72"/>
      <c r="F469" s="72"/>
      <c r="G469" s="72"/>
      <c r="H469" s="72"/>
      <c r="I469" s="72"/>
      <c r="J469" s="72"/>
      <c r="K469" s="86"/>
      <c r="L469" s="96"/>
      <c r="M469" s="105"/>
      <c r="N469" s="105"/>
      <c r="O469" s="105"/>
      <c r="P469" s="112"/>
      <c r="Q469" s="119"/>
      <c r="R469" s="127"/>
      <c r="S469" s="127"/>
      <c r="T469" s="127"/>
      <c r="U469" s="133"/>
      <c r="V469" s="138"/>
      <c r="W469" s="150"/>
      <c r="X469" s="150"/>
      <c r="Y469" s="150"/>
      <c r="Z469" s="159"/>
      <c r="AA469" s="159"/>
      <c r="AB469" s="159"/>
      <c r="AC469" s="169" t="str">
        <f>IFERROR(VLOOKUP(Z469,'【参考】数式用'!$A$4:$B$54,2,FALSE),"")</f>
        <v/>
      </c>
      <c r="AD469" s="174"/>
      <c r="AE469" s="179" t="str">
        <f>IF(B469="","",IF(AO469="総合事業","数式を削除して手入力",IFERROR(INDEX('【参考】数式用'!$AT$3:$AV$452,MATCH(Q469&amp;V469,'【参考】数式用'!$AS$3:$AS$452,0),MATCH(VLOOKUP(Z469,'【参考】数式用'!$AW$2:$AX$53,2,FALSE),'【参考】数式用'!$AT$2:$AV$2,0)),10)))</f>
        <v/>
      </c>
      <c r="AN469" s="196"/>
      <c r="AO469" s="197"/>
    </row>
    <row r="470" spans="1:41" ht="49.95" customHeight="1">
      <c r="A470" s="21">
        <f t="shared" si="6"/>
        <v>418</v>
      </c>
      <c r="B470" s="58"/>
      <c r="C470" s="72"/>
      <c r="D470" s="72"/>
      <c r="E470" s="72"/>
      <c r="F470" s="72"/>
      <c r="G470" s="72"/>
      <c r="H470" s="72"/>
      <c r="I470" s="72"/>
      <c r="J470" s="72"/>
      <c r="K470" s="86"/>
      <c r="L470" s="96"/>
      <c r="M470" s="105"/>
      <c r="N470" s="105"/>
      <c r="O470" s="105"/>
      <c r="P470" s="112"/>
      <c r="Q470" s="119"/>
      <c r="R470" s="127"/>
      <c r="S470" s="127"/>
      <c r="T470" s="127"/>
      <c r="U470" s="133"/>
      <c r="V470" s="138"/>
      <c r="W470" s="150"/>
      <c r="X470" s="150"/>
      <c r="Y470" s="150"/>
      <c r="Z470" s="159"/>
      <c r="AA470" s="159"/>
      <c r="AB470" s="159"/>
      <c r="AC470" s="169" t="str">
        <f>IFERROR(VLOOKUP(Z470,'【参考】数式用'!$A$4:$B$54,2,FALSE),"")</f>
        <v/>
      </c>
      <c r="AD470" s="174"/>
      <c r="AE470" s="179" t="str">
        <f>IF(B470="","",IF(AO470="総合事業","数式を削除して手入力",IFERROR(INDEX('【参考】数式用'!$AT$3:$AV$452,MATCH(Q470&amp;V470,'【参考】数式用'!$AS$3:$AS$452,0),MATCH(VLOOKUP(Z470,'【参考】数式用'!$AW$2:$AX$53,2,FALSE),'【参考】数式用'!$AT$2:$AV$2,0)),10)))</f>
        <v/>
      </c>
      <c r="AN470" s="196"/>
      <c r="AO470" s="197"/>
    </row>
    <row r="471" spans="1:41" ht="49.95" customHeight="1">
      <c r="A471" s="21">
        <f t="shared" si="6"/>
        <v>419</v>
      </c>
      <c r="B471" s="58"/>
      <c r="C471" s="72"/>
      <c r="D471" s="72"/>
      <c r="E471" s="72"/>
      <c r="F471" s="72"/>
      <c r="G471" s="72"/>
      <c r="H471" s="72"/>
      <c r="I471" s="72"/>
      <c r="J471" s="72"/>
      <c r="K471" s="86"/>
      <c r="L471" s="96"/>
      <c r="M471" s="105"/>
      <c r="N471" s="105"/>
      <c r="O471" s="105"/>
      <c r="P471" s="112"/>
      <c r="Q471" s="119"/>
      <c r="R471" s="127"/>
      <c r="S471" s="127"/>
      <c r="T471" s="127"/>
      <c r="U471" s="133"/>
      <c r="V471" s="138"/>
      <c r="W471" s="150"/>
      <c r="X471" s="150"/>
      <c r="Y471" s="150"/>
      <c r="Z471" s="159"/>
      <c r="AA471" s="159"/>
      <c r="AB471" s="159"/>
      <c r="AC471" s="169" t="str">
        <f>IFERROR(VLOOKUP(Z471,'【参考】数式用'!$A$4:$B$54,2,FALSE),"")</f>
        <v/>
      </c>
      <c r="AD471" s="174"/>
      <c r="AE471" s="179" t="str">
        <f>IF(B471="","",IF(AO471="総合事業","数式を削除して手入力",IFERROR(INDEX('【参考】数式用'!$AT$3:$AV$452,MATCH(Q471&amp;V471,'【参考】数式用'!$AS$3:$AS$452,0),MATCH(VLOOKUP(Z471,'【参考】数式用'!$AW$2:$AX$53,2,FALSE),'【参考】数式用'!$AT$2:$AV$2,0)),10)))</f>
        <v/>
      </c>
      <c r="AN471" s="196"/>
      <c r="AO471" s="197"/>
    </row>
    <row r="472" spans="1:41" ht="49.95" customHeight="1">
      <c r="A472" s="21">
        <f t="shared" si="6"/>
        <v>420</v>
      </c>
      <c r="B472" s="58"/>
      <c r="C472" s="72"/>
      <c r="D472" s="72"/>
      <c r="E472" s="72"/>
      <c r="F472" s="72"/>
      <c r="G472" s="72"/>
      <c r="H472" s="72"/>
      <c r="I472" s="72"/>
      <c r="J472" s="72"/>
      <c r="K472" s="86"/>
      <c r="L472" s="96"/>
      <c r="M472" s="105"/>
      <c r="N472" s="105"/>
      <c r="O472" s="105"/>
      <c r="P472" s="112"/>
      <c r="Q472" s="119"/>
      <c r="R472" s="127"/>
      <c r="S472" s="127"/>
      <c r="T472" s="127"/>
      <c r="U472" s="133"/>
      <c r="V472" s="138"/>
      <c r="W472" s="150"/>
      <c r="X472" s="150"/>
      <c r="Y472" s="150"/>
      <c r="Z472" s="159"/>
      <c r="AA472" s="159"/>
      <c r="AB472" s="159"/>
      <c r="AC472" s="169" t="str">
        <f>IFERROR(VLOOKUP(Z472,'【参考】数式用'!$A$4:$B$54,2,FALSE),"")</f>
        <v/>
      </c>
      <c r="AD472" s="174"/>
      <c r="AE472" s="179" t="str">
        <f>IF(B472="","",IF(AO472="総合事業","数式を削除して手入力",IFERROR(INDEX('【参考】数式用'!$AT$3:$AV$452,MATCH(Q472&amp;V472,'【参考】数式用'!$AS$3:$AS$452,0),MATCH(VLOOKUP(Z472,'【参考】数式用'!$AW$2:$AX$53,2,FALSE),'【参考】数式用'!$AT$2:$AV$2,0)),10)))</f>
        <v/>
      </c>
      <c r="AN472" s="196"/>
      <c r="AO472" s="197"/>
    </row>
    <row r="473" spans="1:41" ht="49.95" customHeight="1">
      <c r="A473" s="21">
        <f t="shared" si="6"/>
        <v>421</v>
      </c>
      <c r="B473" s="58"/>
      <c r="C473" s="72"/>
      <c r="D473" s="72"/>
      <c r="E473" s="72"/>
      <c r="F473" s="72"/>
      <c r="G473" s="72"/>
      <c r="H473" s="72"/>
      <c r="I473" s="72"/>
      <c r="J473" s="72"/>
      <c r="K473" s="86"/>
      <c r="L473" s="96"/>
      <c r="M473" s="105"/>
      <c r="N473" s="105"/>
      <c r="O473" s="105"/>
      <c r="P473" s="112"/>
      <c r="Q473" s="119"/>
      <c r="R473" s="127"/>
      <c r="S473" s="127"/>
      <c r="T473" s="127"/>
      <c r="U473" s="133"/>
      <c r="V473" s="138"/>
      <c r="W473" s="150"/>
      <c r="X473" s="150"/>
      <c r="Y473" s="150"/>
      <c r="Z473" s="159"/>
      <c r="AA473" s="159"/>
      <c r="AB473" s="159"/>
      <c r="AC473" s="169" t="str">
        <f>IFERROR(VLOOKUP(Z473,'【参考】数式用'!$A$4:$B$54,2,FALSE),"")</f>
        <v/>
      </c>
      <c r="AD473" s="174"/>
      <c r="AE473" s="179" t="str">
        <f>IF(B473="","",IF(AO473="総合事業","数式を削除して手入力",IFERROR(INDEX('【参考】数式用'!$AT$3:$AV$452,MATCH(Q473&amp;V473,'【参考】数式用'!$AS$3:$AS$452,0),MATCH(VLOOKUP(Z473,'【参考】数式用'!$AW$2:$AX$53,2,FALSE),'【参考】数式用'!$AT$2:$AV$2,0)),10)))</f>
        <v/>
      </c>
      <c r="AN473" s="196"/>
      <c r="AO473" s="197"/>
    </row>
    <row r="474" spans="1:41" ht="49.95" customHeight="1">
      <c r="A474" s="21">
        <f t="shared" si="6"/>
        <v>422</v>
      </c>
      <c r="B474" s="58"/>
      <c r="C474" s="72"/>
      <c r="D474" s="72"/>
      <c r="E474" s="72"/>
      <c r="F474" s="72"/>
      <c r="G474" s="72"/>
      <c r="H474" s="72"/>
      <c r="I474" s="72"/>
      <c r="J474" s="72"/>
      <c r="K474" s="86"/>
      <c r="L474" s="96"/>
      <c r="M474" s="105"/>
      <c r="N474" s="105"/>
      <c r="O474" s="105"/>
      <c r="P474" s="112"/>
      <c r="Q474" s="119"/>
      <c r="R474" s="127"/>
      <c r="S474" s="127"/>
      <c r="T474" s="127"/>
      <c r="U474" s="133"/>
      <c r="V474" s="138"/>
      <c r="W474" s="150"/>
      <c r="X474" s="150"/>
      <c r="Y474" s="150"/>
      <c r="Z474" s="159"/>
      <c r="AA474" s="159"/>
      <c r="AB474" s="159"/>
      <c r="AC474" s="169" t="str">
        <f>IFERROR(VLOOKUP(Z474,'【参考】数式用'!$A$4:$B$54,2,FALSE),"")</f>
        <v/>
      </c>
      <c r="AD474" s="174"/>
      <c r="AE474" s="179" t="str">
        <f>IF(B474="","",IF(AO474="総合事業","数式を削除して手入力",IFERROR(INDEX('【参考】数式用'!$AT$3:$AV$452,MATCH(Q474&amp;V474,'【参考】数式用'!$AS$3:$AS$452,0),MATCH(VLOOKUP(Z474,'【参考】数式用'!$AW$2:$AX$53,2,FALSE),'【参考】数式用'!$AT$2:$AV$2,0)),10)))</f>
        <v/>
      </c>
      <c r="AN474" s="196"/>
      <c r="AO474" s="197"/>
    </row>
    <row r="475" spans="1:41" ht="49.95" customHeight="1">
      <c r="A475" s="21">
        <f t="shared" si="6"/>
        <v>423</v>
      </c>
      <c r="B475" s="58"/>
      <c r="C475" s="72"/>
      <c r="D475" s="72"/>
      <c r="E475" s="72"/>
      <c r="F475" s="72"/>
      <c r="G475" s="72"/>
      <c r="H475" s="72"/>
      <c r="I475" s="72"/>
      <c r="J475" s="72"/>
      <c r="K475" s="86"/>
      <c r="L475" s="96"/>
      <c r="M475" s="105"/>
      <c r="N475" s="105"/>
      <c r="O475" s="105"/>
      <c r="P475" s="112"/>
      <c r="Q475" s="119"/>
      <c r="R475" s="127"/>
      <c r="S475" s="127"/>
      <c r="T475" s="127"/>
      <c r="U475" s="133"/>
      <c r="V475" s="138"/>
      <c r="W475" s="150"/>
      <c r="X475" s="150"/>
      <c r="Y475" s="150"/>
      <c r="Z475" s="159"/>
      <c r="AA475" s="159"/>
      <c r="AB475" s="159"/>
      <c r="AC475" s="169" t="str">
        <f>IFERROR(VLOOKUP(Z475,'【参考】数式用'!$A$4:$B$54,2,FALSE),"")</f>
        <v/>
      </c>
      <c r="AD475" s="174"/>
      <c r="AE475" s="179" t="str">
        <f>IF(B475="","",IF(AO475="総合事業","数式を削除して手入力",IFERROR(INDEX('【参考】数式用'!$AT$3:$AV$452,MATCH(Q475&amp;V475,'【参考】数式用'!$AS$3:$AS$452,0),MATCH(VLOOKUP(Z475,'【参考】数式用'!$AW$2:$AX$53,2,FALSE),'【参考】数式用'!$AT$2:$AV$2,0)),10)))</f>
        <v/>
      </c>
      <c r="AN475" s="196"/>
      <c r="AO475" s="197"/>
    </row>
    <row r="476" spans="1:41" ht="49.95" customHeight="1">
      <c r="A476" s="21">
        <f t="shared" si="6"/>
        <v>424</v>
      </c>
      <c r="B476" s="58"/>
      <c r="C476" s="72"/>
      <c r="D476" s="72"/>
      <c r="E476" s="72"/>
      <c r="F476" s="72"/>
      <c r="G476" s="72"/>
      <c r="H476" s="72"/>
      <c r="I476" s="72"/>
      <c r="J476" s="72"/>
      <c r="K476" s="86"/>
      <c r="L476" s="96"/>
      <c r="M476" s="105"/>
      <c r="N476" s="105"/>
      <c r="O476" s="105"/>
      <c r="P476" s="112"/>
      <c r="Q476" s="119"/>
      <c r="R476" s="127"/>
      <c r="S476" s="127"/>
      <c r="T476" s="127"/>
      <c r="U476" s="133"/>
      <c r="V476" s="138"/>
      <c r="W476" s="150"/>
      <c r="X476" s="150"/>
      <c r="Y476" s="150"/>
      <c r="Z476" s="159"/>
      <c r="AA476" s="159"/>
      <c r="AB476" s="159"/>
      <c r="AC476" s="169" t="str">
        <f>IFERROR(VLOOKUP(Z476,'【参考】数式用'!$A$4:$B$54,2,FALSE),"")</f>
        <v/>
      </c>
      <c r="AD476" s="174"/>
      <c r="AE476" s="179" t="str">
        <f>IF(B476="","",IF(AO476="総合事業","数式を削除して手入力",IFERROR(INDEX('【参考】数式用'!$AT$3:$AV$452,MATCH(Q476&amp;V476,'【参考】数式用'!$AS$3:$AS$452,0),MATCH(VLOOKUP(Z476,'【参考】数式用'!$AW$2:$AX$53,2,FALSE),'【参考】数式用'!$AT$2:$AV$2,0)),10)))</f>
        <v/>
      </c>
      <c r="AN476" s="196"/>
      <c r="AO476" s="197"/>
    </row>
    <row r="477" spans="1:41" ht="49.95" customHeight="1">
      <c r="A477" s="21">
        <f t="shared" si="6"/>
        <v>425</v>
      </c>
      <c r="B477" s="58"/>
      <c r="C477" s="72"/>
      <c r="D477" s="72"/>
      <c r="E477" s="72"/>
      <c r="F477" s="72"/>
      <c r="G477" s="72"/>
      <c r="H477" s="72"/>
      <c r="I477" s="72"/>
      <c r="J477" s="72"/>
      <c r="K477" s="86"/>
      <c r="L477" s="96"/>
      <c r="M477" s="105"/>
      <c r="N477" s="105"/>
      <c r="O477" s="105"/>
      <c r="P477" s="112"/>
      <c r="Q477" s="119"/>
      <c r="R477" s="127"/>
      <c r="S477" s="127"/>
      <c r="T477" s="127"/>
      <c r="U477" s="133"/>
      <c r="V477" s="138"/>
      <c r="W477" s="150"/>
      <c r="X477" s="150"/>
      <c r="Y477" s="150"/>
      <c r="Z477" s="159"/>
      <c r="AA477" s="159"/>
      <c r="AB477" s="159"/>
      <c r="AC477" s="169" t="str">
        <f>IFERROR(VLOOKUP(Z477,'【参考】数式用'!$A$4:$B$54,2,FALSE),"")</f>
        <v/>
      </c>
      <c r="AD477" s="174"/>
      <c r="AE477" s="179" t="str">
        <f>IF(B477="","",IF(AO477="総合事業","数式を削除して手入力",IFERROR(INDEX('【参考】数式用'!$AT$3:$AV$452,MATCH(Q477&amp;V477,'【参考】数式用'!$AS$3:$AS$452,0),MATCH(VLOOKUP(Z477,'【参考】数式用'!$AW$2:$AX$53,2,FALSE),'【参考】数式用'!$AT$2:$AV$2,0)),10)))</f>
        <v/>
      </c>
      <c r="AN477" s="196"/>
      <c r="AO477" s="197"/>
    </row>
    <row r="478" spans="1:41" ht="49.95" customHeight="1">
      <c r="A478" s="21">
        <f t="shared" si="6"/>
        <v>426</v>
      </c>
      <c r="B478" s="58"/>
      <c r="C478" s="72"/>
      <c r="D478" s="72"/>
      <c r="E478" s="72"/>
      <c r="F478" s="72"/>
      <c r="G478" s="72"/>
      <c r="H478" s="72"/>
      <c r="I478" s="72"/>
      <c r="J478" s="72"/>
      <c r="K478" s="86"/>
      <c r="L478" s="96"/>
      <c r="M478" s="105"/>
      <c r="N478" s="105"/>
      <c r="O478" s="105"/>
      <c r="P478" s="112"/>
      <c r="Q478" s="119"/>
      <c r="R478" s="127"/>
      <c r="S478" s="127"/>
      <c r="T478" s="127"/>
      <c r="U478" s="133"/>
      <c r="V478" s="138"/>
      <c r="W478" s="150"/>
      <c r="X478" s="150"/>
      <c r="Y478" s="150"/>
      <c r="Z478" s="159"/>
      <c r="AA478" s="159"/>
      <c r="AB478" s="159"/>
      <c r="AC478" s="169" t="str">
        <f>IFERROR(VLOOKUP(Z478,'【参考】数式用'!$A$4:$B$54,2,FALSE),"")</f>
        <v/>
      </c>
      <c r="AD478" s="174"/>
      <c r="AE478" s="179" t="str">
        <f>IF(B478="","",IF(AO478="総合事業","数式を削除して手入力",IFERROR(INDEX('【参考】数式用'!$AT$3:$AV$452,MATCH(Q478&amp;V478,'【参考】数式用'!$AS$3:$AS$452,0),MATCH(VLOOKUP(Z478,'【参考】数式用'!$AW$2:$AX$53,2,FALSE),'【参考】数式用'!$AT$2:$AV$2,0)),10)))</f>
        <v/>
      </c>
      <c r="AN478" s="196"/>
      <c r="AO478" s="197"/>
    </row>
    <row r="479" spans="1:41" ht="49.95" customHeight="1">
      <c r="A479" s="21">
        <f t="shared" si="6"/>
        <v>427</v>
      </c>
      <c r="B479" s="58"/>
      <c r="C479" s="72"/>
      <c r="D479" s="72"/>
      <c r="E479" s="72"/>
      <c r="F479" s="72"/>
      <c r="G479" s="72"/>
      <c r="H479" s="72"/>
      <c r="I479" s="72"/>
      <c r="J479" s="72"/>
      <c r="K479" s="86"/>
      <c r="L479" s="96"/>
      <c r="M479" s="105"/>
      <c r="N479" s="105"/>
      <c r="O479" s="105"/>
      <c r="P479" s="112"/>
      <c r="Q479" s="119"/>
      <c r="R479" s="127"/>
      <c r="S479" s="127"/>
      <c r="T479" s="127"/>
      <c r="U479" s="133"/>
      <c r="V479" s="138"/>
      <c r="W479" s="150"/>
      <c r="X479" s="150"/>
      <c r="Y479" s="150"/>
      <c r="Z479" s="159"/>
      <c r="AA479" s="159"/>
      <c r="AB479" s="159"/>
      <c r="AC479" s="169" t="str">
        <f>IFERROR(VLOOKUP(Z479,'【参考】数式用'!$A$4:$B$54,2,FALSE),"")</f>
        <v/>
      </c>
      <c r="AD479" s="174"/>
      <c r="AE479" s="179" t="str">
        <f>IF(B479="","",IF(AO479="総合事業","数式を削除して手入力",IFERROR(INDEX('【参考】数式用'!$AT$3:$AV$452,MATCH(Q479&amp;V479,'【参考】数式用'!$AS$3:$AS$452,0),MATCH(VLOOKUP(Z479,'【参考】数式用'!$AW$2:$AX$53,2,FALSE),'【参考】数式用'!$AT$2:$AV$2,0)),10)))</f>
        <v/>
      </c>
      <c r="AN479" s="196"/>
      <c r="AO479" s="197"/>
    </row>
    <row r="480" spans="1:41" ht="49.95" customHeight="1">
      <c r="A480" s="21">
        <f t="shared" si="6"/>
        <v>428</v>
      </c>
      <c r="B480" s="58"/>
      <c r="C480" s="72"/>
      <c r="D480" s="72"/>
      <c r="E480" s="72"/>
      <c r="F480" s="72"/>
      <c r="G480" s="72"/>
      <c r="H480" s="72"/>
      <c r="I480" s="72"/>
      <c r="J480" s="72"/>
      <c r="K480" s="86"/>
      <c r="L480" s="96"/>
      <c r="M480" s="105"/>
      <c r="N480" s="105"/>
      <c r="O480" s="105"/>
      <c r="P480" s="112"/>
      <c r="Q480" s="119"/>
      <c r="R480" s="127"/>
      <c r="S480" s="127"/>
      <c r="T480" s="127"/>
      <c r="U480" s="133"/>
      <c r="V480" s="138"/>
      <c r="W480" s="150"/>
      <c r="X480" s="150"/>
      <c r="Y480" s="150"/>
      <c r="Z480" s="159"/>
      <c r="AA480" s="159"/>
      <c r="AB480" s="159"/>
      <c r="AC480" s="169" t="str">
        <f>IFERROR(VLOOKUP(Z480,'【参考】数式用'!$A$4:$B$54,2,FALSE),"")</f>
        <v/>
      </c>
      <c r="AD480" s="174"/>
      <c r="AE480" s="179" t="str">
        <f>IF(B480="","",IF(AO480="総合事業","数式を削除して手入力",IFERROR(INDEX('【参考】数式用'!$AT$3:$AV$452,MATCH(Q480&amp;V480,'【参考】数式用'!$AS$3:$AS$452,0),MATCH(VLOOKUP(Z480,'【参考】数式用'!$AW$2:$AX$53,2,FALSE),'【参考】数式用'!$AT$2:$AV$2,0)),10)))</f>
        <v/>
      </c>
      <c r="AN480" s="196"/>
      <c r="AO480" s="197"/>
    </row>
    <row r="481" spans="1:41" ht="49.95" customHeight="1">
      <c r="A481" s="21">
        <f t="shared" si="6"/>
        <v>429</v>
      </c>
      <c r="B481" s="58"/>
      <c r="C481" s="72"/>
      <c r="D481" s="72"/>
      <c r="E481" s="72"/>
      <c r="F481" s="72"/>
      <c r="G481" s="72"/>
      <c r="H481" s="72"/>
      <c r="I481" s="72"/>
      <c r="J481" s="72"/>
      <c r="K481" s="86"/>
      <c r="L481" s="96"/>
      <c r="M481" s="105"/>
      <c r="N481" s="105"/>
      <c r="O481" s="105"/>
      <c r="P481" s="112"/>
      <c r="Q481" s="119"/>
      <c r="R481" s="127"/>
      <c r="S481" s="127"/>
      <c r="T481" s="127"/>
      <c r="U481" s="133"/>
      <c r="V481" s="138"/>
      <c r="W481" s="150"/>
      <c r="X481" s="150"/>
      <c r="Y481" s="150"/>
      <c r="Z481" s="159"/>
      <c r="AA481" s="159"/>
      <c r="AB481" s="159"/>
      <c r="AC481" s="169" t="str">
        <f>IFERROR(VLOOKUP(Z481,'【参考】数式用'!$A$4:$B$54,2,FALSE),"")</f>
        <v/>
      </c>
      <c r="AD481" s="174"/>
      <c r="AE481" s="179" t="str">
        <f>IF(B481="","",IF(AO481="総合事業","数式を削除して手入力",IFERROR(INDEX('【参考】数式用'!$AT$3:$AV$452,MATCH(Q481&amp;V481,'【参考】数式用'!$AS$3:$AS$452,0),MATCH(VLOOKUP(Z481,'【参考】数式用'!$AW$2:$AX$53,2,FALSE),'【参考】数式用'!$AT$2:$AV$2,0)),10)))</f>
        <v/>
      </c>
      <c r="AN481" s="196"/>
      <c r="AO481" s="197"/>
    </row>
    <row r="482" spans="1:41" ht="49.95" customHeight="1">
      <c r="A482" s="21">
        <f t="shared" si="6"/>
        <v>430</v>
      </c>
      <c r="B482" s="58"/>
      <c r="C482" s="72"/>
      <c r="D482" s="72"/>
      <c r="E482" s="72"/>
      <c r="F482" s="72"/>
      <c r="G482" s="72"/>
      <c r="H482" s="72"/>
      <c r="I482" s="72"/>
      <c r="J482" s="72"/>
      <c r="K482" s="86"/>
      <c r="L482" s="96"/>
      <c r="M482" s="105"/>
      <c r="N482" s="105"/>
      <c r="O482" s="105"/>
      <c r="P482" s="112"/>
      <c r="Q482" s="119"/>
      <c r="R482" s="127"/>
      <c r="S482" s="127"/>
      <c r="T482" s="127"/>
      <c r="U482" s="133"/>
      <c r="V482" s="138"/>
      <c r="W482" s="150"/>
      <c r="X482" s="150"/>
      <c r="Y482" s="150"/>
      <c r="Z482" s="159"/>
      <c r="AA482" s="159"/>
      <c r="AB482" s="159"/>
      <c r="AC482" s="169" t="str">
        <f>IFERROR(VLOOKUP(Z482,'【参考】数式用'!$A$4:$B$54,2,FALSE),"")</f>
        <v/>
      </c>
      <c r="AD482" s="174"/>
      <c r="AE482" s="179" t="str">
        <f>IF(B482="","",IF(AO482="総合事業","数式を削除して手入力",IFERROR(INDEX('【参考】数式用'!$AT$3:$AV$452,MATCH(Q482&amp;V482,'【参考】数式用'!$AS$3:$AS$452,0),MATCH(VLOOKUP(Z482,'【参考】数式用'!$AW$2:$AX$53,2,FALSE),'【参考】数式用'!$AT$2:$AV$2,0)),10)))</f>
        <v/>
      </c>
      <c r="AN482" s="196"/>
      <c r="AO482" s="197"/>
    </row>
    <row r="483" spans="1:41" ht="49.95" customHeight="1">
      <c r="A483" s="21">
        <f t="shared" si="6"/>
        <v>431</v>
      </c>
      <c r="B483" s="58"/>
      <c r="C483" s="72"/>
      <c r="D483" s="72"/>
      <c r="E483" s="72"/>
      <c r="F483" s="72"/>
      <c r="G483" s="72"/>
      <c r="H483" s="72"/>
      <c r="I483" s="72"/>
      <c r="J483" s="72"/>
      <c r="K483" s="86"/>
      <c r="L483" s="96"/>
      <c r="M483" s="105"/>
      <c r="N483" s="105"/>
      <c r="O483" s="105"/>
      <c r="P483" s="112"/>
      <c r="Q483" s="119"/>
      <c r="R483" s="127"/>
      <c r="S483" s="127"/>
      <c r="T483" s="127"/>
      <c r="U483" s="133"/>
      <c r="V483" s="138"/>
      <c r="W483" s="150"/>
      <c r="X483" s="150"/>
      <c r="Y483" s="150"/>
      <c r="Z483" s="159"/>
      <c r="AA483" s="159"/>
      <c r="AB483" s="159"/>
      <c r="AC483" s="169" t="str">
        <f>IFERROR(VLOOKUP(Z483,'【参考】数式用'!$A$4:$B$54,2,FALSE),"")</f>
        <v/>
      </c>
      <c r="AD483" s="174"/>
      <c r="AE483" s="179" t="str">
        <f>IF(B483="","",IF(AO483="総合事業","数式を削除して手入力",IFERROR(INDEX('【参考】数式用'!$AT$3:$AV$452,MATCH(Q483&amp;V483,'【参考】数式用'!$AS$3:$AS$452,0),MATCH(VLOOKUP(Z483,'【参考】数式用'!$AW$2:$AX$53,2,FALSE),'【参考】数式用'!$AT$2:$AV$2,0)),10)))</f>
        <v/>
      </c>
      <c r="AN483" s="196"/>
      <c r="AO483" s="197"/>
    </row>
    <row r="484" spans="1:41" ht="49.95" customHeight="1">
      <c r="A484" s="21">
        <f t="shared" si="6"/>
        <v>432</v>
      </c>
      <c r="B484" s="58"/>
      <c r="C484" s="72"/>
      <c r="D484" s="72"/>
      <c r="E484" s="72"/>
      <c r="F484" s="72"/>
      <c r="G484" s="72"/>
      <c r="H484" s="72"/>
      <c r="I484" s="72"/>
      <c r="J484" s="72"/>
      <c r="K484" s="86"/>
      <c r="L484" s="96"/>
      <c r="M484" s="105"/>
      <c r="N484" s="105"/>
      <c r="O484" s="105"/>
      <c r="P484" s="112"/>
      <c r="Q484" s="119"/>
      <c r="R484" s="127"/>
      <c r="S484" s="127"/>
      <c r="T484" s="127"/>
      <c r="U484" s="133"/>
      <c r="V484" s="138"/>
      <c r="W484" s="150"/>
      <c r="X484" s="150"/>
      <c r="Y484" s="150"/>
      <c r="Z484" s="159"/>
      <c r="AA484" s="159"/>
      <c r="AB484" s="159"/>
      <c r="AC484" s="169" t="str">
        <f>IFERROR(VLOOKUP(Z484,'【参考】数式用'!$A$4:$B$54,2,FALSE),"")</f>
        <v/>
      </c>
      <c r="AD484" s="174"/>
      <c r="AE484" s="179" t="str">
        <f>IF(B484="","",IF(AO484="総合事業","数式を削除して手入力",IFERROR(INDEX('【参考】数式用'!$AT$3:$AV$452,MATCH(Q484&amp;V484,'【参考】数式用'!$AS$3:$AS$452,0),MATCH(VLOOKUP(Z484,'【参考】数式用'!$AW$2:$AX$53,2,FALSE),'【参考】数式用'!$AT$2:$AV$2,0)),10)))</f>
        <v/>
      </c>
      <c r="AN484" s="196"/>
      <c r="AO484" s="197"/>
    </row>
    <row r="485" spans="1:41" ht="49.95" customHeight="1">
      <c r="A485" s="21">
        <f t="shared" si="6"/>
        <v>433</v>
      </c>
      <c r="B485" s="58"/>
      <c r="C485" s="72"/>
      <c r="D485" s="72"/>
      <c r="E485" s="72"/>
      <c r="F485" s="72"/>
      <c r="G485" s="72"/>
      <c r="H485" s="72"/>
      <c r="I485" s="72"/>
      <c r="J485" s="72"/>
      <c r="K485" s="86"/>
      <c r="L485" s="96"/>
      <c r="M485" s="105"/>
      <c r="N485" s="105"/>
      <c r="O485" s="105"/>
      <c r="P485" s="112"/>
      <c r="Q485" s="119"/>
      <c r="R485" s="127"/>
      <c r="S485" s="127"/>
      <c r="T485" s="127"/>
      <c r="U485" s="133"/>
      <c r="V485" s="138"/>
      <c r="W485" s="150"/>
      <c r="X485" s="150"/>
      <c r="Y485" s="150"/>
      <c r="Z485" s="159"/>
      <c r="AA485" s="159"/>
      <c r="AB485" s="159"/>
      <c r="AC485" s="169" t="str">
        <f>IFERROR(VLOOKUP(Z485,'【参考】数式用'!$A$4:$B$54,2,FALSE),"")</f>
        <v/>
      </c>
      <c r="AD485" s="174"/>
      <c r="AE485" s="179" t="str">
        <f>IF(B485="","",IF(AO485="総合事業","数式を削除して手入力",IFERROR(INDEX('【参考】数式用'!$AT$3:$AV$452,MATCH(Q485&amp;V485,'【参考】数式用'!$AS$3:$AS$452,0),MATCH(VLOOKUP(Z485,'【参考】数式用'!$AW$2:$AX$53,2,FALSE),'【参考】数式用'!$AT$2:$AV$2,0)),10)))</f>
        <v/>
      </c>
      <c r="AN485" s="196"/>
      <c r="AO485" s="197"/>
    </row>
    <row r="486" spans="1:41" ht="49.95" customHeight="1">
      <c r="A486" s="21">
        <f t="shared" si="6"/>
        <v>434</v>
      </c>
      <c r="B486" s="58"/>
      <c r="C486" s="72"/>
      <c r="D486" s="72"/>
      <c r="E486" s="72"/>
      <c r="F486" s="72"/>
      <c r="G486" s="72"/>
      <c r="H486" s="72"/>
      <c r="I486" s="72"/>
      <c r="J486" s="72"/>
      <c r="K486" s="86"/>
      <c r="L486" s="96"/>
      <c r="M486" s="105"/>
      <c r="N486" s="105"/>
      <c r="O486" s="105"/>
      <c r="P486" s="112"/>
      <c r="Q486" s="119"/>
      <c r="R486" s="127"/>
      <c r="S486" s="127"/>
      <c r="T486" s="127"/>
      <c r="U486" s="133"/>
      <c r="V486" s="138"/>
      <c r="W486" s="150"/>
      <c r="X486" s="150"/>
      <c r="Y486" s="150"/>
      <c r="Z486" s="159"/>
      <c r="AA486" s="159"/>
      <c r="AB486" s="159"/>
      <c r="AC486" s="169" t="str">
        <f>IFERROR(VLOOKUP(Z486,'【参考】数式用'!$A$4:$B$54,2,FALSE),"")</f>
        <v/>
      </c>
      <c r="AD486" s="174"/>
      <c r="AE486" s="179" t="str">
        <f>IF(B486="","",IF(AO486="総合事業","数式を削除して手入力",IFERROR(INDEX('【参考】数式用'!$AT$3:$AV$452,MATCH(Q486&amp;V486,'【参考】数式用'!$AS$3:$AS$452,0),MATCH(VLOOKUP(Z486,'【参考】数式用'!$AW$2:$AX$53,2,FALSE),'【参考】数式用'!$AT$2:$AV$2,0)),10)))</f>
        <v/>
      </c>
      <c r="AN486" s="196"/>
      <c r="AO486" s="197"/>
    </row>
    <row r="487" spans="1:41" ht="49.95" customHeight="1">
      <c r="A487" s="21">
        <f t="shared" si="6"/>
        <v>435</v>
      </c>
      <c r="B487" s="58"/>
      <c r="C487" s="72"/>
      <c r="D487" s="72"/>
      <c r="E487" s="72"/>
      <c r="F487" s="72"/>
      <c r="G487" s="72"/>
      <c r="H487" s="72"/>
      <c r="I487" s="72"/>
      <c r="J487" s="72"/>
      <c r="K487" s="86"/>
      <c r="L487" s="96"/>
      <c r="M487" s="105"/>
      <c r="N487" s="105"/>
      <c r="O487" s="105"/>
      <c r="P487" s="112"/>
      <c r="Q487" s="119"/>
      <c r="R487" s="127"/>
      <c r="S487" s="127"/>
      <c r="T487" s="127"/>
      <c r="U487" s="133"/>
      <c r="V487" s="138"/>
      <c r="W487" s="150"/>
      <c r="X487" s="150"/>
      <c r="Y487" s="150"/>
      <c r="Z487" s="159"/>
      <c r="AA487" s="159"/>
      <c r="AB487" s="159"/>
      <c r="AC487" s="169" t="str">
        <f>IFERROR(VLOOKUP(Z487,'【参考】数式用'!$A$4:$B$54,2,FALSE),"")</f>
        <v/>
      </c>
      <c r="AD487" s="174"/>
      <c r="AE487" s="179" t="str">
        <f>IF(B487="","",IF(AO487="総合事業","数式を削除して手入力",IFERROR(INDEX('【参考】数式用'!$AT$3:$AV$452,MATCH(Q487&amp;V487,'【参考】数式用'!$AS$3:$AS$452,0),MATCH(VLOOKUP(Z487,'【参考】数式用'!$AW$2:$AX$53,2,FALSE),'【参考】数式用'!$AT$2:$AV$2,0)),10)))</f>
        <v/>
      </c>
      <c r="AN487" s="196"/>
      <c r="AO487" s="197"/>
    </row>
    <row r="488" spans="1:41" ht="49.95" customHeight="1">
      <c r="A488" s="21">
        <f t="shared" si="6"/>
        <v>436</v>
      </c>
      <c r="B488" s="58"/>
      <c r="C488" s="72"/>
      <c r="D488" s="72"/>
      <c r="E488" s="72"/>
      <c r="F488" s="72"/>
      <c r="G488" s="72"/>
      <c r="H488" s="72"/>
      <c r="I488" s="72"/>
      <c r="J488" s="72"/>
      <c r="K488" s="86"/>
      <c r="L488" s="96"/>
      <c r="M488" s="105"/>
      <c r="N488" s="105"/>
      <c r="O488" s="105"/>
      <c r="P488" s="112"/>
      <c r="Q488" s="119"/>
      <c r="R488" s="127"/>
      <c r="S488" s="127"/>
      <c r="T488" s="127"/>
      <c r="U488" s="133"/>
      <c r="V488" s="138"/>
      <c r="W488" s="150"/>
      <c r="X488" s="150"/>
      <c r="Y488" s="150"/>
      <c r="Z488" s="159"/>
      <c r="AA488" s="159"/>
      <c r="AB488" s="159"/>
      <c r="AC488" s="169" t="str">
        <f>IFERROR(VLOOKUP(Z488,'【参考】数式用'!$A$4:$B$54,2,FALSE),"")</f>
        <v/>
      </c>
      <c r="AD488" s="174"/>
      <c r="AE488" s="179" t="str">
        <f>IF(B488="","",IF(AO488="総合事業","数式を削除して手入力",IFERROR(INDEX('【参考】数式用'!$AT$3:$AV$452,MATCH(Q488&amp;V488,'【参考】数式用'!$AS$3:$AS$452,0),MATCH(VLOOKUP(Z488,'【参考】数式用'!$AW$2:$AX$53,2,FALSE),'【参考】数式用'!$AT$2:$AV$2,0)),10)))</f>
        <v/>
      </c>
      <c r="AN488" s="196"/>
      <c r="AO488" s="197"/>
    </row>
    <row r="489" spans="1:41" ht="49.95" customHeight="1">
      <c r="A489" s="21">
        <f t="shared" si="6"/>
        <v>437</v>
      </c>
      <c r="B489" s="58"/>
      <c r="C489" s="72"/>
      <c r="D489" s="72"/>
      <c r="E489" s="72"/>
      <c r="F489" s="72"/>
      <c r="G489" s="72"/>
      <c r="H489" s="72"/>
      <c r="I489" s="72"/>
      <c r="J489" s="72"/>
      <c r="K489" s="86"/>
      <c r="L489" s="96"/>
      <c r="M489" s="105"/>
      <c r="N489" s="105"/>
      <c r="O489" s="105"/>
      <c r="P489" s="112"/>
      <c r="Q489" s="119"/>
      <c r="R489" s="127"/>
      <c r="S489" s="127"/>
      <c r="T489" s="127"/>
      <c r="U489" s="133"/>
      <c r="V489" s="138"/>
      <c r="W489" s="150"/>
      <c r="X489" s="150"/>
      <c r="Y489" s="150"/>
      <c r="Z489" s="159"/>
      <c r="AA489" s="159"/>
      <c r="AB489" s="159"/>
      <c r="AC489" s="169" t="str">
        <f>IFERROR(VLOOKUP(Z489,'【参考】数式用'!$A$4:$B$54,2,FALSE),"")</f>
        <v/>
      </c>
      <c r="AD489" s="174"/>
      <c r="AE489" s="179" t="str">
        <f>IF(B489="","",IF(AO489="総合事業","数式を削除して手入力",IFERROR(INDEX('【参考】数式用'!$AT$3:$AV$452,MATCH(Q489&amp;V489,'【参考】数式用'!$AS$3:$AS$452,0),MATCH(VLOOKUP(Z489,'【参考】数式用'!$AW$2:$AX$53,2,FALSE),'【参考】数式用'!$AT$2:$AV$2,0)),10)))</f>
        <v/>
      </c>
      <c r="AN489" s="196"/>
      <c r="AO489" s="197"/>
    </row>
    <row r="490" spans="1:41" ht="49.95" customHeight="1">
      <c r="A490" s="21">
        <f t="shared" si="6"/>
        <v>438</v>
      </c>
      <c r="B490" s="58"/>
      <c r="C490" s="72"/>
      <c r="D490" s="72"/>
      <c r="E490" s="72"/>
      <c r="F490" s="72"/>
      <c r="G490" s="72"/>
      <c r="H490" s="72"/>
      <c r="I490" s="72"/>
      <c r="J490" s="72"/>
      <c r="K490" s="86"/>
      <c r="L490" s="96"/>
      <c r="M490" s="105"/>
      <c r="N490" s="105"/>
      <c r="O490" s="105"/>
      <c r="P490" s="112"/>
      <c r="Q490" s="119"/>
      <c r="R490" s="127"/>
      <c r="S490" s="127"/>
      <c r="T490" s="127"/>
      <c r="U490" s="133"/>
      <c r="V490" s="138"/>
      <c r="W490" s="150"/>
      <c r="X490" s="150"/>
      <c r="Y490" s="150"/>
      <c r="Z490" s="159"/>
      <c r="AA490" s="159"/>
      <c r="AB490" s="159"/>
      <c r="AC490" s="169" t="str">
        <f>IFERROR(VLOOKUP(Z490,'【参考】数式用'!$A$4:$B$54,2,FALSE),"")</f>
        <v/>
      </c>
      <c r="AD490" s="174"/>
      <c r="AE490" s="179" t="str">
        <f>IF(B490="","",IF(AO490="総合事業","数式を削除して手入力",IFERROR(INDEX('【参考】数式用'!$AT$3:$AV$452,MATCH(Q490&amp;V490,'【参考】数式用'!$AS$3:$AS$452,0),MATCH(VLOOKUP(Z490,'【参考】数式用'!$AW$2:$AX$53,2,FALSE),'【参考】数式用'!$AT$2:$AV$2,0)),10)))</f>
        <v/>
      </c>
      <c r="AN490" s="196"/>
      <c r="AO490" s="197"/>
    </row>
    <row r="491" spans="1:41" ht="49.95" customHeight="1">
      <c r="A491" s="21">
        <f t="shared" si="6"/>
        <v>439</v>
      </c>
      <c r="B491" s="58"/>
      <c r="C491" s="72"/>
      <c r="D491" s="72"/>
      <c r="E491" s="72"/>
      <c r="F491" s="72"/>
      <c r="G491" s="72"/>
      <c r="H491" s="72"/>
      <c r="I491" s="72"/>
      <c r="J491" s="72"/>
      <c r="K491" s="86"/>
      <c r="L491" s="96"/>
      <c r="M491" s="105"/>
      <c r="N491" s="105"/>
      <c r="O491" s="105"/>
      <c r="P491" s="112"/>
      <c r="Q491" s="119"/>
      <c r="R491" s="127"/>
      <c r="S491" s="127"/>
      <c r="T491" s="127"/>
      <c r="U491" s="133"/>
      <c r="V491" s="138"/>
      <c r="W491" s="150"/>
      <c r="X491" s="150"/>
      <c r="Y491" s="150"/>
      <c r="Z491" s="159"/>
      <c r="AA491" s="159"/>
      <c r="AB491" s="159"/>
      <c r="AC491" s="169" t="str">
        <f>IFERROR(VLOOKUP(Z491,'【参考】数式用'!$A$4:$B$54,2,FALSE),"")</f>
        <v/>
      </c>
      <c r="AD491" s="174"/>
      <c r="AE491" s="179" t="str">
        <f>IF(B491="","",IF(AO491="総合事業","数式を削除して手入力",IFERROR(INDEX('【参考】数式用'!$AT$3:$AV$452,MATCH(Q491&amp;V491,'【参考】数式用'!$AS$3:$AS$452,0),MATCH(VLOOKUP(Z491,'【参考】数式用'!$AW$2:$AX$53,2,FALSE),'【参考】数式用'!$AT$2:$AV$2,0)),10)))</f>
        <v/>
      </c>
      <c r="AN491" s="196"/>
      <c r="AO491" s="197"/>
    </row>
    <row r="492" spans="1:41" ht="49.95" customHeight="1">
      <c r="A492" s="21">
        <f t="shared" si="6"/>
        <v>440</v>
      </c>
      <c r="B492" s="58"/>
      <c r="C492" s="72"/>
      <c r="D492" s="72"/>
      <c r="E492" s="72"/>
      <c r="F492" s="72"/>
      <c r="G492" s="72"/>
      <c r="H492" s="72"/>
      <c r="I492" s="72"/>
      <c r="J492" s="72"/>
      <c r="K492" s="86"/>
      <c r="L492" s="96"/>
      <c r="M492" s="105"/>
      <c r="N492" s="105"/>
      <c r="O492" s="105"/>
      <c r="P492" s="112"/>
      <c r="Q492" s="119"/>
      <c r="R492" s="127"/>
      <c r="S492" s="127"/>
      <c r="T492" s="127"/>
      <c r="U492" s="133"/>
      <c r="V492" s="138"/>
      <c r="W492" s="150"/>
      <c r="X492" s="150"/>
      <c r="Y492" s="150"/>
      <c r="Z492" s="159"/>
      <c r="AA492" s="159"/>
      <c r="AB492" s="159"/>
      <c r="AC492" s="169" t="str">
        <f>IFERROR(VLOOKUP(Z492,'【参考】数式用'!$A$4:$B$54,2,FALSE),"")</f>
        <v/>
      </c>
      <c r="AD492" s="174"/>
      <c r="AE492" s="179" t="str">
        <f>IF(B492="","",IF(AO492="総合事業","数式を削除して手入力",IFERROR(INDEX('【参考】数式用'!$AT$3:$AV$452,MATCH(Q492&amp;V492,'【参考】数式用'!$AS$3:$AS$452,0),MATCH(VLOOKUP(Z492,'【参考】数式用'!$AW$2:$AX$53,2,FALSE),'【参考】数式用'!$AT$2:$AV$2,0)),10)))</f>
        <v/>
      </c>
      <c r="AN492" s="196"/>
      <c r="AO492" s="197"/>
    </row>
    <row r="493" spans="1:41" ht="49.95" customHeight="1">
      <c r="A493" s="21">
        <f t="shared" si="6"/>
        <v>441</v>
      </c>
      <c r="B493" s="58"/>
      <c r="C493" s="72"/>
      <c r="D493" s="72"/>
      <c r="E493" s="72"/>
      <c r="F493" s="72"/>
      <c r="G493" s="72"/>
      <c r="H493" s="72"/>
      <c r="I493" s="72"/>
      <c r="J493" s="72"/>
      <c r="K493" s="86"/>
      <c r="L493" s="96"/>
      <c r="M493" s="105"/>
      <c r="N493" s="105"/>
      <c r="O493" s="105"/>
      <c r="P493" s="112"/>
      <c r="Q493" s="119"/>
      <c r="R493" s="127"/>
      <c r="S493" s="127"/>
      <c r="T493" s="127"/>
      <c r="U493" s="133"/>
      <c r="V493" s="138"/>
      <c r="W493" s="150"/>
      <c r="X493" s="150"/>
      <c r="Y493" s="150"/>
      <c r="Z493" s="159"/>
      <c r="AA493" s="159"/>
      <c r="AB493" s="159"/>
      <c r="AC493" s="169" t="str">
        <f>IFERROR(VLOOKUP(Z493,'【参考】数式用'!$A$4:$B$54,2,FALSE),"")</f>
        <v/>
      </c>
      <c r="AD493" s="174"/>
      <c r="AE493" s="179" t="str">
        <f>IF(B493="","",IF(AO493="総合事業","数式を削除して手入力",IFERROR(INDEX('【参考】数式用'!$AT$3:$AV$452,MATCH(Q493&amp;V493,'【参考】数式用'!$AS$3:$AS$452,0),MATCH(VLOOKUP(Z493,'【参考】数式用'!$AW$2:$AX$53,2,FALSE),'【参考】数式用'!$AT$2:$AV$2,0)),10)))</f>
        <v/>
      </c>
      <c r="AN493" s="196"/>
      <c r="AO493" s="197"/>
    </row>
    <row r="494" spans="1:41" ht="49.95" customHeight="1">
      <c r="A494" s="21">
        <f t="shared" si="6"/>
        <v>442</v>
      </c>
      <c r="B494" s="58"/>
      <c r="C494" s="72"/>
      <c r="D494" s="72"/>
      <c r="E494" s="72"/>
      <c r="F494" s="72"/>
      <c r="G494" s="72"/>
      <c r="H494" s="72"/>
      <c r="I494" s="72"/>
      <c r="J494" s="72"/>
      <c r="K494" s="86"/>
      <c r="L494" s="96"/>
      <c r="M494" s="105"/>
      <c r="N494" s="105"/>
      <c r="O494" s="105"/>
      <c r="P494" s="112"/>
      <c r="Q494" s="119"/>
      <c r="R494" s="127"/>
      <c r="S494" s="127"/>
      <c r="T494" s="127"/>
      <c r="U494" s="133"/>
      <c r="V494" s="138"/>
      <c r="W494" s="150"/>
      <c r="X494" s="150"/>
      <c r="Y494" s="150"/>
      <c r="Z494" s="159"/>
      <c r="AA494" s="159"/>
      <c r="AB494" s="159"/>
      <c r="AC494" s="169" t="str">
        <f>IFERROR(VLOOKUP(Z494,'【参考】数式用'!$A$4:$B$54,2,FALSE),"")</f>
        <v/>
      </c>
      <c r="AD494" s="174"/>
      <c r="AE494" s="179" t="str">
        <f>IF(B494="","",IF(AO494="総合事業","数式を削除して手入力",IFERROR(INDEX('【参考】数式用'!$AT$3:$AV$452,MATCH(Q494&amp;V494,'【参考】数式用'!$AS$3:$AS$452,0),MATCH(VLOOKUP(Z494,'【参考】数式用'!$AW$2:$AX$53,2,FALSE),'【参考】数式用'!$AT$2:$AV$2,0)),10)))</f>
        <v/>
      </c>
      <c r="AN494" s="196"/>
      <c r="AO494" s="197"/>
    </row>
    <row r="495" spans="1:41" ht="49.95" customHeight="1">
      <c r="A495" s="21">
        <f t="shared" si="6"/>
        <v>443</v>
      </c>
      <c r="B495" s="58"/>
      <c r="C495" s="72"/>
      <c r="D495" s="72"/>
      <c r="E495" s="72"/>
      <c r="F495" s="72"/>
      <c r="G495" s="72"/>
      <c r="H495" s="72"/>
      <c r="I495" s="72"/>
      <c r="J495" s="72"/>
      <c r="K495" s="86"/>
      <c r="L495" s="96"/>
      <c r="M495" s="105"/>
      <c r="N495" s="105"/>
      <c r="O495" s="105"/>
      <c r="P495" s="112"/>
      <c r="Q495" s="119"/>
      <c r="R495" s="127"/>
      <c r="S495" s="127"/>
      <c r="T495" s="127"/>
      <c r="U495" s="133"/>
      <c r="V495" s="138"/>
      <c r="W495" s="150"/>
      <c r="X495" s="150"/>
      <c r="Y495" s="150"/>
      <c r="Z495" s="159"/>
      <c r="AA495" s="159"/>
      <c r="AB495" s="159"/>
      <c r="AC495" s="169" t="str">
        <f>IFERROR(VLOOKUP(Z495,'【参考】数式用'!$A$4:$B$54,2,FALSE),"")</f>
        <v/>
      </c>
      <c r="AD495" s="174"/>
      <c r="AE495" s="179" t="str">
        <f>IF(B495="","",IF(AO495="総合事業","数式を削除して手入力",IFERROR(INDEX('【参考】数式用'!$AT$3:$AV$452,MATCH(Q495&amp;V495,'【参考】数式用'!$AS$3:$AS$452,0),MATCH(VLOOKUP(Z495,'【参考】数式用'!$AW$2:$AX$53,2,FALSE),'【参考】数式用'!$AT$2:$AV$2,0)),10)))</f>
        <v/>
      </c>
      <c r="AN495" s="196"/>
      <c r="AO495" s="197"/>
    </row>
    <row r="496" spans="1:41" ht="49.95" customHeight="1">
      <c r="A496" s="21">
        <f t="shared" si="6"/>
        <v>444</v>
      </c>
      <c r="B496" s="58"/>
      <c r="C496" s="72"/>
      <c r="D496" s="72"/>
      <c r="E496" s="72"/>
      <c r="F496" s="72"/>
      <c r="G496" s="72"/>
      <c r="H496" s="72"/>
      <c r="I496" s="72"/>
      <c r="J496" s="72"/>
      <c r="K496" s="86"/>
      <c r="L496" s="96"/>
      <c r="M496" s="105"/>
      <c r="N496" s="105"/>
      <c r="O496" s="105"/>
      <c r="P496" s="112"/>
      <c r="Q496" s="119"/>
      <c r="R496" s="127"/>
      <c r="S496" s="127"/>
      <c r="T496" s="127"/>
      <c r="U496" s="133"/>
      <c r="V496" s="138"/>
      <c r="W496" s="150"/>
      <c r="X496" s="150"/>
      <c r="Y496" s="150"/>
      <c r="Z496" s="159"/>
      <c r="AA496" s="159"/>
      <c r="AB496" s="159"/>
      <c r="AC496" s="169" t="str">
        <f>IFERROR(VLOOKUP(Z496,'【参考】数式用'!$A$4:$B$54,2,FALSE),"")</f>
        <v/>
      </c>
      <c r="AD496" s="174"/>
      <c r="AE496" s="179" t="str">
        <f>IF(B496="","",IF(AO496="総合事業","数式を削除して手入力",IFERROR(INDEX('【参考】数式用'!$AT$3:$AV$452,MATCH(Q496&amp;V496,'【参考】数式用'!$AS$3:$AS$452,0),MATCH(VLOOKUP(Z496,'【参考】数式用'!$AW$2:$AX$53,2,FALSE),'【参考】数式用'!$AT$2:$AV$2,0)),10)))</f>
        <v/>
      </c>
      <c r="AN496" s="196"/>
      <c r="AO496" s="197"/>
    </row>
    <row r="497" spans="1:41" ht="49.95" customHeight="1">
      <c r="A497" s="21">
        <f t="shared" si="6"/>
        <v>445</v>
      </c>
      <c r="B497" s="58"/>
      <c r="C497" s="72"/>
      <c r="D497" s="72"/>
      <c r="E497" s="72"/>
      <c r="F497" s="72"/>
      <c r="G497" s="72"/>
      <c r="H497" s="72"/>
      <c r="I497" s="72"/>
      <c r="J497" s="72"/>
      <c r="K497" s="86"/>
      <c r="L497" s="96"/>
      <c r="M497" s="105"/>
      <c r="N497" s="105"/>
      <c r="O497" s="105"/>
      <c r="P497" s="112"/>
      <c r="Q497" s="119"/>
      <c r="R497" s="127"/>
      <c r="S497" s="127"/>
      <c r="T497" s="127"/>
      <c r="U497" s="133"/>
      <c r="V497" s="138"/>
      <c r="W497" s="150"/>
      <c r="X497" s="150"/>
      <c r="Y497" s="150"/>
      <c r="Z497" s="159"/>
      <c r="AA497" s="159"/>
      <c r="AB497" s="159"/>
      <c r="AC497" s="169" t="str">
        <f>IFERROR(VLOOKUP(Z497,'【参考】数式用'!$A$4:$B$54,2,FALSE),"")</f>
        <v/>
      </c>
      <c r="AD497" s="174"/>
      <c r="AE497" s="179" t="str">
        <f>IF(B497="","",IF(AO497="総合事業","数式を削除して手入力",IFERROR(INDEX('【参考】数式用'!$AT$3:$AV$452,MATCH(Q497&amp;V497,'【参考】数式用'!$AS$3:$AS$452,0),MATCH(VLOOKUP(Z497,'【参考】数式用'!$AW$2:$AX$53,2,FALSE),'【参考】数式用'!$AT$2:$AV$2,0)),10)))</f>
        <v/>
      </c>
      <c r="AN497" s="196"/>
      <c r="AO497" s="197"/>
    </row>
    <row r="498" spans="1:41" ht="49.95" customHeight="1">
      <c r="A498" s="21">
        <f t="shared" si="6"/>
        <v>446</v>
      </c>
      <c r="B498" s="58"/>
      <c r="C498" s="72"/>
      <c r="D498" s="72"/>
      <c r="E498" s="72"/>
      <c r="F498" s="72"/>
      <c r="G498" s="72"/>
      <c r="H498" s="72"/>
      <c r="I498" s="72"/>
      <c r="J498" s="72"/>
      <c r="K498" s="86"/>
      <c r="L498" s="96"/>
      <c r="M498" s="105"/>
      <c r="N498" s="105"/>
      <c r="O498" s="105"/>
      <c r="P498" s="112"/>
      <c r="Q498" s="119"/>
      <c r="R498" s="127"/>
      <c r="S498" s="127"/>
      <c r="T498" s="127"/>
      <c r="U498" s="133"/>
      <c r="V498" s="138"/>
      <c r="W498" s="150"/>
      <c r="X498" s="150"/>
      <c r="Y498" s="150"/>
      <c r="Z498" s="159"/>
      <c r="AA498" s="159"/>
      <c r="AB498" s="159"/>
      <c r="AC498" s="169" t="str">
        <f>IFERROR(VLOOKUP(Z498,'【参考】数式用'!$A$4:$B$54,2,FALSE),"")</f>
        <v/>
      </c>
      <c r="AD498" s="174"/>
      <c r="AE498" s="179" t="str">
        <f>IF(B498="","",IF(AO498="総合事業","数式を削除して手入力",IFERROR(INDEX('【参考】数式用'!$AT$3:$AV$452,MATCH(Q498&amp;V498,'【参考】数式用'!$AS$3:$AS$452,0),MATCH(VLOOKUP(Z498,'【参考】数式用'!$AW$2:$AX$53,2,FALSE),'【参考】数式用'!$AT$2:$AV$2,0)),10)))</f>
        <v/>
      </c>
      <c r="AN498" s="196"/>
      <c r="AO498" s="197"/>
    </row>
    <row r="499" spans="1:41" ht="49.95" customHeight="1">
      <c r="A499" s="21">
        <f t="shared" si="6"/>
        <v>447</v>
      </c>
      <c r="B499" s="58"/>
      <c r="C499" s="72"/>
      <c r="D499" s="72"/>
      <c r="E499" s="72"/>
      <c r="F499" s="72"/>
      <c r="G499" s="72"/>
      <c r="H499" s="72"/>
      <c r="I499" s="72"/>
      <c r="J499" s="72"/>
      <c r="K499" s="86"/>
      <c r="L499" s="96"/>
      <c r="M499" s="105"/>
      <c r="N499" s="105"/>
      <c r="O499" s="105"/>
      <c r="P499" s="112"/>
      <c r="Q499" s="119"/>
      <c r="R499" s="127"/>
      <c r="S499" s="127"/>
      <c r="T499" s="127"/>
      <c r="U499" s="133"/>
      <c r="V499" s="138"/>
      <c r="W499" s="150"/>
      <c r="X499" s="150"/>
      <c r="Y499" s="150"/>
      <c r="Z499" s="159"/>
      <c r="AA499" s="159"/>
      <c r="AB499" s="159"/>
      <c r="AC499" s="169" t="str">
        <f>IFERROR(VLOOKUP(Z499,'【参考】数式用'!$A$4:$B$54,2,FALSE),"")</f>
        <v/>
      </c>
      <c r="AD499" s="174"/>
      <c r="AE499" s="179" t="str">
        <f>IF(B499="","",IF(AO499="総合事業","数式を削除して手入力",IFERROR(INDEX('【参考】数式用'!$AT$3:$AV$452,MATCH(Q499&amp;V499,'【参考】数式用'!$AS$3:$AS$452,0),MATCH(VLOOKUP(Z499,'【参考】数式用'!$AW$2:$AX$53,2,FALSE),'【参考】数式用'!$AT$2:$AV$2,0)),10)))</f>
        <v/>
      </c>
      <c r="AN499" s="196"/>
      <c r="AO499" s="197"/>
    </row>
    <row r="500" spans="1:41" ht="49.95" customHeight="1">
      <c r="A500" s="21">
        <f t="shared" si="6"/>
        <v>448</v>
      </c>
      <c r="B500" s="58"/>
      <c r="C500" s="72"/>
      <c r="D500" s="72"/>
      <c r="E500" s="72"/>
      <c r="F500" s="72"/>
      <c r="G500" s="72"/>
      <c r="H500" s="72"/>
      <c r="I500" s="72"/>
      <c r="J500" s="72"/>
      <c r="K500" s="86"/>
      <c r="L500" s="96"/>
      <c r="M500" s="105"/>
      <c r="N500" s="105"/>
      <c r="O500" s="105"/>
      <c r="P500" s="112"/>
      <c r="Q500" s="119"/>
      <c r="R500" s="127"/>
      <c r="S500" s="127"/>
      <c r="T500" s="127"/>
      <c r="U500" s="133"/>
      <c r="V500" s="138"/>
      <c r="W500" s="150"/>
      <c r="X500" s="150"/>
      <c r="Y500" s="150"/>
      <c r="Z500" s="159"/>
      <c r="AA500" s="159"/>
      <c r="AB500" s="159"/>
      <c r="AC500" s="169" t="str">
        <f>IFERROR(VLOOKUP(Z500,'【参考】数式用'!$A$4:$B$54,2,FALSE),"")</f>
        <v/>
      </c>
      <c r="AD500" s="174"/>
      <c r="AE500" s="179" t="str">
        <f>IF(B500="","",IF(AO500="総合事業","数式を削除して手入力",IFERROR(INDEX('【参考】数式用'!$AT$3:$AV$452,MATCH(Q500&amp;V500,'【参考】数式用'!$AS$3:$AS$452,0),MATCH(VLOOKUP(Z500,'【参考】数式用'!$AW$2:$AX$53,2,FALSE),'【参考】数式用'!$AT$2:$AV$2,0)),10)))</f>
        <v/>
      </c>
      <c r="AN500" s="196"/>
      <c r="AO500" s="197"/>
    </row>
    <row r="501" spans="1:41" ht="49.95" customHeight="1">
      <c r="A501" s="21">
        <f t="shared" si="6"/>
        <v>449</v>
      </c>
      <c r="B501" s="58"/>
      <c r="C501" s="72"/>
      <c r="D501" s="72"/>
      <c r="E501" s="72"/>
      <c r="F501" s="72"/>
      <c r="G501" s="72"/>
      <c r="H501" s="72"/>
      <c r="I501" s="72"/>
      <c r="J501" s="72"/>
      <c r="K501" s="86"/>
      <c r="L501" s="96"/>
      <c r="M501" s="105"/>
      <c r="N501" s="105"/>
      <c r="O501" s="105"/>
      <c r="P501" s="112"/>
      <c r="Q501" s="119"/>
      <c r="R501" s="127"/>
      <c r="S501" s="127"/>
      <c r="T501" s="127"/>
      <c r="U501" s="133"/>
      <c r="V501" s="138"/>
      <c r="W501" s="150"/>
      <c r="X501" s="150"/>
      <c r="Y501" s="150"/>
      <c r="Z501" s="159"/>
      <c r="AA501" s="159"/>
      <c r="AB501" s="159"/>
      <c r="AC501" s="169" t="str">
        <f>IFERROR(VLOOKUP(Z501,'【参考】数式用'!$A$4:$B$54,2,FALSE),"")</f>
        <v/>
      </c>
      <c r="AD501" s="174"/>
      <c r="AE501" s="179" t="str">
        <f>IF(B501="","",IF(AO501="総合事業","数式を削除して手入力",IFERROR(INDEX('【参考】数式用'!$AT$3:$AV$452,MATCH(Q501&amp;V501,'【参考】数式用'!$AS$3:$AS$452,0),MATCH(VLOOKUP(Z501,'【参考】数式用'!$AW$2:$AX$53,2,FALSE),'【参考】数式用'!$AT$2:$AV$2,0)),10)))</f>
        <v/>
      </c>
      <c r="AN501" s="196"/>
      <c r="AO501" s="197"/>
    </row>
    <row r="502" spans="1:41" ht="49.95" customHeight="1">
      <c r="A502" s="21">
        <f t="shared" si="6"/>
        <v>450</v>
      </c>
      <c r="B502" s="58"/>
      <c r="C502" s="72"/>
      <c r="D502" s="72"/>
      <c r="E502" s="72"/>
      <c r="F502" s="72"/>
      <c r="G502" s="72"/>
      <c r="H502" s="72"/>
      <c r="I502" s="72"/>
      <c r="J502" s="72"/>
      <c r="K502" s="86"/>
      <c r="L502" s="96"/>
      <c r="M502" s="105"/>
      <c r="N502" s="105"/>
      <c r="O502" s="105"/>
      <c r="P502" s="112"/>
      <c r="Q502" s="119"/>
      <c r="R502" s="127"/>
      <c r="S502" s="127"/>
      <c r="T502" s="127"/>
      <c r="U502" s="133"/>
      <c r="V502" s="138"/>
      <c r="W502" s="150"/>
      <c r="X502" s="150"/>
      <c r="Y502" s="150"/>
      <c r="Z502" s="159"/>
      <c r="AA502" s="159"/>
      <c r="AB502" s="159"/>
      <c r="AC502" s="169" t="str">
        <f>IFERROR(VLOOKUP(Z502,'【参考】数式用'!$A$4:$B$54,2,FALSE),"")</f>
        <v/>
      </c>
      <c r="AD502" s="174"/>
      <c r="AE502" s="179" t="str">
        <f>IF(B502="","",IF(AO502="総合事業","数式を削除して手入力",IFERROR(INDEX('【参考】数式用'!$AT$3:$AV$452,MATCH(Q502&amp;V502,'【参考】数式用'!$AS$3:$AS$452,0),MATCH(VLOOKUP(Z502,'【参考】数式用'!$AW$2:$AX$53,2,FALSE),'【参考】数式用'!$AT$2:$AV$2,0)),10)))</f>
        <v/>
      </c>
      <c r="AN502" s="196"/>
      <c r="AO502" s="197"/>
    </row>
    <row r="503" spans="1:41" ht="49.95" customHeight="1">
      <c r="A503" s="21">
        <f t="shared" ref="A503:A552" si="7">A502+1</f>
        <v>451</v>
      </c>
      <c r="B503" s="58"/>
      <c r="C503" s="72"/>
      <c r="D503" s="72"/>
      <c r="E503" s="72"/>
      <c r="F503" s="72"/>
      <c r="G503" s="72"/>
      <c r="H503" s="72"/>
      <c r="I503" s="72"/>
      <c r="J503" s="72"/>
      <c r="K503" s="86"/>
      <c r="L503" s="96"/>
      <c r="M503" s="105"/>
      <c r="N503" s="105"/>
      <c r="O503" s="105"/>
      <c r="P503" s="112"/>
      <c r="Q503" s="119"/>
      <c r="R503" s="127"/>
      <c r="S503" s="127"/>
      <c r="T503" s="127"/>
      <c r="U503" s="133"/>
      <c r="V503" s="138"/>
      <c r="W503" s="150"/>
      <c r="X503" s="150"/>
      <c r="Y503" s="150"/>
      <c r="Z503" s="159"/>
      <c r="AA503" s="159"/>
      <c r="AB503" s="159"/>
      <c r="AC503" s="169" t="str">
        <f>IFERROR(VLOOKUP(Z503,'【参考】数式用'!$A$4:$B$54,2,FALSE),"")</f>
        <v/>
      </c>
      <c r="AD503" s="174"/>
      <c r="AE503" s="179" t="str">
        <f>IF(B503="","",IF(AO503="総合事業","数式を削除して手入力",IFERROR(INDEX('【参考】数式用'!$AT$3:$AV$452,MATCH(Q503&amp;V503,'【参考】数式用'!$AS$3:$AS$452,0),MATCH(VLOOKUP(Z503,'【参考】数式用'!$AW$2:$AX$53,2,FALSE),'【参考】数式用'!$AT$2:$AV$2,0)),10)))</f>
        <v/>
      </c>
      <c r="AN503" s="196" t="e">
        <f>IF($L$19="","",VLOOKUP(Z503,'【参考】数式用'!$A$4:$M$54,13,FALSE))</f>
        <v>#N/A</v>
      </c>
      <c r="AO503" s="197" t="e">
        <f>VLOOKUP(Z503,'【参考】数式用'!$A$2:$N$54,14,FALSE)</f>
        <v>#N/A</v>
      </c>
    </row>
    <row r="504" spans="1:41" ht="49.95" customHeight="1">
      <c r="A504" s="21">
        <f t="shared" si="7"/>
        <v>452</v>
      </c>
      <c r="B504" s="58"/>
      <c r="C504" s="72"/>
      <c r="D504" s="72"/>
      <c r="E504" s="72"/>
      <c r="F504" s="72"/>
      <c r="G504" s="72"/>
      <c r="H504" s="72"/>
      <c r="I504" s="72"/>
      <c r="J504" s="72"/>
      <c r="K504" s="86"/>
      <c r="L504" s="96"/>
      <c r="M504" s="105"/>
      <c r="N504" s="105"/>
      <c r="O504" s="105"/>
      <c r="P504" s="112"/>
      <c r="Q504" s="119"/>
      <c r="R504" s="127"/>
      <c r="S504" s="127"/>
      <c r="T504" s="127"/>
      <c r="U504" s="133"/>
      <c r="V504" s="138"/>
      <c r="W504" s="150"/>
      <c r="X504" s="150"/>
      <c r="Y504" s="150"/>
      <c r="Z504" s="159"/>
      <c r="AA504" s="159"/>
      <c r="AB504" s="159"/>
      <c r="AC504" s="169" t="str">
        <f>IFERROR(VLOOKUP(Z504,'【参考】数式用'!$A$4:$B$54,2,FALSE),"")</f>
        <v/>
      </c>
      <c r="AD504" s="174"/>
      <c r="AE504" s="179" t="str">
        <f>IF(B504="","",IF(AO504="総合事業","数式を削除して手入力",IFERROR(INDEX('【参考】数式用'!$AT$3:$AV$452,MATCH(Q504&amp;V504,'【参考】数式用'!$AS$3:$AS$452,0),MATCH(VLOOKUP(Z504,'【参考】数式用'!$AW$2:$AX$53,2,FALSE),'【参考】数式用'!$AT$2:$AV$2,0)),10)))</f>
        <v/>
      </c>
      <c r="AN504" s="196" t="e">
        <f>IF($L$19="","",VLOOKUP(Z504,'【参考】数式用'!$A$4:$M$54,13,FALSE))</f>
        <v>#N/A</v>
      </c>
      <c r="AO504" s="197" t="e">
        <f>VLOOKUP(Z504,'【参考】数式用'!$A$2:$N$54,14,FALSE)</f>
        <v>#N/A</v>
      </c>
    </row>
    <row r="505" spans="1:41" ht="49.95" customHeight="1">
      <c r="A505" s="21">
        <f t="shared" si="7"/>
        <v>453</v>
      </c>
      <c r="B505" s="58"/>
      <c r="C505" s="72"/>
      <c r="D505" s="72"/>
      <c r="E505" s="72"/>
      <c r="F505" s="72"/>
      <c r="G505" s="72"/>
      <c r="H505" s="72"/>
      <c r="I505" s="72"/>
      <c r="J505" s="72"/>
      <c r="K505" s="86"/>
      <c r="L505" s="96"/>
      <c r="M505" s="105"/>
      <c r="N505" s="105"/>
      <c r="O505" s="105"/>
      <c r="P505" s="112"/>
      <c r="Q505" s="119"/>
      <c r="R505" s="127"/>
      <c r="S505" s="127"/>
      <c r="T505" s="127"/>
      <c r="U505" s="133"/>
      <c r="V505" s="138"/>
      <c r="W505" s="150"/>
      <c r="X505" s="150"/>
      <c r="Y505" s="150"/>
      <c r="Z505" s="159"/>
      <c r="AA505" s="159"/>
      <c r="AB505" s="159"/>
      <c r="AC505" s="169" t="str">
        <f>IFERROR(VLOOKUP(Z505,'【参考】数式用'!$A$4:$B$54,2,FALSE),"")</f>
        <v/>
      </c>
      <c r="AD505" s="174"/>
      <c r="AE505" s="179" t="str">
        <f>IF(B505="","",IF(AO505="総合事業","数式を削除して手入力",IFERROR(INDEX('【参考】数式用'!$AT$3:$AV$452,MATCH(Q505&amp;V505,'【参考】数式用'!$AS$3:$AS$452,0),MATCH(VLOOKUP(Z505,'【参考】数式用'!$AW$2:$AX$53,2,FALSE),'【参考】数式用'!$AT$2:$AV$2,0)),10)))</f>
        <v/>
      </c>
      <c r="AN505" s="196" t="e">
        <f>IF($L$19="","",VLOOKUP(Z505,'【参考】数式用'!$A$4:$M$54,13,FALSE))</f>
        <v>#N/A</v>
      </c>
      <c r="AO505" s="197" t="e">
        <f>VLOOKUP(Z505,'【参考】数式用'!$A$2:$N$54,14,FALSE)</f>
        <v>#N/A</v>
      </c>
    </row>
    <row r="506" spans="1:41" ht="49.95" customHeight="1">
      <c r="A506" s="21">
        <f t="shared" si="7"/>
        <v>454</v>
      </c>
      <c r="B506" s="58"/>
      <c r="C506" s="72"/>
      <c r="D506" s="72"/>
      <c r="E506" s="72"/>
      <c r="F506" s="72"/>
      <c r="G506" s="72"/>
      <c r="H506" s="72"/>
      <c r="I506" s="72"/>
      <c r="J506" s="72"/>
      <c r="K506" s="86"/>
      <c r="L506" s="96"/>
      <c r="M506" s="105"/>
      <c r="N506" s="105"/>
      <c r="O506" s="105"/>
      <c r="P506" s="112"/>
      <c r="Q506" s="119"/>
      <c r="R506" s="127"/>
      <c r="S506" s="127"/>
      <c r="T506" s="127"/>
      <c r="U506" s="133"/>
      <c r="V506" s="138"/>
      <c r="W506" s="150"/>
      <c r="X506" s="150"/>
      <c r="Y506" s="150"/>
      <c r="Z506" s="159"/>
      <c r="AA506" s="159"/>
      <c r="AB506" s="159"/>
      <c r="AC506" s="169" t="str">
        <f>IFERROR(VLOOKUP(Z506,'【参考】数式用'!$A$4:$B$54,2,FALSE),"")</f>
        <v/>
      </c>
      <c r="AD506" s="174"/>
      <c r="AE506" s="179" t="str">
        <f>IF(B506="","",IF(AO506="総合事業","数式を削除して手入力",IFERROR(INDEX('【参考】数式用'!$AT$3:$AV$452,MATCH(Q506&amp;V506,'【参考】数式用'!$AS$3:$AS$452,0),MATCH(VLOOKUP(Z506,'【参考】数式用'!$AW$2:$AX$53,2,FALSE),'【参考】数式用'!$AT$2:$AV$2,0)),10)))</f>
        <v/>
      </c>
      <c r="AN506" s="196" t="e">
        <f>IF($L$19="","",VLOOKUP(Z506,'【参考】数式用'!$A$4:$M$54,13,FALSE))</f>
        <v>#N/A</v>
      </c>
      <c r="AO506" s="197" t="e">
        <f>VLOOKUP(Z506,'【参考】数式用'!$A$2:$N$54,14,FALSE)</f>
        <v>#N/A</v>
      </c>
    </row>
    <row r="507" spans="1:41" ht="49.95" customHeight="1">
      <c r="A507" s="21">
        <f t="shared" si="7"/>
        <v>455</v>
      </c>
      <c r="B507" s="58"/>
      <c r="C507" s="72"/>
      <c r="D507" s="72"/>
      <c r="E507" s="72"/>
      <c r="F507" s="72"/>
      <c r="G507" s="72"/>
      <c r="H507" s="72"/>
      <c r="I507" s="72"/>
      <c r="J507" s="72"/>
      <c r="K507" s="86"/>
      <c r="L507" s="96"/>
      <c r="M507" s="105"/>
      <c r="N507" s="105"/>
      <c r="O507" s="105"/>
      <c r="P507" s="112"/>
      <c r="Q507" s="119"/>
      <c r="R507" s="127"/>
      <c r="S507" s="127"/>
      <c r="T507" s="127"/>
      <c r="U507" s="133"/>
      <c r="V507" s="138"/>
      <c r="W507" s="150"/>
      <c r="X507" s="150"/>
      <c r="Y507" s="150"/>
      <c r="Z507" s="159"/>
      <c r="AA507" s="159"/>
      <c r="AB507" s="159"/>
      <c r="AC507" s="169" t="str">
        <f>IFERROR(VLOOKUP(Z507,'【参考】数式用'!$A$4:$B$54,2,FALSE),"")</f>
        <v/>
      </c>
      <c r="AD507" s="174"/>
      <c r="AE507" s="179" t="str">
        <f>IF(B507="","",IF(AO507="総合事業","数式を削除して手入力",IFERROR(INDEX('【参考】数式用'!$AT$3:$AV$452,MATCH(Q507&amp;V507,'【参考】数式用'!$AS$3:$AS$452,0),MATCH(VLOOKUP(Z507,'【参考】数式用'!$AW$2:$AX$53,2,FALSE),'【参考】数式用'!$AT$2:$AV$2,0)),10)))</f>
        <v/>
      </c>
      <c r="AN507" s="196" t="e">
        <f>IF($L$19="","",VLOOKUP(Z507,'【参考】数式用'!$A$4:$M$54,13,FALSE))</f>
        <v>#N/A</v>
      </c>
      <c r="AO507" s="197" t="e">
        <f>VLOOKUP(Z507,'【参考】数式用'!$A$2:$N$54,14,FALSE)</f>
        <v>#N/A</v>
      </c>
    </row>
    <row r="508" spans="1:41" ht="49.95" customHeight="1">
      <c r="A508" s="21">
        <f t="shared" si="7"/>
        <v>456</v>
      </c>
      <c r="B508" s="58"/>
      <c r="C508" s="72"/>
      <c r="D508" s="72"/>
      <c r="E508" s="72"/>
      <c r="F508" s="72"/>
      <c r="G508" s="72"/>
      <c r="H508" s="72"/>
      <c r="I508" s="72"/>
      <c r="J508" s="72"/>
      <c r="K508" s="86"/>
      <c r="L508" s="96"/>
      <c r="M508" s="105"/>
      <c r="N508" s="105"/>
      <c r="O508" s="105"/>
      <c r="P508" s="112"/>
      <c r="Q508" s="119"/>
      <c r="R508" s="127"/>
      <c r="S508" s="127"/>
      <c r="T508" s="127"/>
      <c r="U508" s="133"/>
      <c r="V508" s="138"/>
      <c r="W508" s="150"/>
      <c r="X508" s="150"/>
      <c r="Y508" s="150"/>
      <c r="Z508" s="159"/>
      <c r="AA508" s="159"/>
      <c r="AB508" s="159"/>
      <c r="AC508" s="169" t="str">
        <f>IFERROR(VLOOKUP(Z508,'【参考】数式用'!$A$4:$B$54,2,FALSE),"")</f>
        <v/>
      </c>
      <c r="AD508" s="174"/>
      <c r="AE508" s="179" t="str">
        <f>IF(B508="","",IF(AO508="総合事業","数式を削除して手入力",IFERROR(INDEX('【参考】数式用'!$AT$3:$AV$452,MATCH(Q508&amp;V508,'【参考】数式用'!$AS$3:$AS$452,0),MATCH(VLOOKUP(Z508,'【参考】数式用'!$AW$2:$AX$53,2,FALSE),'【参考】数式用'!$AT$2:$AV$2,0)),10)))</f>
        <v/>
      </c>
      <c r="AN508" s="196" t="e">
        <f>IF($L$19="","",VLOOKUP(Z508,'【参考】数式用'!$A$4:$M$54,13,FALSE))</f>
        <v>#N/A</v>
      </c>
      <c r="AO508" s="197" t="e">
        <f>VLOOKUP(Z508,'【参考】数式用'!$A$2:$N$54,14,FALSE)</f>
        <v>#N/A</v>
      </c>
    </row>
    <row r="509" spans="1:41" ht="49.95" customHeight="1">
      <c r="A509" s="21">
        <f t="shared" si="7"/>
        <v>457</v>
      </c>
      <c r="B509" s="58"/>
      <c r="C509" s="72"/>
      <c r="D509" s="72"/>
      <c r="E509" s="72"/>
      <c r="F509" s="72"/>
      <c r="G509" s="72"/>
      <c r="H509" s="72"/>
      <c r="I509" s="72"/>
      <c r="J509" s="72"/>
      <c r="K509" s="86"/>
      <c r="L509" s="96"/>
      <c r="M509" s="105"/>
      <c r="N509" s="105"/>
      <c r="O509" s="105"/>
      <c r="P509" s="112"/>
      <c r="Q509" s="119"/>
      <c r="R509" s="127"/>
      <c r="S509" s="127"/>
      <c r="T509" s="127"/>
      <c r="U509" s="133"/>
      <c r="V509" s="138"/>
      <c r="W509" s="150"/>
      <c r="X509" s="150"/>
      <c r="Y509" s="150"/>
      <c r="Z509" s="159"/>
      <c r="AA509" s="159"/>
      <c r="AB509" s="159"/>
      <c r="AC509" s="169" t="str">
        <f>IFERROR(VLOOKUP(Z509,'【参考】数式用'!$A$4:$B$54,2,FALSE),"")</f>
        <v/>
      </c>
      <c r="AD509" s="174"/>
      <c r="AE509" s="179" t="str">
        <f>IF(B509="","",IF(AO509="総合事業","数式を削除して手入力",IFERROR(INDEX('【参考】数式用'!$AT$3:$AV$452,MATCH(Q509&amp;V509,'【参考】数式用'!$AS$3:$AS$452,0),MATCH(VLOOKUP(Z509,'【参考】数式用'!$AW$2:$AX$53,2,FALSE),'【参考】数式用'!$AT$2:$AV$2,0)),10)))</f>
        <v/>
      </c>
      <c r="AN509" s="196" t="e">
        <f>IF($L$19="","",VLOOKUP(Z509,'【参考】数式用'!$A$4:$M$54,13,FALSE))</f>
        <v>#N/A</v>
      </c>
      <c r="AO509" s="197" t="e">
        <f>VLOOKUP(Z509,'【参考】数式用'!$A$2:$N$54,14,FALSE)</f>
        <v>#N/A</v>
      </c>
    </row>
    <row r="510" spans="1:41" ht="49.95" customHeight="1">
      <c r="A510" s="21">
        <f t="shared" si="7"/>
        <v>458</v>
      </c>
      <c r="B510" s="58"/>
      <c r="C510" s="72"/>
      <c r="D510" s="72"/>
      <c r="E510" s="72"/>
      <c r="F510" s="72"/>
      <c r="G510" s="72"/>
      <c r="H510" s="72"/>
      <c r="I510" s="72"/>
      <c r="J510" s="72"/>
      <c r="K510" s="86"/>
      <c r="L510" s="96"/>
      <c r="M510" s="105"/>
      <c r="N510" s="105"/>
      <c r="O510" s="105"/>
      <c r="P510" s="112"/>
      <c r="Q510" s="119"/>
      <c r="R510" s="127"/>
      <c r="S510" s="127"/>
      <c r="T510" s="127"/>
      <c r="U510" s="133"/>
      <c r="V510" s="138"/>
      <c r="W510" s="150"/>
      <c r="X510" s="150"/>
      <c r="Y510" s="150"/>
      <c r="Z510" s="159"/>
      <c r="AA510" s="159"/>
      <c r="AB510" s="159"/>
      <c r="AC510" s="169" t="str">
        <f>IFERROR(VLOOKUP(Z510,'【参考】数式用'!$A$4:$B$54,2,FALSE),"")</f>
        <v/>
      </c>
      <c r="AD510" s="174"/>
      <c r="AE510" s="179" t="str">
        <f>IF(B510="","",IF(AO510="総合事業","数式を削除して手入力",IFERROR(INDEX('【参考】数式用'!$AT$3:$AV$452,MATCH(Q510&amp;V510,'【参考】数式用'!$AS$3:$AS$452,0),MATCH(VLOOKUP(Z510,'【参考】数式用'!$AW$2:$AX$53,2,FALSE),'【参考】数式用'!$AT$2:$AV$2,0)),10)))</f>
        <v/>
      </c>
      <c r="AN510" s="196" t="e">
        <f>IF($L$19="","",VLOOKUP(Z510,'【参考】数式用'!$A$4:$M$54,13,FALSE))</f>
        <v>#N/A</v>
      </c>
      <c r="AO510" s="197" t="e">
        <f>VLOOKUP(Z510,'【参考】数式用'!$A$2:$N$54,14,FALSE)</f>
        <v>#N/A</v>
      </c>
    </row>
    <row r="511" spans="1:41" ht="49.95" customHeight="1">
      <c r="A511" s="21">
        <f t="shared" si="7"/>
        <v>459</v>
      </c>
      <c r="B511" s="58"/>
      <c r="C511" s="72"/>
      <c r="D511" s="72"/>
      <c r="E511" s="72"/>
      <c r="F511" s="72"/>
      <c r="G511" s="72"/>
      <c r="H511" s="72"/>
      <c r="I511" s="72"/>
      <c r="J511" s="72"/>
      <c r="K511" s="86"/>
      <c r="L511" s="96"/>
      <c r="M511" s="105"/>
      <c r="N511" s="105"/>
      <c r="O511" s="105"/>
      <c r="P511" s="112"/>
      <c r="Q511" s="119"/>
      <c r="R511" s="127"/>
      <c r="S511" s="127"/>
      <c r="T511" s="127"/>
      <c r="U511" s="133"/>
      <c r="V511" s="138"/>
      <c r="W511" s="150"/>
      <c r="X511" s="150"/>
      <c r="Y511" s="150"/>
      <c r="Z511" s="159"/>
      <c r="AA511" s="159"/>
      <c r="AB511" s="159"/>
      <c r="AC511" s="169" t="str">
        <f>IFERROR(VLOOKUP(Z511,'【参考】数式用'!$A$4:$B$54,2,FALSE),"")</f>
        <v/>
      </c>
      <c r="AD511" s="174"/>
      <c r="AE511" s="179" t="str">
        <f>IF(B511="","",IF(AO511="総合事業","数式を削除して手入力",IFERROR(INDEX('【参考】数式用'!$AT$3:$AV$452,MATCH(Q511&amp;V511,'【参考】数式用'!$AS$3:$AS$452,0),MATCH(VLOOKUP(Z511,'【参考】数式用'!$AW$2:$AX$53,2,FALSE),'【参考】数式用'!$AT$2:$AV$2,0)),10)))</f>
        <v/>
      </c>
      <c r="AN511" s="196" t="e">
        <f>IF($L$19="","",VLOOKUP(Z511,'【参考】数式用'!$A$4:$M$54,13,FALSE))</f>
        <v>#N/A</v>
      </c>
      <c r="AO511" s="197" t="e">
        <f>VLOOKUP(Z511,'【参考】数式用'!$A$2:$N$54,14,FALSE)</f>
        <v>#N/A</v>
      </c>
    </row>
    <row r="512" spans="1:41" ht="49.95" customHeight="1">
      <c r="A512" s="21">
        <f t="shared" si="7"/>
        <v>460</v>
      </c>
      <c r="B512" s="58"/>
      <c r="C512" s="72"/>
      <c r="D512" s="72"/>
      <c r="E512" s="72"/>
      <c r="F512" s="72"/>
      <c r="G512" s="72"/>
      <c r="H512" s="72"/>
      <c r="I512" s="72"/>
      <c r="J512" s="72"/>
      <c r="K512" s="86"/>
      <c r="L512" s="96"/>
      <c r="M512" s="105"/>
      <c r="N512" s="105"/>
      <c r="O512" s="105"/>
      <c r="P512" s="112"/>
      <c r="Q512" s="119"/>
      <c r="R512" s="127"/>
      <c r="S512" s="127"/>
      <c r="T512" s="127"/>
      <c r="U512" s="133"/>
      <c r="V512" s="138"/>
      <c r="W512" s="150"/>
      <c r="X512" s="150"/>
      <c r="Y512" s="150"/>
      <c r="Z512" s="159"/>
      <c r="AA512" s="159"/>
      <c r="AB512" s="159"/>
      <c r="AC512" s="169" t="str">
        <f>IFERROR(VLOOKUP(Z512,'【参考】数式用'!$A$4:$B$54,2,FALSE),"")</f>
        <v/>
      </c>
      <c r="AD512" s="174"/>
      <c r="AE512" s="179" t="str">
        <f>IF(B512="","",IF(AO512="総合事業","数式を削除して手入力",IFERROR(INDEX('【参考】数式用'!$AT$3:$AV$452,MATCH(Q512&amp;V512,'【参考】数式用'!$AS$3:$AS$452,0),MATCH(VLOOKUP(Z512,'【参考】数式用'!$AW$2:$AX$53,2,FALSE),'【参考】数式用'!$AT$2:$AV$2,0)),10)))</f>
        <v/>
      </c>
      <c r="AN512" s="196" t="e">
        <f>IF($L$19="","",VLOOKUP(Z512,'【参考】数式用'!$A$4:$M$54,13,FALSE))</f>
        <v>#N/A</v>
      </c>
      <c r="AO512" s="197" t="e">
        <f>VLOOKUP(Z512,'【参考】数式用'!$A$2:$N$54,14,FALSE)</f>
        <v>#N/A</v>
      </c>
    </row>
    <row r="513" spans="1:41" ht="49.95" customHeight="1">
      <c r="A513" s="21">
        <f t="shared" si="7"/>
        <v>461</v>
      </c>
      <c r="B513" s="58"/>
      <c r="C513" s="72"/>
      <c r="D513" s="72"/>
      <c r="E513" s="72"/>
      <c r="F513" s="72"/>
      <c r="G513" s="72"/>
      <c r="H513" s="72"/>
      <c r="I513" s="72"/>
      <c r="J513" s="72"/>
      <c r="K513" s="86"/>
      <c r="L513" s="96"/>
      <c r="M513" s="105"/>
      <c r="N513" s="105"/>
      <c r="O513" s="105"/>
      <c r="P513" s="112"/>
      <c r="Q513" s="119"/>
      <c r="R513" s="127"/>
      <c r="S513" s="127"/>
      <c r="T513" s="127"/>
      <c r="U513" s="133"/>
      <c r="V513" s="138"/>
      <c r="W513" s="150"/>
      <c r="X513" s="150"/>
      <c r="Y513" s="150"/>
      <c r="Z513" s="159"/>
      <c r="AA513" s="159"/>
      <c r="AB513" s="159"/>
      <c r="AC513" s="169" t="str">
        <f>IFERROR(VLOOKUP(Z513,'【参考】数式用'!$A$4:$B$54,2,FALSE),"")</f>
        <v/>
      </c>
      <c r="AD513" s="174"/>
      <c r="AE513" s="179" t="str">
        <f>IF(B513="","",IF(AO513="総合事業","数式を削除して手入力",IFERROR(INDEX('【参考】数式用'!$AT$3:$AV$452,MATCH(Q513&amp;V513,'【参考】数式用'!$AS$3:$AS$452,0),MATCH(VLOOKUP(Z513,'【参考】数式用'!$AW$2:$AX$53,2,FALSE),'【参考】数式用'!$AT$2:$AV$2,0)),10)))</f>
        <v/>
      </c>
      <c r="AN513" s="196" t="e">
        <f>IF($L$19="","",VLOOKUP(Z513,'【参考】数式用'!$A$4:$M$54,13,FALSE))</f>
        <v>#N/A</v>
      </c>
      <c r="AO513" s="197" t="e">
        <f>VLOOKUP(Z513,'【参考】数式用'!$A$2:$N$54,14,FALSE)</f>
        <v>#N/A</v>
      </c>
    </row>
    <row r="514" spans="1:41" ht="49.95" customHeight="1">
      <c r="A514" s="21">
        <f t="shared" si="7"/>
        <v>462</v>
      </c>
      <c r="B514" s="58"/>
      <c r="C514" s="72"/>
      <c r="D514" s="72"/>
      <c r="E514" s="72"/>
      <c r="F514" s="72"/>
      <c r="G514" s="72"/>
      <c r="H514" s="72"/>
      <c r="I514" s="72"/>
      <c r="J514" s="72"/>
      <c r="K514" s="86"/>
      <c r="L514" s="96"/>
      <c r="M514" s="105"/>
      <c r="N514" s="105"/>
      <c r="O514" s="105"/>
      <c r="P514" s="112"/>
      <c r="Q514" s="119"/>
      <c r="R514" s="127"/>
      <c r="S514" s="127"/>
      <c r="T514" s="127"/>
      <c r="U514" s="133"/>
      <c r="V514" s="138"/>
      <c r="W514" s="150"/>
      <c r="X514" s="150"/>
      <c r="Y514" s="150"/>
      <c r="Z514" s="159"/>
      <c r="AA514" s="159"/>
      <c r="AB514" s="159"/>
      <c r="AC514" s="169" t="str">
        <f>IFERROR(VLOOKUP(Z514,'【参考】数式用'!$A$4:$B$54,2,FALSE),"")</f>
        <v/>
      </c>
      <c r="AD514" s="174"/>
      <c r="AE514" s="179" t="str">
        <f>IF(B514="","",IF(AO514="総合事業","数式を削除して手入力",IFERROR(INDEX('【参考】数式用'!$AT$3:$AV$452,MATCH(Q514&amp;V514,'【参考】数式用'!$AS$3:$AS$452,0),MATCH(VLOOKUP(Z514,'【参考】数式用'!$AW$2:$AX$53,2,FALSE),'【参考】数式用'!$AT$2:$AV$2,0)),10)))</f>
        <v/>
      </c>
      <c r="AN514" s="196" t="e">
        <f>IF($L$19="","",VLOOKUP(Z514,'【参考】数式用'!$A$4:$M$54,13,FALSE))</f>
        <v>#N/A</v>
      </c>
      <c r="AO514" s="197" t="e">
        <f>VLOOKUP(Z514,'【参考】数式用'!$A$2:$N$54,14,FALSE)</f>
        <v>#N/A</v>
      </c>
    </row>
    <row r="515" spans="1:41" ht="49.95" customHeight="1">
      <c r="A515" s="21">
        <f t="shared" si="7"/>
        <v>463</v>
      </c>
      <c r="B515" s="58"/>
      <c r="C515" s="72"/>
      <c r="D515" s="72"/>
      <c r="E515" s="72"/>
      <c r="F515" s="72"/>
      <c r="G515" s="72"/>
      <c r="H515" s="72"/>
      <c r="I515" s="72"/>
      <c r="J515" s="72"/>
      <c r="K515" s="86"/>
      <c r="L515" s="96"/>
      <c r="M515" s="105"/>
      <c r="N515" s="105"/>
      <c r="O515" s="105"/>
      <c r="P515" s="112"/>
      <c r="Q515" s="119"/>
      <c r="R515" s="127"/>
      <c r="S515" s="127"/>
      <c r="T515" s="127"/>
      <c r="U515" s="133"/>
      <c r="V515" s="138"/>
      <c r="W515" s="150"/>
      <c r="X515" s="150"/>
      <c r="Y515" s="150"/>
      <c r="Z515" s="159"/>
      <c r="AA515" s="159"/>
      <c r="AB515" s="159"/>
      <c r="AC515" s="169" t="str">
        <f>IFERROR(VLOOKUP(Z515,'【参考】数式用'!$A$4:$B$54,2,FALSE),"")</f>
        <v/>
      </c>
      <c r="AD515" s="174"/>
      <c r="AE515" s="179" t="str">
        <f>IF(B515="","",IF(AO515="総合事業","数式を削除して手入力",IFERROR(INDEX('【参考】数式用'!$AT$3:$AV$452,MATCH(Q515&amp;V515,'【参考】数式用'!$AS$3:$AS$452,0),MATCH(VLOOKUP(Z515,'【参考】数式用'!$AW$2:$AX$53,2,FALSE),'【参考】数式用'!$AT$2:$AV$2,0)),10)))</f>
        <v/>
      </c>
      <c r="AN515" s="196" t="e">
        <f>IF($L$19="","",VLOOKUP(Z515,'【参考】数式用'!$A$4:$M$54,13,FALSE))</f>
        <v>#N/A</v>
      </c>
      <c r="AO515" s="197" t="e">
        <f>VLOOKUP(Z515,'【参考】数式用'!$A$2:$N$54,14,FALSE)</f>
        <v>#N/A</v>
      </c>
    </row>
    <row r="516" spans="1:41" ht="49.95" customHeight="1">
      <c r="A516" s="21">
        <f t="shared" si="7"/>
        <v>464</v>
      </c>
      <c r="B516" s="58"/>
      <c r="C516" s="72"/>
      <c r="D516" s="72"/>
      <c r="E516" s="72"/>
      <c r="F516" s="72"/>
      <c r="G516" s="72"/>
      <c r="H516" s="72"/>
      <c r="I516" s="72"/>
      <c r="J516" s="72"/>
      <c r="K516" s="86"/>
      <c r="L516" s="96"/>
      <c r="M516" s="105"/>
      <c r="N516" s="105"/>
      <c r="O516" s="105"/>
      <c r="P516" s="112"/>
      <c r="Q516" s="119"/>
      <c r="R516" s="127"/>
      <c r="S516" s="127"/>
      <c r="T516" s="127"/>
      <c r="U516" s="133"/>
      <c r="V516" s="138"/>
      <c r="W516" s="150"/>
      <c r="X516" s="150"/>
      <c r="Y516" s="150"/>
      <c r="Z516" s="159"/>
      <c r="AA516" s="159"/>
      <c r="AB516" s="159"/>
      <c r="AC516" s="169" t="str">
        <f>IFERROR(VLOOKUP(Z516,'【参考】数式用'!$A$4:$B$54,2,FALSE),"")</f>
        <v/>
      </c>
      <c r="AD516" s="174"/>
      <c r="AE516" s="179" t="str">
        <f>IF(B516="","",IF(AO516="総合事業","数式を削除して手入力",IFERROR(INDEX('【参考】数式用'!$AT$3:$AV$452,MATCH(Q516&amp;V516,'【参考】数式用'!$AS$3:$AS$452,0),MATCH(VLOOKUP(Z516,'【参考】数式用'!$AW$2:$AX$53,2,FALSE),'【参考】数式用'!$AT$2:$AV$2,0)),10)))</f>
        <v/>
      </c>
      <c r="AN516" s="196" t="e">
        <f>IF($L$19="","",VLOOKUP(Z516,'【参考】数式用'!$A$4:$M$54,13,FALSE))</f>
        <v>#N/A</v>
      </c>
      <c r="AO516" s="197" t="e">
        <f>VLOOKUP(Z516,'【参考】数式用'!$A$2:$N$54,14,FALSE)</f>
        <v>#N/A</v>
      </c>
    </row>
    <row r="517" spans="1:41" ht="49.95" customHeight="1">
      <c r="A517" s="21">
        <f t="shared" si="7"/>
        <v>465</v>
      </c>
      <c r="B517" s="58"/>
      <c r="C517" s="72"/>
      <c r="D517" s="72"/>
      <c r="E517" s="72"/>
      <c r="F517" s="72"/>
      <c r="G517" s="72"/>
      <c r="H517" s="72"/>
      <c r="I517" s="72"/>
      <c r="J517" s="72"/>
      <c r="K517" s="86"/>
      <c r="L517" s="96"/>
      <c r="M517" s="105"/>
      <c r="N517" s="105"/>
      <c r="O517" s="105"/>
      <c r="P517" s="112"/>
      <c r="Q517" s="119"/>
      <c r="R517" s="127"/>
      <c r="S517" s="127"/>
      <c r="T517" s="127"/>
      <c r="U517" s="133"/>
      <c r="V517" s="138"/>
      <c r="W517" s="150"/>
      <c r="X517" s="150"/>
      <c r="Y517" s="150"/>
      <c r="Z517" s="159"/>
      <c r="AA517" s="159"/>
      <c r="AB517" s="159"/>
      <c r="AC517" s="169" t="str">
        <f>IFERROR(VLOOKUP(Z517,'【参考】数式用'!$A$4:$B$54,2,FALSE),"")</f>
        <v/>
      </c>
      <c r="AD517" s="174"/>
      <c r="AE517" s="179" t="str">
        <f>IF(B517="","",IF(AO517="総合事業","数式を削除して手入力",IFERROR(INDEX('【参考】数式用'!$AT$3:$AV$452,MATCH(Q517&amp;V517,'【参考】数式用'!$AS$3:$AS$452,0),MATCH(VLOOKUP(Z517,'【参考】数式用'!$AW$2:$AX$53,2,FALSE),'【参考】数式用'!$AT$2:$AV$2,0)),10)))</f>
        <v/>
      </c>
      <c r="AN517" s="196" t="e">
        <f>IF($L$19="","",VLOOKUP(Z517,'【参考】数式用'!$A$4:$M$54,13,FALSE))</f>
        <v>#N/A</v>
      </c>
      <c r="AO517" s="197" t="e">
        <f>VLOOKUP(Z517,'【参考】数式用'!$A$2:$N$54,14,FALSE)</f>
        <v>#N/A</v>
      </c>
    </row>
    <row r="518" spans="1:41" ht="49.95" customHeight="1">
      <c r="A518" s="21">
        <f t="shared" si="7"/>
        <v>466</v>
      </c>
      <c r="B518" s="58"/>
      <c r="C518" s="72"/>
      <c r="D518" s="72"/>
      <c r="E518" s="72"/>
      <c r="F518" s="72"/>
      <c r="G518" s="72"/>
      <c r="H518" s="72"/>
      <c r="I518" s="72"/>
      <c r="J518" s="72"/>
      <c r="K518" s="86"/>
      <c r="L518" s="96"/>
      <c r="M518" s="105"/>
      <c r="N518" s="105"/>
      <c r="O518" s="105"/>
      <c r="P518" s="112"/>
      <c r="Q518" s="119"/>
      <c r="R518" s="127"/>
      <c r="S518" s="127"/>
      <c r="T518" s="127"/>
      <c r="U518" s="133"/>
      <c r="V518" s="138"/>
      <c r="W518" s="150"/>
      <c r="X518" s="150"/>
      <c r="Y518" s="150"/>
      <c r="Z518" s="159"/>
      <c r="AA518" s="159"/>
      <c r="AB518" s="159"/>
      <c r="AC518" s="169" t="str">
        <f>IFERROR(VLOOKUP(Z518,'【参考】数式用'!$A$4:$B$54,2,FALSE),"")</f>
        <v/>
      </c>
      <c r="AD518" s="174"/>
      <c r="AE518" s="179" t="str">
        <f>IF(B518="","",IF(AO518="総合事業","数式を削除して手入力",IFERROR(INDEX('【参考】数式用'!$AT$3:$AV$452,MATCH(Q518&amp;V518,'【参考】数式用'!$AS$3:$AS$452,0),MATCH(VLOOKUP(Z518,'【参考】数式用'!$AW$2:$AX$53,2,FALSE),'【参考】数式用'!$AT$2:$AV$2,0)),10)))</f>
        <v/>
      </c>
      <c r="AN518" s="196" t="e">
        <f>IF($L$19="","",VLOOKUP(Z518,'【参考】数式用'!$A$4:$M$54,13,FALSE))</f>
        <v>#N/A</v>
      </c>
      <c r="AO518" s="197" t="e">
        <f>VLOOKUP(Z518,'【参考】数式用'!$A$2:$N$54,14,FALSE)</f>
        <v>#N/A</v>
      </c>
    </row>
    <row r="519" spans="1:41" ht="49.95" customHeight="1">
      <c r="A519" s="21">
        <f t="shared" si="7"/>
        <v>467</v>
      </c>
      <c r="B519" s="58"/>
      <c r="C519" s="72"/>
      <c r="D519" s="72"/>
      <c r="E519" s="72"/>
      <c r="F519" s="72"/>
      <c r="G519" s="72"/>
      <c r="H519" s="72"/>
      <c r="I519" s="72"/>
      <c r="J519" s="72"/>
      <c r="K519" s="86"/>
      <c r="L519" s="96"/>
      <c r="M519" s="105"/>
      <c r="N519" s="105"/>
      <c r="O519" s="105"/>
      <c r="P519" s="112"/>
      <c r="Q519" s="119"/>
      <c r="R519" s="127"/>
      <c r="S519" s="127"/>
      <c r="T519" s="127"/>
      <c r="U519" s="133"/>
      <c r="V519" s="138"/>
      <c r="W519" s="150"/>
      <c r="X519" s="150"/>
      <c r="Y519" s="150"/>
      <c r="Z519" s="159"/>
      <c r="AA519" s="159"/>
      <c r="AB519" s="159"/>
      <c r="AC519" s="169" t="str">
        <f>IFERROR(VLOOKUP(Z519,'【参考】数式用'!$A$4:$B$54,2,FALSE),"")</f>
        <v/>
      </c>
      <c r="AD519" s="174"/>
      <c r="AE519" s="179" t="str">
        <f>IF(B519="","",IF(AO519="総合事業","数式を削除して手入力",IFERROR(INDEX('【参考】数式用'!$AT$3:$AV$452,MATCH(Q519&amp;V519,'【参考】数式用'!$AS$3:$AS$452,0),MATCH(VLOOKUP(Z519,'【参考】数式用'!$AW$2:$AX$53,2,FALSE),'【参考】数式用'!$AT$2:$AV$2,0)),10)))</f>
        <v/>
      </c>
      <c r="AN519" s="196" t="e">
        <f>IF($L$19="","",VLOOKUP(Z519,'【参考】数式用'!$A$4:$M$54,13,FALSE))</f>
        <v>#N/A</v>
      </c>
      <c r="AO519" s="197" t="e">
        <f>VLOOKUP(Z519,'【参考】数式用'!$A$2:$N$54,14,FALSE)</f>
        <v>#N/A</v>
      </c>
    </row>
    <row r="520" spans="1:41" ht="49.95" customHeight="1">
      <c r="A520" s="21">
        <f t="shared" si="7"/>
        <v>468</v>
      </c>
      <c r="B520" s="58"/>
      <c r="C520" s="72"/>
      <c r="D520" s="72"/>
      <c r="E520" s="72"/>
      <c r="F520" s="72"/>
      <c r="G520" s="72"/>
      <c r="H520" s="72"/>
      <c r="I520" s="72"/>
      <c r="J520" s="72"/>
      <c r="K520" s="86"/>
      <c r="L520" s="96"/>
      <c r="M520" s="105"/>
      <c r="N520" s="105"/>
      <c r="O520" s="105"/>
      <c r="P520" s="112"/>
      <c r="Q520" s="119"/>
      <c r="R520" s="127"/>
      <c r="S520" s="127"/>
      <c r="T520" s="127"/>
      <c r="U520" s="133"/>
      <c r="V520" s="138"/>
      <c r="W520" s="150"/>
      <c r="X520" s="150"/>
      <c r="Y520" s="150"/>
      <c r="Z520" s="159"/>
      <c r="AA520" s="159"/>
      <c r="AB520" s="159"/>
      <c r="AC520" s="169" t="str">
        <f>IFERROR(VLOOKUP(Z520,'【参考】数式用'!$A$4:$B$54,2,FALSE),"")</f>
        <v/>
      </c>
      <c r="AD520" s="174"/>
      <c r="AE520" s="179" t="str">
        <f>IF(B520="","",IF(AO520="総合事業","数式を削除して手入力",IFERROR(INDEX('【参考】数式用'!$AT$3:$AV$452,MATCH(Q520&amp;V520,'【参考】数式用'!$AS$3:$AS$452,0),MATCH(VLOOKUP(Z520,'【参考】数式用'!$AW$2:$AX$53,2,FALSE),'【参考】数式用'!$AT$2:$AV$2,0)),10)))</f>
        <v/>
      </c>
      <c r="AN520" s="196" t="e">
        <f>IF($L$19="","",VLOOKUP(Z520,'【参考】数式用'!$A$4:$M$54,13,FALSE))</f>
        <v>#N/A</v>
      </c>
      <c r="AO520" s="197" t="e">
        <f>VLOOKUP(Z520,'【参考】数式用'!$A$2:$N$54,14,FALSE)</f>
        <v>#N/A</v>
      </c>
    </row>
    <row r="521" spans="1:41" ht="49.95" customHeight="1">
      <c r="A521" s="21">
        <f t="shared" si="7"/>
        <v>469</v>
      </c>
      <c r="B521" s="58"/>
      <c r="C521" s="72"/>
      <c r="D521" s="72"/>
      <c r="E521" s="72"/>
      <c r="F521" s="72"/>
      <c r="G521" s="72"/>
      <c r="H521" s="72"/>
      <c r="I521" s="72"/>
      <c r="J521" s="72"/>
      <c r="K521" s="86"/>
      <c r="L521" s="96"/>
      <c r="M521" s="105"/>
      <c r="N521" s="105"/>
      <c r="O521" s="105"/>
      <c r="P521" s="112"/>
      <c r="Q521" s="119"/>
      <c r="R521" s="127"/>
      <c r="S521" s="127"/>
      <c r="T521" s="127"/>
      <c r="U521" s="133"/>
      <c r="V521" s="138"/>
      <c r="W521" s="150"/>
      <c r="X521" s="150"/>
      <c r="Y521" s="150"/>
      <c r="Z521" s="159"/>
      <c r="AA521" s="159"/>
      <c r="AB521" s="159"/>
      <c r="AC521" s="169" t="str">
        <f>IFERROR(VLOOKUP(Z521,'【参考】数式用'!$A$4:$B$54,2,FALSE),"")</f>
        <v/>
      </c>
      <c r="AD521" s="174"/>
      <c r="AE521" s="179" t="str">
        <f>IF(B521="","",IF(AO521="総合事業","数式を削除して手入力",IFERROR(INDEX('【参考】数式用'!$AT$3:$AV$452,MATCH(Q521&amp;V521,'【参考】数式用'!$AS$3:$AS$452,0),MATCH(VLOOKUP(Z521,'【参考】数式用'!$AW$2:$AX$53,2,FALSE),'【参考】数式用'!$AT$2:$AV$2,0)),10)))</f>
        <v/>
      </c>
      <c r="AN521" s="196" t="e">
        <f>IF($L$19="","",VLOOKUP(Z521,'【参考】数式用'!$A$4:$M$54,13,FALSE))</f>
        <v>#N/A</v>
      </c>
      <c r="AO521" s="197" t="e">
        <f>VLOOKUP(Z521,'【参考】数式用'!$A$2:$N$54,14,FALSE)</f>
        <v>#N/A</v>
      </c>
    </row>
    <row r="522" spans="1:41" ht="49.95" customHeight="1">
      <c r="A522" s="21">
        <f t="shared" si="7"/>
        <v>470</v>
      </c>
      <c r="B522" s="58"/>
      <c r="C522" s="72"/>
      <c r="D522" s="72"/>
      <c r="E522" s="72"/>
      <c r="F522" s="72"/>
      <c r="G522" s="72"/>
      <c r="H522" s="72"/>
      <c r="I522" s="72"/>
      <c r="J522" s="72"/>
      <c r="K522" s="86"/>
      <c r="L522" s="96"/>
      <c r="M522" s="105"/>
      <c r="N522" s="105"/>
      <c r="O522" s="105"/>
      <c r="P522" s="112"/>
      <c r="Q522" s="119"/>
      <c r="R522" s="127"/>
      <c r="S522" s="127"/>
      <c r="T522" s="127"/>
      <c r="U522" s="133"/>
      <c r="V522" s="138"/>
      <c r="W522" s="150"/>
      <c r="X522" s="150"/>
      <c r="Y522" s="150"/>
      <c r="Z522" s="159"/>
      <c r="AA522" s="159"/>
      <c r="AB522" s="159"/>
      <c r="AC522" s="169" t="str">
        <f>IFERROR(VLOOKUP(Z522,'【参考】数式用'!$A$4:$B$54,2,FALSE),"")</f>
        <v/>
      </c>
      <c r="AD522" s="174"/>
      <c r="AE522" s="179" t="str">
        <f>IF(B522="","",IF(AO522="総合事業","数式を削除して手入力",IFERROR(INDEX('【参考】数式用'!$AT$3:$AV$452,MATCH(Q522&amp;V522,'【参考】数式用'!$AS$3:$AS$452,0),MATCH(VLOOKUP(Z522,'【参考】数式用'!$AW$2:$AX$53,2,FALSE),'【参考】数式用'!$AT$2:$AV$2,0)),10)))</f>
        <v/>
      </c>
      <c r="AN522" s="196" t="e">
        <f>IF($L$19="","",VLOOKUP(Z522,'【参考】数式用'!$A$4:$M$54,13,FALSE))</f>
        <v>#N/A</v>
      </c>
      <c r="AO522" s="197" t="e">
        <f>VLOOKUP(Z522,'【参考】数式用'!$A$2:$N$54,14,FALSE)</f>
        <v>#N/A</v>
      </c>
    </row>
    <row r="523" spans="1:41" ht="49.95" customHeight="1">
      <c r="A523" s="21">
        <f t="shared" si="7"/>
        <v>471</v>
      </c>
      <c r="B523" s="58"/>
      <c r="C523" s="72"/>
      <c r="D523" s="72"/>
      <c r="E523" s="72"/>
      <c r="F523" s="72"/>
      <c r="G523" s="72"/>
      <c r="H523" s="72"/>
      <c r="I523" s="72"/>
      <c r="J523" s="72"/>
      <c r="K523" s="86"/>
      <c r="L523" s="96"/>
      <c r="M523" s="105"/>
      <c r="N523" s="105"/>
      <c r="O523" s="105"/>
      <c r="P523" s="112"/>
      <c r="Q523" s="119"/>
      <c r="R523" s="127"/>
      <c r="S523" s="127"/>
      <c r="T523" s="127"/>
      <c r="U523" s="133"/>
      <c r="V523" s="138"/>
      <c r="W523" s="150"/>
      <c r="X523" s="150"/>
      <c r="Y523" s="150"/>
      <c r="Z523" s="159"/>
      <c r="AA523" s="159"/>
      <c r="AB523" s="159"/>
      <c r="AC523" s="169" t="str">
        <f>IFERROR(VLOOKUP(Z523,'【参考】数式用'!$A$4:$B$54,2,FALSE),"")</f>
        <v/>
      </c>
      <c r="AD523" s="174"/>
      <c r="AE523" s="179" t="str">
        <f>IF(B523="","",IF(AO523="総合事業","数式を削除して手入力",IFERROR(INDEX('【参考】数式用'!$AT$3:$AV$452,MATCH(Q523&amp;V523,'【参考】数式用'!$AS$3:$AS$452,0),MATCH(VLOOKUP(Z523,'【参考】数式用'!$AW$2:$AX$53,2,FALSE),'【参考】数式用'!$AT$2:$AV$2,0)),10)))</f>
        <v/>
      </c>
      <c r="AN523" s="196" t="e">
        <f>IF($L$19="","",VLOOKUP(Z523,'【参考】数式用'!$A$4:$M$54,13,FALSE))</f>
        <v>#N/A</v>
      </c>
      <c r="AO523" s="197" t="e">
        <f>VLOOKUP(Z523,'【参考】数式用'!$A$2:$N$54,14,FALSE)</f>
        <v>#N/A</v>
      </c>
    </row>
    <row r="524" spans="1:41" ht="49.95" customHeight="1">
      <c r="A524" s="21">
        <f t="shared" si="7"/>
        <v>472</v>
      </c>
      <c r="B524" s="58"/>
      <c r="C524" s="72"/>
      <c r="D524" s="72"/>
      <c r="E524" s="72"/>
      <c r="F524" s="72"/>
      <c r="G524" s="72"/>
      <c r="H524" s="72"/>
      <c r="I524" s="72"/>
      <c r="J524" s="72"/>
      <c r="K524" s="86"/>
      <c r="L524" s="96"/>
      <c r="M524" s="105"/>
      <c r="N524" s="105"/>
      <c r="O524" s="105"/>
      <c r="P524" s="112"/>
      <c r="Q524" s="119"/>
      <c r="R524" s="127"/>
      <c r="S524" s="127"/>
      <c r="T524" s="127"/>
      <c r="U524" s="133"/>
      <c r="V524" s="138"/>
      <c r="W524" s="150"/>
      <c r="X524" s="150"/>
      <c r="Y524" s="150"/>
      <c r="Z524" s="159"/>
      <c r="AA524" s="159"/>
      <c r="AB524" s="159"/>
      <c r="AC524" s="169" t="str">
        <f>IFERROR(VLOOKUP(Z524,'【参考】数式用'!$A$4:$B$54,2,FALSE),"")</f>
        <v/>
      </c>
      <c r="AD524" s="174"/>
      <c r="AE524" s="179" t="str">
        <f>IF(B524="","",IF(AO524="総合事業","数式を削除して手入力",IFERROR(INDEX('【参考】数式用'!$AT$3:$AV$452,MATCH(Q524&amp;V524,'【参考】数式用'!$AS$3:$AS$452,0),MATCH(VLOOKUP(Z524,'【参考】数式用'!$AW$2:$AX$53,2,FALSE),'【参考】数式用'!$AT$2:$AV$2,0)),10)))</f>
        <v/>
      </c>
      <c r="AN524" s="196" t="e">
        <f>IF($L$19="","",VLOOKUP(Z524,'【参考】数式用'!$A$4:$M$54,13,FALSE))</f>
        <v>#N/A</v>
      </c>
      <c r="AO524" s="197" t="e">
        <f>VLOOKUP(Z524,'【参考】数式用'!$A$2:$N$54,14,FALSE)</f>
        <v>#N/A</v>
      </c>
    </row>
    <row r="525" spans="1:41" ht="49.95" customHeight="1">
      <c r="A525" s="21">
        <f t="shared" si="7"/>
        <v>473</v>
      </c>
      <c r="B525" s="58"/>
      <c r="C525" s="72"/>
      <c r="D525" s="72"/>
      <c r="E525" s="72"/>
      <c r="F525" s="72"/>
      <c r="G525" s="72"/>
      <c r="H525" s="72"/>
      <c r="I525" s="72"/>
      <c r="J525" s="72"/>
      <c r="K525" s="86"/>
      <c r="L525" s="96"/>
      <c r="M525" s="105"/>
      <c r="N525" s="105"/>
      <c r="O525" s="105"/>
      <c r="P525" s="112"/>
      <c r="Q525" s="119"/>
      <c r="R525" s="127"/>
      <c r="S525" s="127"/>
      <c r="T525" s="127"/>
      <c r="U525" s="133"/>
      <c r="V525" s="138"/>
      <c r="W525" s="150"/>
      <c r="X525" s="150"/>
      <c r="Y525" s="150"/>
      <c r="Z525" s="159"/>
      <c r="AA525" s="159"/>
      <c r="AB525" s="159"/>
      <c r="AC525" s="169" t="str">
        <f>IFERROR(VLOOKUP(Z525,'【参考】数式用'!$A$4:$B$54,2,FALSE),"")</f>
        <v/>
      </c>
      <c r="AD525" s="174"/>
      <c r="AE525" s="179" t="str">
        <f>IF(B525="","",IF(AO525="総合事業","数式を削除して手入力",IFERROR(INDEX('【参考】数式用'!$AT$3:$AV$452,MATCH(Q525&amp;V525,'【参考】数式用'!$AS$3:$AS$452,0),MATCH(VLOOKUP(Z525,'【参考】数式用'!$AW$2:$AX$53,2,FALSE),'【参考】数式用'!$AT$2:$AV$2,0)),10)))</f>
        <v/>
      </c>
      <c r="AN525" s="196" t="e">
        <f>IF($L$19="","",VLOOKUP(Z525,'【参考】数式用'!$A$4:$M$54,13,FALSE))</f>
        <v>#N/A</v>
      </c>
      <c r="AO525" s="197" t="e">
        <f>VLOOKUP(Z525,'【参考】数式用'!$A$2:$N$54,14,FALSE)</f>
        <v>#N/A</v>
      </c>
    </row>
    <row r="526" spans="1:41" ht="49.95" customHeight="1">
      <c r="A526" s="21">
        <f t="shared" si="7"/>
        <v>474</v>
      </c>
      <c r="B526" s="58"/>
      <c r="C526" s="72"/>
      <c r="D526" s="72"/>
      <c r="E526" s="72"/>
      <c r="F526" s="72"/>
      <c r="G526" s="72"/>
      <c r="H526" s="72"/>
      <c r="I526" s="72"/>
      <c r="J526" s="72"/>
      <c r="K526" s="86"/>
      <c r="L526" s="96"/>
      <c r="M526" s="105"/>
      <c r="N526" s="105"/>
      <c r="O526" s="105"/>
      <c r="P526" s="112"/>
      <c r="Q526" s="119"/>
      <c r="R526" s="127"/>
      <c r="S526" s="127"/>
      <c r="T526" s="127"/>
      <c r="U526" s="133"/>
      <c r="V526" s="138"/>
      <c r="W526" s="150"/>
      <c r="X526" s="150"/>
      <c r="Y526" s="150"/>
      <c r="Z526" s="159"/>
      <c r="AA526" s="159"/>
      <c r="AB526" s="159"/>
      <c r="AC526" s="169" t="str">
        <f>IFERROR(VLOOKUP(Z526,'【参考】数式用'!$A$4:$B$54,2,FALSE),"")</f>
        <v/>
      </c>
      <c r="AD526" s="174"/>
      <c r="AE526" s="179" t="str">
        <f>IF(B526="","",IF(AO526="総合事業","数式を削除して手入力",IFERROR(INDEX('【参考】数式用'!$AT$3:$AV$452,MATCH(Q526&amp;V526,'【参考】数式用'!$AS$3:$AS$452,0),MATCH(VLOOKUP(Z526,'【参考】数式用'!$AW$2:$AX$53,2,FALSE),'【参考】数式用'!$AT$2:$AV$2,0)),10)))</f>
        <v/>
      </c>
      <c r="AN526" s="196" t="e">
        <f>IF($L$19="","",VLOOKUP(Z526,'【参考】数式用'!$A$4:$M$54,13,FALSE))</f>
        <v>#N/A</v>
      </c>
      <c r="AO526" s="197" t="e">
        <f>VLOOKUP(Z526,'【参考】数式用'!$A$2:$N$54,14,FALSE)</f>
        <v>#N/A</v>
      </c>
    </row>
    <row r="527" spans="1:41" ht="49.95" customHeight="1">
      <c r="A527" s="21">
        <f t="shared" si="7"/>
        <v>475</v>
      </c>
      <c r="B527" s="58"/>
      <c r="C527" s="72"/>
      <c r="D527" s="72"/>
      <c r="E527" s="72"/>
      <c r="F527" s="72"/>
      <c r="G527" s="72"/>
      <c r="H527" s="72"/>
      <c r="I527" s="72"/>
      <c r="J527" s="72"/>
      <c r="K527" s="86"/>
      <c r="L527" s="96"/>
      <c r="M527" s="105"/>
      <c r="N527" s="105"/>
      <c r="O527" s="105"/>
      <c r="P527" s="112"/>
      <c r="Q527" s="119"/>
      <c r="R527" s="127"/>
      <c r="S527" s="127"/>
      <c r="T527" s="127"/>
      <c r="U527" s="133"/>
      <c r="V527" s="138"/>
      <c r="W527" s="150"/>
      <c r="X527" s="150"/>
      <c r="Y527" s="150"/>
      <c r="Z527" s="159"/>
      <c r="AA527" s="159"/>
      <c r="AB527" s="159"/>
      <c r="AC527" s="169" t="str">
        <f>IFERROR(VLOOKUP(Z527,'【参考】数式用'!$A$4:$B$54,2,FALSE),"")</f>
        <v/>
      </c>
      <c r="AD527" s="174"/>
      <c r="AE527" s="179" t="str">
        <f>IF(B527="","",IF(AO527="総合事業","数式を削除して手入力",IFERROR(INDEX('【参考】数式用'!$AT$3:$AV$452,MATCH(Q527&amp;V527,'【参考】数式用'!$AS$3:$AS$452,0),MATCH(VLOOKUP(Z527,'【参考】数式用'!$AW$2:$AX$53,2,FALSE),'【参考】数式用'!$AT$2:$AV$2,0)),10)))</f>
        <v/>
      </c>
      <c r="AN527" s="196" t="e">
        <f>IF($L$19="","",VLOOKUP(Z527,'【参考】数式用'!$A$4:$M$54,13,FALSE))</f>
        <v>#N/A</v>
      </c>
      <c r="AO527" s="197" t="e">
        <f>VLOOKUP(Z527,'【参考】数式用'!$A$2:$N$54,14,FALSE)</f>
        <v>#N/A</v>
      </c>
    </row>
    <row r="528" spans="1:41" ht="49.95" customHeight="1">
      <c r="A528" s="21">
        <f t="shared" si="7"/>
        <v>476</v>
      </c>
      <c r="B528" s="58"/>
      <c r="C528" s="72"/>
      <c r="D528" s="72"/>
      <c r="E528" s="72"/>
      <c r="F528" s="72"/>
      <c r="G528" s="72"/>
      <c r="H528" s="72"/>
      <c r="I528" s="72"/>
      <c r="J528" s="72"/>
      <c r="K528" s="86"/>
      <c r="L528" s="96"/>
      <c r="M528" s="105"/>
      <c r="N528" s="105"/>
      <c r="O528" s="105"/>
      <c r="P528" s="112"/>
      <c r="Q528" s="119"/>
      <c r="R528" s="127"/>
      <c r="S528" s="127"/>
      <c r="T528" s="127"/>
      <c r="U528" s="133"/>
      <c r="V528" s="138"/>
      <c r="W528" s="150"/>
      <c r="X528" s="150"/>
      <c r="Y528" s="150"/>
      <c r="Z528" s="159"/>
      <c r="AA528" s="159"/>
      <c r="AB528" s="159"/>
      <c r="AC528" s="169" t="str">
        <f>IFERROR(VLOOKUP(Z528,'【参考】数式用'!$A$4:$B$54,2,FALSE),"")</f>
        <v/>
      </c>
      <c r="AD528" s="174"/>
      <c r="AE528" s="179" t="str">
        <f>IF(B528="","",IF(AO528="総合事業","数式を削除して手入力",IFERROR(INDEX('【参考】数式用'!$AT$3:$AV$452,MATCH(Q528&amp;V528,'【参考】数式用'!$AS$3:$AS$452,0),MATCH(VLOOKUP(Z528,'【参考】数式用'!$AW$2:$AX$53,2,FALSE),'【参考】数式用'!$AT$2:$AV$2,0)),10)))</f>
        <v/>
      </c>
      <c r="AN528" s="196" t="e">
        <f>IF($L$19="","",VLOOKUP(Z528,'【参考】数式用'!$A$4:$M$54,13,FALSE))</f>
        <v>#N/A</v>
      </c>
      <c r="AO528" s="197" t="e">
        <f>VLOOKUP(Z528,'【参考】数式用'!$A$2:$N$54,14,FALSE)</f>
        <v>#N/A</v>
      </c>
    </row>
    <row r="529" spans="1:41" ht="49.95" customHeight="1">
      <c r="A529" s="21">
        <f t="shared" si="7"/>
        <v>477</v>
      </c>
      <c r="B529" s="58"/>
      <c r="C529" s="72"/>
      <c r="D529" s="72"/>
      <c r="E529" s="72"/>
      <c r="F529" s="72"/>
      <c r="G529" s="72"/>
      <c r="H529" s="72"/>
      <c r="I529" s="72"/>
      <c r="J529" s="72"/>
      <c r="K529" s="86"/>
      <c r="L529" s="96"/>
      <c r="M529" s="105"/>
      <c r="N529" s="105"/>
      <c r="O529" s="105"/>
      <c r="P529" s="112"/>
      <c r="Q529" s="119"/>
      <c r="R529" s="127"/>
      <c r="S529" s="127"/>
      <c r="T529" s="127"/>
      <c r="U529" s="133"/>
      <c r="V529" s="138"/>
      <c r="W529" s="150"/>
      <c r="X529" s="150"/>
      <c r="Y529" s="150"/>
      <c r="Z529" s="159"/>
      <c r="AA529" s="159"/>
      <c r="AB529" s="159"/>
      <c r="AC529" s="169" t="str">
        <f>IFERROR(VLOOKUP(Z529,'【参考】数式用'!$A$4:$B$54,2,FALSE),"")</f>
        <v/>
      </c>
      <c r="AD529" s="174"/>
      <c r="AE529" s="179" t="str">
        <f>IF(B529="","",IF(AO529="総合事業","数式を削除して手入力",IFERROR(INDEX('【参考】数式用'!$AT$3:$AV$452,MATCH(Q529&amp;V529,'【参考】数式用'!$AS$3:$AS$452,0),MATCH(VLOOKUP(Z529,'【参考】数式用'!$AW$2:$AX$53,2,FALSE),'【参考】数式用'!$AT$2:$AV$2,0)),10)))</f>
        <v/>
      </c>
      <c r="AN529" s="196" t="e">
        <f>IF($L$19="","",VLOOKUP(Z529,'【参考】数式用'!$A$4:$M$54,13,FALSE))</f>
        <v>#N/A</v>
      </c>
      <c r="AO529" s="197" t="e">
        <f>VLOOKUP(Z529,'【参考】数式用'!$A$2:$N$54,14,FALSE)</f>
        <v>#N/A</v>
      </c>
    </row>
    <row r="530" spans="1:41" ht="49.95" customHeight="1">
      <c r="A530" s="21">
        <f t="shared" si="7"/>
        <v>478</v>
      </c>
      <c r="B530" s="58"/>
      <c r="C530" s="72"/>
      <c r="D530" s="72"/>
      <c r="E530" s="72"/>
      <c r="F530" s="72"/>
      <c r="G530" s="72"/>
      <c r="H530" s="72"/>
      <c r="I530" s="72"/>
      <c r="J530" s="72"/>
      <c r="K530" s="86"/>
      <c r="L530" s="96"/>
      <c r="M530" s="105"/>
      <c r="N530" s="105"/>
      <c r="O530" s="105"/>
      <c r="P530" s="112"/>
      <c r="Q530" s="119"/>
      <c r="R530" s="127"/>
      <c r="S530" s="127"/>
      <c r="T530" s="127"/>
      <c r="U530" s="133"/>
      <c r="V530" s="138"/>
      <c r="W530" s="150"/>
      <c r="X530" s="150"/>
      <c r="Y530" s="150"/>
      <c r="Z530" s="159"/>
      <c r="AA530" s="159"/>
      <c r="AB530" s="159"/>
      <c r="AC530" s="169" t="str">
        <f>IFERROR(VLOOKUP(Z530,'【参考】数式用'!$A$4:$B$54,2,FALSE),"")</f>
        <v/>
      </c>
      <c r="AD530" s="174"/>
      <c r="AE530" s="179" t="str">
        <f>IF(B530="","",IF(AO530="総合事業","数式を削除して手入力",IFERROR(INDEX('【参考】数式用'!$AT$3:$AV$452,MATCH(Q530&amp;V530,'【参考】数式用'!$AS$3:$AS$452,0),MATCH(VLOOKUP(Z530,'【参考】数式用'!$AW$2:$AX$53,2,FALSE),'【参考】数式用'!$AT$2:$AV$2,0)),10)))</f>
        <v/>
      </c>
      <c r="AN530" s="196" t="e">
        <f>IF($L$19="","",VLOOKUP(Z530,'【参考】数式用'!$A$4:$M$54,13,FALSE))</f>
        <v>#N/A</v>
      </c>
      <c r="AO530" s="197" t="e">
        <f>VLOOKUP(Z530,'【参考】数式用'!$A$2:$N$54,14,FALSE)</f>
        <v>#N/A</v>
      </c>
    </row>
    <row r="531" spans="1:41" ht="49.95" customHeight="1">
      <c r="A531" s="21">
        <f t="shared" si="7"/>
        <v>479</v>
      </c>
      <c r="B531" s="58"/>
      <c r="C531" s="72"/>
      <c r="D531" s="72"/>
      <c r="E531" s="72"/>
      <c r="F531" s="72"/>
      <c r="G531" s="72"/>
      <c r="H531" s="72"/>
      <c r="I531" s="72"/>
      <c r="J531" s="72"/>
      <c r="K531" s="86"/>
      <c r="L531" s="96"/>
      <c r="M531" s="105"/>
      <c r="N531" s="105"/>
      <c r="O531" s="105"/>
      <c r="P531" s="112"/>
      <c r="Q531" s="119"/>
      <c r="R531" s="127"/>
      <c r="S531" s="127"/>
      <c r="T531" s="127"/>
      <c r="U531" s="133"/>
      <c r="V531" s="138"/>
      <c r="W531" s="150"/>
      <c r="X531" s="150"/>
      <c r="Y531" s="150"/>
      <c r="Z531" s="159"/>
      <c r="AA531" s="159"/>
      <c r="AB531" s="159"/>
      <c r="AC531" s="169" t="str">
        <f>IFERROR(VLOOKUP(Z531,'【参考】数式用'!$A$4:$B$54,2,FALSE),"")</f>
        <v/>
      </c>
      <c r="AD531" s="174"/>
      <c r="AE531" s="179" t="str">
        <f>IF(B531="","",IF(AO531="総合事業","数式を削除して手入力",IFERROR(INDEX('【参考】数式用'!$AT$3:$AV$452,MATCH(Q531&amp;V531,'【参考】数式用'!$AS$3:$AS$452,0),MATCH(VLOOKUP(Z531,'【参考】数式用'!$AW$2:$AX$53,2,FALSE),'【参考】数式用'!$AT$2:$AV$2,0)),10)))</f>
        <v/>
      </c>
      <c r="AN531" s="196" t="e">
        <f>IF($L$19="","",VLOOKUP(Z531,'【参考】数式用'!$A$4:$M$54,13,FALSE))</f>
        <v>#N/A</v>
      </c>
      <c r="AO531" s="197" t="e">
        <f>VLOOKUP(Z531,'【参考】数式用'!$A$2:$N$54,14,FALSE)</f>
        <v>#N/A</v>
      </c>
    </row>
    <row r="532" spans="1:41" ht="49.95" customHeight="1">
      <c r="A532" s="21">
        <f t="shared" si="7"/>
        <v>480</v>
      </c>
      <c r="B532" s="58"/>
      <c r="C532" s="72"/>
      <c r="D532" s="72"/>
      <c r="E532" s="72"/>
      <c r="F532" s="72"/>
      <c r="G532" s="72"/>
      <c r="H532" s="72"/>
      <c r="I532" s="72"/>
      <c r="J532" s="72"/>
      <c r="K532" s="86"/>
      <c r="L532" s="96"/>
      <c r="M532" s="105"/>
      <c r="N532" s="105"/>
      <c r="O532" s="105"/>
      <c r="P532" s="112"/>
      <c r="Q532" s="119"/>
      <c r="R532" s="127"/>
      <c r="S532" s="127"/>
      <c r="T532" s="127"/>
      <c r="U532" s="133"/>
      <c r="V532" s="138"/>
      <c r="W532" s="150"/>
      <c r="X532" s="150"/>
      <c r="Y532" s="150"/>
      <c r="Z532" s="159"/>
      <c r="AA532" s="159"/>
      <c r="AB532" s="159"/>
      <c r="AC532" s="169" t="str">
        <f>IFERROR(VLOOKUP(Z532,'【参考】数式用'!$A$4:$B$54,2,FALSE),"")</f>
        <v/>
      </c>
      <c r="AD532" s="174"/>
      <c r="AE532" s="179" t="str">
        <f>IF(B532="","",IF(AO532="総合事業","数式を削除して手入力",IFERROR(INDEX('【参考】数式用'!$AT$3:$AV$452,MATCH(Q532&amp;V532,'【参考】数式用'!$AS$3:$AS$452,0),MATCH(VLOOKUP(Z532,'【参考】数式用'!$AW$2:$AX$53,2,FALSE),'【参考】数式用'!$AT$2:$AV$2,0)),10)))</f>
        <v/>
      </c>
      <c r="AN532" s="196" t="e">
        <f>IF($L$19="","",VLOOKUP(Z532,'【参考】数式用'!$A$4:$M$54,13,FALSE))</f>
        <v>#N/A</v>
      </c>
      <c r="AO532" s="197" t="e">
        <f>VLOOKUP(Z532,'【参考】数式用'!$A$2:$N$54,14,FALSE)</f>
        <v>#N/A</v>
      </c>
    </row>
    <row r="533" spans="1:41" ht="49.95" customHeight="1">
      <c r="A533" s="21">
        <f t="shared" si="7"/>
        <v>481</v>
      </c>
      <c r="B533" s="58"/>
      <c r="C533" s="72"/>
      <c r="D533" s="72"/>
      <c r="E533" s="72"/>
      <c r="F533" s="72"/>
      <c r="G533" s="72"/>
      <c r="H533" s="72"/>
      <c r="I533" s="72"/>
      <c r="J533" s="72"/>
      <c r="K533" s="86"/>
      <c r="L533" s="96"/>
      <c r="M533" s="105"/>
      <c r="N533" s="105"/>
      <c r="O533" s="105"/>
      <c r="P533" s="112"/>
      <c r="Q533" s="119"/>
      <c r="R533" s="127"/>
      <c r="S533" s="127"/>
      <c r="T533" s="127"/>
      <c r="U533" s="133"/>
      <c r="V533" s="138"/>
      <c r="W533" s="150"/>
      <c r="X533" s="150"/>
      <c r="Y533" s="150"/>
      <c r="Z533" s="159"/>
      <c r="AA533" s="159"/>
      <c r="AB533" s="159"/>
      <c r="AC533" s="169" t="str">
        <f>IFERROR(VLOOKUP(Z533,'【参考】数式用'!$A$4:$B$54,2,FALSE),"")</f>
        <v/>
      </c>
      <c r="AD533" s="174"/>
      <c r="AE533" s="179" t="str">
        <f>IF(B533="","",IF(AO533="総合事業","数式を削除して手入力",IFERROR(INDEX('【参考】数式用'!$AT$3:$AV$452,MATCH(Q533&amp;V533,'【参考】数式用'!$AS$3:$AS$452,0),MATCH(VLOOKUP(Z533,'【参考】数式用'!$AW$2:$AX$53,2,FALSE),'【参考】数式用'!$AT$2:$AV$2,0)),10)))</f>
        <v/>
      </c>
      <c r="AN533" s="196" t="e">
        <f>IF($L$19="","",VLOOKUP(Z533,'【参考】数式用'!$A$4:$M$54,13,FALSE))</f>
        <v>#N/A</v>
      </c>
      <c r="AO533" s="197" t="e">
        <f>VLOOKUP(Z533,'【参考】数式用'!$A$2:$N$54,14,FALSE)</f>
        <v>#N/A</v>
      </c>
    </row>
    <row r="534" spans="1:41" ht="49.95" customHeight="1">
      <c r="A534" s="21">
        <f t="shared" si="7"/>
        <v>482</v>
      </c>
      <c r="B534" s="58"/>
      <c r="C534" s="72"/>
      <c r="D534" s="72"/>
      <c r="E534" s="72"/>
      <c r="F534" s="72"/>
      <c r="G534" s="72"/>
      <c r="H534" s="72"/>
      <c r="I534" s="72"/>
      <c r="J534" s="72"/>
      <c r="K534" s="86"/>
      <c r="L534" s="96"/>
      <c r="M534" s="105"/>
      <c r="N534" s="105"/>
      <c r="O534" s="105"/>
      <c r="P534" s="112"/>
      <c r="Q534" s="119"/>
      <c r="R534" s="127"/>
      <c r="S534" s="127"/>
      <c r="T534" s="127"/>
      <c r="U534" s="133"/>
      <c r="V534" s="138"/>
      <c r="W534" s="150"/>
      <c r="X534" s="150"/>
      <c r="Y534" s="150"/>
      <c r="Z534" s="159"/>
      <c r="AA534" s="159"/>
      <c r="AB534" s="159"/>
      <c r="AC534" s="169" t="str">
        <f>IFERROR(VLOOKUP(Z534,'【参考】数式用'!$A$4:$B$54,2,FALSE),"")</f>
        <v/>
      </c>
      <c r="AD534" s="174"/>
      <c r="AE534" s="179" t="str">
        <f>IF(B534="","",IF(AO534="総合事業","数式を削除して手入力",IFERROR(INDEX('【参考】数式用'!$AT$3:$AV$452,MATCH(Q534&amp;V534,'【参考】数式用'!$AS$3:$AS$452,0),MATCH(VLOOKUP(Z534,'【参考】数式用'!$AW$2:$AX$53,2,FALSE),'【参考】数式用'!$AT$2:$AV$2,0)),10)))</f>
        <v/>
      </c>
      <c r="AN534" s="196" t="e">
        <f>IF($L$19="","",VLOOKUP(Z534,'【参考】数式用'!$A$4:$M$54,13,FALSE))</f>
        <v>#N/A</v>
      </c>
      <c r="AO534" s="197" t="e">
        <f>VLOOKUP(Z534,'【参考】数式用'!$A$2:$N$54,14,FALSE)</f>
        <v>#N/A</v>
      </c>
    </row>
    <row r="535" spans="1:41" ht="49.95" customHeight="1">
      <c r="A535" s="21">
        <f t="shared" si="7"/>
        <v>483</v>
      </c>
      <c r="B535" s="58"/>
      <c r="C535" s="72"/>
      <c r="D535" s="72"/>
      <c r="E535" s="72"/>
      <c r="F535" s="72"/>
      <c r="G535" s="72"/>
      <c r="H535" s="72"/>
      <c r="I535" s="72"/>
      <c r="J535" s="72"/>
      <c r="K535" s="86"/>
      <c r="L535" s="96"/>
      <c r="M535" s="105"/>
      <c r="N535" s="105"/>
      <c r="O535" s="105"/>
      <c r="P535" s="112"/>
      <c r="Q535" s="119"/>
      <c r="R535" s="127"/>
      <c r="S535" s="127"/>
      <c r="T535" s="127"/>
      <c r="U535" s="133"/>
      <c r="V535" s="138"/>
      <c r="W535" s="150"/>
      <c r="X535" s="150"/>
      <c r="Y535" s="150"/>
      <c r="Z535" s="159"/>
      <c r="AA535" s="159"/>
      <c r="AB535" s="159"/>
      <c r="AC535" s="169" t="str">
        <f>IFERROR(VLOOKUP(Z535,'【参考】数式用'!$A$4:$B$54,2,FALSE),"")</f>
        <v/>
      </c>
      <c r="AD535" s="174"/>
      <c r="AE535" s="179" t="str">
        <f>IF(B535="","",IF(AO535="総合事業","数式を削除して手入力",IFERROR(INDEX('【参考】数式用'!$AT$3:$AV$452,MATCH(Q535&amp;V535,'【参考】数式用'!$AS$3:$AS$452,0),MATCH(VLOOKUP(Z535,'【参考】数式用'!$AW$2:$AX$53,2,FALSE),'【参考】数式用'!$AT$2:$AV$2,0)),10)))</f>
        <v/>
      </c>
      <c r="AN535" s="196" t="e">
        <f>IF($L$19="","",VLOOKUP(Z535,'【参考】数式用'!$A$4:$M$54,13,FALSE))</f>
        <v>#N/A</v>
      </c>
      <c r="AO535" s="197" t="e">
        <f>VLOOKUP(Z535,'【参考】数式用'!$A$2:$N$54,14,FALSE)</f>
        <v>#N/A</v>
      </c>
    </row>
    <row r="536" spans="1:41" ht="49.95" customHeight="1">
      <c r="A536" s="21">
        <f t="shared" si="7"/>
        <v>484</v>
      </c>
      <c r="B536" s="58"/>
      <c r="C536" s="72"/>
      <c r="D536" s="72"/>
      <c r="E536" s="72"/>
      <c r="F536" s="72"/>
      <c r="G536" s="72"/>
      <c r="H536" s="72"/>
      <c r="I536" s="72"/>
      <c r="J536" s="72"/>
      <c r="K536" s="86"/>
      <c r="L536" s="96"/>
      <c r="M536" s="105"/>
      <c r="N536" s="105"/>
      <c r="O536" s="105"/>
      <c r="P536" s="112"/>
      <c r="Q536" s="119"/>
      <c r="R536" s="127"/>
      <c r="S536" s="127"/>
      <c r="T536" s="127"/>
      <c r="U536" s="133"/>
      <c r="V536" s="138"/>
      <c r="W536" s="150"/>
      <c r="X536" s="150"/>
      <c r="Y536" s="150"/>
      <c r="Z536" s="159"/>
      <c r="AA536" s="159"/>
      <c r="AB536" s="159"/>
      <c r="AC536" s="169" t="str">
        <f>IFERROR(VLOOKUP(Z536,'【参考】数式用'!$A$4:$B$54,2,FALSE),"")</f>
        <v/>
      </c>
      <c r="AD536" s="174"/>
      <c r="AE536" s="179" t="str">
        <f>IF(B536="","",IF(AO536="総合事業","数式を削除して手入力",IFERROR(INDEX('【参考】数式用'!$AT$3:$AV$452,MATCH(Q536&amp;V536,'【参考】数式用'!$AS$3:$AS$452,0),MATCH(VLOOKUP(Z536,'【参考】数式用'!$AW$2:$AX$53,2,FALSE),'【参考】数式用'!$AT$2:$AV$2,0)),10)))</f>
        <v/>
      </c>
      <c r="AN536" s="196" t="e">
        <f>IF($L$19="","",VLOOKUP(Z536,'【参考】数式用'!$A$4:$M$54,13,FALSE))</f>
        <v>#N/A</v>
      </c>
      <c r="AO536" s="197" t="e">
        <f>VLOOKUP(Z536,'【参考】数式用'!$A$2:$N$54,14,FALSE)</f>
        <v>#N/A</v>
      </c>
    </row>
    <row r="537" spans="1:41" ht="49.95" customHeight="1">
      <c r="A537" s="21">
        <f t="shared" si="7"/>
        <v>485</v>
      </c>
      <c r="B537" s="58"/>
      <c r="C537" s="72"/>
      <c r="D537" s="72"/>
      <c r="E537" s="72"/>
      <c r="F537" s="72"/>
      <c r="G537" s="72"/>
      <c r="H537" s="72"/>
      <c r="I537" s="72"/>
      <c r="J537" s="72"/>
      <c r="K537" s="86"/>
      <c r="L537" s="96"/>
      <c r="M537" s="105"/>
      <c r="N537" s="105"/>
      <c r="O537" s="105"/>
      <c r="P537" s="112"/>
      <c r="Q537" s="119"/>
      <c r="R537" s="127"/>
      <c r="S537" s="127"/>
      <c r="T537" s="127"/>
      <c r="U537" s="133"/>
      <c r="V537" s="138"/>
      <c r="W537" s="150"/>
      <c r="X537" s="150"/>
      <c r="Y537" s="150"/>
      <c r="Z537" s="159"/>
      <c r="AA537" s="159"/>
      <c r="AB537" s="159"/>
      <c r="AC537" s="169" t="str">
        <f>IFERROR(VLOOKUP(Z537,'【参考】数式用'!$A$4:$B$54,2,FALSE),"")</f>
        <v/>
      </c>
      <c r="AD537" s="174"/>
      <c r="AE537" s="179" t="str">
        <f>IF(B537="","",IF(AO537="総合事業","数式を削除して手入力",IFERROR(INDEX('【参考】数式用'!$AT$3:$AV$452,MATCH(Q537&amp;V537,'【参考】数式用'!$AS$3:$AS$452,0),MATCH(VLOOKUP(Z537,'【参考】数式用'!$AW$2:$AX$53,2,FALSE),'【参考】数式用'!$AT$2:$AV$2,0)),10)))</f>
        <v/>
      </c>
      <c r="AN537" s="196" t="e">
        <f>IF($L$19="","",VLOOKUP(Z537,'【参考】数式用'!$A$4:$M$54,13,FALSE))</f>
        <v>#N/A</v>
      </c>
      <c r="AO537" s="197" t="e">
        <f>VLOOKUP(Z537,'【参考】数式用'!$A$2:$N$54,14,FALSE)</f>
        <v>#N/A</v>
      </c>
    </row>
    <row r="538" spans="1:41" ht="49.95" customHeight="1">
      <c r="A538" s="21">
        <f t="shared" si="7"/>
        <v>486</v>
      </c>
      <c r="B538" s="58"/>
      <c r="C538" s="72"/>
      <c r="D538" s="72"/>
      <c r="E538" s="72"/>
      <c r="F538" s="72"/>
      <c r="G538" s="72"/>
      <c r="H538" s="72"/>
      <c r="I538" s="72"/>
      <c r="J538" s="72"/>
      <c r="K538" s="86"/>
      <c r="L538" s="96"/>
      <c r="M538" s="105"/>
      <c r="N538" s="105"/>
      <c r="O538" s="105"/>
      <c r="P538" s="112"/>
      <c r="Q538" s="119"/>
      <c r="R538" s="127"/>
      <c r="S538" s="127"/>
      <c r="T538" s="127"/>
      <c r="U538" s="133"/>
      <c r="V538" s="138"/>
      <c r="W538" s="150"/>
      <c r="X538" s="150"/>
      <c r="Y538" s="150"/>
      <c r="Z538" s="159"/>
      <c r="AA538" s="159"/>
      <c r="AB538" s="159"/>
      <c r="AC538" s="169" t="str">
        <f>IFERROR(VLOOKUP(Z538,'【参考】数式用'!$A$4:$B$54,2,FALSE),"")</f>
        <v/>
      </c>
      <c r="AD538" s="174"/>
      <c r="AE538" s="179" t="str">
        <f>IF(B538="","",IF(AO538="総合事業","数式を削除して手入力",IFERROR(INDEX('【参考】数式用'!$AT$3:$AV$452,MATCH(Q538&amp;V538,'【参考】数式用'!$AS$3:$AS$452,0),MATCH(VLOOKUP(Z538,'【参考】数式用'!$AW$2:$AX$53,2,FALSE),'【参考】数式用'!$AT$2:$AV$2,0)),10)))</f>
        <v/>
      </c>
      <c r="AN538" s="196" t="e">
        <f>IF($L$19="","",VLOOKUP(Z538,'【参考】数式用'!$A$4:$M$54,13,FALSE))</f>
        <v>#N/A</v>
      </c>
      <c r="AO538" s="197" t="e">
        <f>VLOOKUP(Z538,'【参考】数式用'!$A$2:$N$54,14,FALSE)</f>
        <v>#N/A</v>
      </c>
    </row>
    <row r="539" spans="1:41" ht="49.95" customHeight="1">
      <c r="A539" s="21">
        <f t="shared" si="7"/>
        <v>487</v>
      </c>
      <c r="B539" s="58"/>
      <c r="C539" s="72"/>
      <c r="D539" s="72"/>
      <c r="E539" s="72"/>
      <c r="F539" s="72"/>
      <c r="G539" s="72"/>
      <c r="H539" s="72"/>
      <c r="I539" s="72"/>
      <c r="J539" s="72"/>
      <c r="K539" s="86"/>
      <c r="L539" s="96"/>
      <c r="M539" s="105"/>
      <c r="N539" s="105"/>
      <c r="O539" s="105"/>
      <c r="P539" s="112"/>
      <c r="Q539" s="119"/>
      <c r="R539" s="127"/>
      <c r="S539" s="127"/>
      <c r="T539" s="127"/>
      <c r="U539" s="133"/>
      <c r="V539" s="138"/>
      <c r="W539" s="150"/>
      <c r="X539" s="150"/>
      <c r="Y539" s="150"/>
      <c r="Z539" s="159"/>
      <c r="AA539" s="159"/>
      <c r="AB539" s="159"/>
      <c r="AC539" s="169" t="str">
        <f>IFERROR(VLOOKUP(Z539,'【参考】数式用'!$A$4:$B$54,2,FALSE),"")</f>
        <v/>
      </c>
      <c r="AD539" s="174"/>
      <c r="AE539" s="179" t="str">
        <f>IF(B539="","",IF(AO539="総合事業","数式を削除して手入力",IFERROR(INDEX('【参考】数式用'!$AT$3:$AV$452,MATCH(Q539&amp;V539,'【参考】数式用'!$AS$3:$AS$452,0),MATCH(VLOOKUP(Z539,'【参考】数式用'!$AW$2:$AX$53,2,FALSE),'【参考】数式用'!$AT$2:$AV$2,0)),10)))</f>
        <v/>
      </c>
      <c r="AN539" s="196" t="e">
        <f>IF($L$19="","",VLOOKUP(Z539,'【参考】数式用'!$A$4:$M$54,13,FALSE))</f>
        <v>#N/A</v>
      </c>
      <c r="AO539" s="197" t="e">
        <f>VLOOKUP(Z539,'【参考】数式用'!$A$2:$N$54,14,FALSE)</f>
        <v>#N/A</v>
      </c>
    </row>
    <row r="540" spans="1:41" ht="49.95" customHeight="1">
      <c r="A540" s="21">
        <f t="shared" si="7"/>
        <v>488</v>
      </c>
      <c r="B540" s="58"/>
      <c r="C540" s="72"/>
      <c r="D540" s="72"/>
      <c r="E540" s="72"/>
      <c r="F540" s="72"/>
      <c r="G540" s="72"/>
      <c r="H540" s="72"/>
      <c r="I540" s="72"/>
      <c r="J540" s="72"/>
      <c r="K540" s="86"/>
      <c r="L540" s="96"/>
      <c r="M540" s="105"/>
      <c r="N540" s="105"/>
      <c r="O540" s="105"/>
      <c r="P540" s="112"/>
      <c r="Q540" s="119"/>
      <c r="R540" s="127"/>
      <c r="S540" s="127"/>
      <c r="T540" s="127"/>
      <c r="U540" s="133"/>
      <c r="V540" s="138"/>
      <c r="W540" s="150"/>
      <c r="X540" s="150"/>
      <c r="Y540" s="150"/>
      <c r="Z540" s="159"/>
      <c r="AA540" s="159"/>
      <c r="AB540" s="159"/>
      <c r="AC540" s="169" t="str">
        <f>IFERROR(VLOOKUP(Z540,'【参考】数式用'!$A$4:$B$54,2,FALSE),"")</f>
        <v/>
      </c>
      <c r="AD540" s="174"/>
      <c r="AE540" s="179" t="str">
        <f>IF(B540="","",IF(AO540="総合事業","数式を削除して手入力",IFERROR(INDEX('【参考】数式用'!$AT$3:$AV$452,MATCH(Q540&amp;V540,'【参考】数式用'!$AS$3:$AS$452,0),MATCH(VLOOKUP(Z540,'【参考】数式用'!$AW$2:$AX$53,2,FALSE),'【参考】数式用'!$AT$2:$AV$2,0)),10)))</f>
        <v/>
      </c>
      <c r="AN540" s="196" t="e">
        <f>IF($L$19="","",VLOOKUP(Z540,'【参考】数式用'!$A$4:$M$54,13,FALSE))</f>
        <v>#N/A</v>
      </c>
      <c r="AO540" s="197" t="e">
        <f>VLOOKUP(Z540,'【参考】数式用'!$A$2:$N$54,14,FALSE)</f>
        <v>#N/A</v>
      </c>
    </row>
    <row r="541" spans="1:41" ht="49.95" customHeight="1">
      <c r="A541" s="21">
        <f t="shared" si="7"/>
        <v>489</v>
      </c>
      <c r="B541" s="58"/>
      <c r="C541" s="72"/>
      <c r="D541" s="72"/>
      <c r="E541" s="72"/>
      <c r="F541" s="72"/>
      <c r="G541" s="72"/>
      <c r="H541" s="72"/>
      <c r="I541" s="72"/>
      <c r="J541" s="72"/>
      <c r="K541" s="86"/>
      <c r="L541" s="96"/>
      <c r="M541" s="105"/>
      <c r="N541" s="105"/>
      <c r="O541" s="105"/>
      <c r="P541" s="112"/>
      <c r="Q541" s="119"/>
      <c r="R541" s="127"/>
      <c r="S541" s="127"/>
      <c r="T541" s="127"/>
      <c r="U541" s="133"/>
      <c r="V541" s="138"/>
      <c r="W541" s="150"/>
      <c r="X541" s="150"/>
      <c r="Y541" s="150"/>
      <c r="Z541" s="159"/>
      <c r="AA541" s="159"/>
      <c r="AB541" s="159"/>
      <c r="AC541" s="169" t="str">
        <f>IFERROR(VLOOKUP(Z541,'【参考】数式用'!$A$4:$B$54,2,FALSE),"")</f>
        <v/>
      </c>
      <c r="AD541" s="174"/>
      <c r="AE541" s="179" t="str">
        <f>IF(B541="","",IF(AO541="総合事業","数式を削除して手入力",IFERROR(INDEX('【参考】数式用'!$AT$3:$AV$452,MATCH(Q541&amp;V541,'【参考】数式用'!$AS$3:$AS$452,0),MATCH(VLOOKUP(Z541,'【参考】数式用'!$AW$2:$AX$53,2,FALSE),'【参考】数式用'!$AT$2:$AV$2,0)),10)))</f>
        <v/>
      </c>
      <c r="AN541" s="196" t="e">
        <f>IF($L$19="","",VLOOKUP(Z541,'【参考】数式用'!$A$4:$M$54,13,FALSE))</f>
        <v>#N/A</v>
      </c>
      <c r="AO541" s="197" t="e">
        <f>VLOOKUP(Z541,'【参考】数式用'!$A$2:$N$54,14,FALSE)</f>
        <v>#N/A</v>
      </c>
    </row>
    <row r="542" spans="1:41" ht="49.95" customHeight="1">
      <c r="A542" s="21">
        <f t="shared" si="7"/>
        <v>490</v>
      </c>
      <c r="B542" s="58"/>
      <c r="C542" s="72"/>
      <c r="D542" s="72"/>
      <c r="E542" s="72"/>
      <c r="F542" s="72"/>
      <c r="G542" s="72"/>
      <c r="H542" s="72"/>
      <c r="I542" s="72"/>
      <c r="J542" s="72"/>
      <c r="K542" s="86"/>
      <c r="L542" s="96"/>
      <c r="M542" s="105"/>
      <c r="N542" s="105"/>
      <c r="O542" s="105"/>
      <c r="P542" s="112"/>
      <c r="Q542" s="119"/>
      <c r="R542" s="127"/>
      <c r="S542" s="127"/>
      <c r="T542" s="127"/>
      <c r="U542" s="133"/>
      <c r="V542" s="138"/>
      <c r="W542" s="150"/>
      <c r="X542" s="150"/>
      <c r="Y542" s="150"/>
      <c r="Z542" s="159"/>
      <c r="AA542" s="159"/>
      <c r="AB542" s="159"/>
      <c r="AC542" s="169" t="str">
        <f>IFERROR(VLOOKUP(Z542,'【参考】数式用'!$A$4:$B$54,2,FALSE),"")</f>
        <v/>
      </c>
      <c r="AD542" s="174"/>
      <c r="AE542" s="179" t="str">
        <f>IF(B542="","",IF(AO542="総合事業","数式を削除して手入力",IFERROR(INDEX('【参考】数式用'!$AT$3:$AV$452,MATCH(Q542&amp;V542,'【参考】数式用'!$AS$3:$AS$452,0),MATCH(VLOOKUP(Z542,'【参考】数式用'!$AW$2:$AX$53,2,FALSE),'【参考】数式用'!$AT$2:$AV$2,0)),10)))</f>
        <v/>
      </c>
      <c r="AN542" s="196" t="e">
        <f>IF($L$19="","",VLOOKUP(Z542,'【参考】数式用'!$A$4:$M$54,13,FALSE))</f>
        <v>#N/A</v>
      </c>
      <c r="AO542" s="197" t="e">
        <f>VLOOKUP(Z542,'【参考】数式用'!$A$2:$N$54,14,FALSE)</f>
        <v>#N/A</v>
      </c>
    </row>
    <row r="543" spans="1:41" ht="49.95" customHeight="1">
      <c r="A543" s="21">
        <f t="shared" si="7"/>
        <v>491</v>
      </c>
      <c r="B543" s="58"/>
      <c r="C543" s="72"/>
      <c r="D543" s="72"/>
      <c r="E543" s="72"/>
      <c r="F543" s="72"/>
      <c r="G543" s="72"/>
      <c r="H543" s="72"/>
      <c r="I543" s="72"/>
      <c r="J543" s="72"/>
      <c r="K543" s="86"/>
      <c r="L543" s="96"/>
      <c r="M543" s="105"/>
      <c r="N543" s="105"/>
      <c r="O543" s="105"/>
      <c r="P543" s="112"/>
      <c r="Q543" s="119"/>
      <c r="R543" s="127"/>
      <c r="S543" s="127"/>
      <c r="T543" s="127"/>
      <c r="U543" s="133"/>
      <c r="V543" s="138"/>
      <c r="W543" s="150"/>
      <c r="X543" s="150"/>
      <c r="Y543" s="150"/>
      <c r="Z543" s="159"/>
      <c r="AA543" s="159"/>
      <c r="AB543" s="159"/>
      <c r="AC543" s="169" t="str">
        <f>IFERROR(VLOOKUP(Z543,'【参考】数式用'!$A$4:$B$54,2,FALSE),"")</f>
        <v/>
      </c>
      <c r="AD543" s="174"/>
      <c r="AE543" s="179" t="str">
        <f>IF(B543="","",IF(AO543="総合事業","数式を削除して手入力",IFERROR(INDEX('【参考】数式用'!$AT$3:$AV$452,MATCH(Q543&amp;V543,'【参考】数式用'!$AS$3:$AS$452,0),MATCH(VLOOKUP(Z543,'【参考】数式用'!$AW$2:$AX$53,2,FALSE),'【参考】数式用'!$AT$2:$AV$2,0)),10)))</f>
        <v/>
      </c>
      <c r="AN543" s="196" t="e">
        <f>IF($L$19="","",VLOOKUP(Z543,'【参考】数式用'!$A$4:$M$54,13,FALSE))</f>
        <v>#N/A</v>
      </c>
      <c r="AO543" s="197" t="e">
        <f>VLOOKUP(Z543,'【参考】数式用'!$A$2:$N$54,14,FALSE)</f>
        <v>#N/A</v>
      </c>
    </row>
    <row r="544" spans="1:41" ht="49.95" customHeight="1">
      <c r="A544" s="21">
        <f t="shared" si="7"/>
        <v>492</v>
      </c>
      <c r="B544" s="58"/>
      <c r="C544" s="72"/>
      <c r="D544" s="72"/>
      <c r="E544" s="72"/>
      <c r="F544" s="72"/>
      <c r="G544" s="72"/>
      <c r="H544" s="72"/>
      <c r="I544" s="72"/>
      <c r="J544" s="72"/>
      <c r="K544" s="86"/>
      <c r="L544" s="96"/>
      <c r="M544" s="105"/>
      <c r="N544" s="105"/>
      <c r="O544" s="105"/>
      <c r="P544" s="112"/>
      <c r="Q544" s="119"/>
      <c r="R544" s="127"/>
      <c r="S544" s="127"/>
      <c r="T544" s="127"/>
      <c r="U544" s="133"/>
      <c r="V544" s="138"/>
      <c r="W544" s="150"/>
      <c r="X544" s="150"/>
      <c r="Y544" s="150"/>
      <c r="Z544" s="159"/>
      <c r="AA544" s="159"/>
      <c r="AB544" s="159"/>
      <c r="AC544" s="169" t="str">
        <f>IFERROR(VLOOKUP(Z544,'【参考】数式用'!$A$4:$B$54,2,FALSE),"")</f>
        <v/>
      </c>
      <c r="AD544" s="174"/>
      <c r="AE544" s="179" t="str">
        <f>IF(B544="","",IF(AO544="総合事業","数式を削除して手入力",IFERROR(INDEX('【参考】数式用'!$AT$3:$AV$452,MATCH(Q544&amp;V544,'【参考】数式用'!$AS$3:$AS$452,0),MATCH(VLOOKUP(Z544,'【参考】数式用'!$AW$2:$AX$53,2,FALSE),'【参考】数式用'!$AT$2:$AV$2,0)),10)))</f>
        <v/>
      </c>
      <c r="AN544" s="196" t="e">
        <f>IF($L$19="","",VLOOKUP(Z544,'【参考】数式用'!$A$4:$M$54,13,FALSE))</f>
        <v>#N/A</v>
      </c>
      <c r="AO544" s="197" t="e">
        <f>VLOOKUP(Z544,'【参考】数式用'!$A$2:$N$54,14,FALSE)</f>
        <v>#N/A</v>
      </c>
    </row>
    <row r="545" spans="1:41" ht="49.95" customHeight="1">
      <c r="A545" s="21">
        <f t="shared" si="7"/>
        <v>493</v>
      </c>
      <c r="B545" s="58"/>
      <c r="C545" s="72"/>
      <c r="D545" s="72"/>
      <c r="E545" s="72"/>
      <c r="F545" s="72"/>
      <c r="G545" s="72"/>
      <c r="H545" s="72"/>
      <c r="I545" s="72"/>
      <c r="J545" s="72"/>
      <c r="K545" s="86"/>
      <c r="L545" s="96"/>
      <c r="M545" s="105"/>
      <c r="N545" s="105"/>
      <c r="O545" s="105"/>
      <c r="P545" s="112"/>
      <c r="Q545" s="119"/>
      <c r="R545" s="127"/>
      <c r="S545" s="127"/>
      <c r="T545" s="127"/>
      <c r="U545" s="133"/>
      <c r="V545" s="138"/>
      <c r="W545" s="150"/>
      <c r="X545" s="150"/>
      <c r="Y545" s="150"/>
      <c r="Z545" s="159"/>
      <c r="AA545" s="159"/>
      <c r="AB545" s="159"/>
      <c r="AC545" s="169" t="str">
        <f>IFERROR(VLOOKUP(Z545,'【参考】数式用'!$A$4:$B$54,2,FALSE),"")</f>
        <v/>
      </c>
      <c r="AD545" s="174"/>
      <c r="AE545" s="179" t="str">
        <f>IF(B545="","",IF(AO545="総合事業","数式を削除して手入力",IFERROR(INDEX('【参考】数式用'!$AT$3:$AV$452,MATCH(Q545&amp;V545,'【参考】数式用'!$AS$3:$AS$452,0),MATCH(VLOOKUP(Z545,'【参考】数式用'!$AW$2:$AX$53,2,FALSE),'【参考】数式用'!$AT$2:$AV$2,0)),10)))</f>
        <v/>
      </c>
      <c r="AN545" s="196" t="e">
        <f>IF($L$19="","",VLOOKUP(Z545,'【参考】数式用'!$A$4:$M$54,13,FALSE))</f>
        <v>#N/A</v>
      </c>
      <c r="AO545" s="197" t="e">
        <f>VLOOKUP(Z545,'【参考】数式用'!$A$2:$N$54,14,FALSE)</f>
        <v>#N/A</v>
      </c>
    </row>
    <row r="546" spans="1:41" ht="49.95" customHeight="1">
      <c r="A546" s="21">
        <f t="shared" si="7"/>
        <v>494</v>
      </c>
      <c r="B546" s="58"/>
      <c r="C546" s="72"/>
      <c r="D546" s="72"/>
      <c r="E546" s="72"/>
      <c r="F546" s="72"/>
      <c r="G546" s="72"/>
      <c r="H546" s="72"/>
      <c r="I546" s="72"/>
      <c r="J546" s="72"/>
      <c r="K546" s="86"/>
      <c r="L546" s="96"/>
      <c r="M546" s="105"/>
      <c r="N546" s="105"/>
      <c r="O546" s="105"/>
      <c r="P546" s="112"/>
      <c r="Q546" s="119"/>
      <c r="R546" s="127"/>
      <c r="S546" s="127"/>
      <c r="T546" s="127"/>
      <c r="U546" s="133"/>
      <c r="V546" s="138"/>
      <c r="W546" s="150"/>
      <c r="X546" s="150"/>
      <c r="Y546" s="150"/>
      <c r="Z546" s="159"/>
      <c r="AA546" s="159"/>
      <c r="AB546" s="159"/>
      <c r="AC546" s="169" t="str">
        <f>IFERROR(VLOOKUP(Z546,'【参考】数式用'!$A$4:$B$54,2,FALSE),"")</f>
        <v/>
      </c>
      <c r="AD546" s="174"/>
      <c r="AE546" s="179" t="str">
        <f>IF(B546="","",IF(AO546="総合事業","数式を削除して手入力",IFERROR(INDEX('【参考】数式用'!$AT$3:$AV$452,MATCH(Q546&amp;V546,'【参考】数式用'!$AS$3:$AS$452,0),MATCH(VLOOKUP(Z546,'【参考】数式用'!$AW$2:$AX$53,2,FALSE),'【参考】数式用'!$AT$2:$AV$2,0)),10)))</f>
        <v/>
      </c>
      <c r="AN546" s="196" t="e">
        <f>IF($L$19="","",VLOOKUP(Z546,'【参考】数式用'!$A$4:$M$54,13,FALSE))</f>
        <v>#N/A</v>
      </c>
      <c r="AO546" s="197" t="e">
        <f>VLOOKUP(Z546,'【参考】数式用'!$A$2:$N$54,14,FALSE)</f>
        <v>#N/A</v>
      </c>
    </row>
    <row r="547" spans="1:41" ht="49.95" customHeight="1">
      <c r="A547" s="21">
        <f t="shared" si="7"/>
        <v>495</v>
      </c>
      <c r="B547" s="58"/>
      <c r="C547" s="72"/>
      <c r="D547" s="72"/>
      <c r="E547" s="72"/>
      <c r="F547" s="72"/>
      <c r="G547" s="72"/>
      <c r="H547" s="72"/>
      <c r="I547" s="72"/>
      <c r="J547" s="72"/>
      <c r="K547" s="86"/>
      <c r="L547" s="96"/>
      <c r="M547" s="105"/>
      <c r="N547" s="105"/>
      <c r="O547" s="105"/>
      <c r="P547" s="112"/>
      <c r="Q547" s="119"/>
      <c r="R547" s="127"/>
      <c r="S547" s="127"/>
      <c r="T547" s="127"/>
      <c r="U547" s="133"/>
      <c r="V547" s="138"/>
      <c r="W547" s="150"/>
      <c r="X547" s="150"/>
      <c r="Y547" s="150"/>
      <c r="Z547" s="159"/>
      <c r="AA547" s="159"/>
      <c r="AB547" s="159"/>
      <c r="AC547" s="169" t="str">
        <f>IFERROR(VLOOKUP(Z547,'【参考】数式用'!$A$4:$B$54,2,FALSE),"")</f>
        <v/>
      </c>
      <c r="AD547" s="174"/>
      <c r="AE547" s="179" t="str">
        <f>IF(B547="","",IF(AO547="総合事業","数式を削除して手入力",IFERROR(INDEX('【参考】数式用'!$AT$3:$AV$452,MATCH(Q547&amp;V547,'【参考】数式用'!$AS$3:$AS$452,0),MATCH(VLOOKUP(Z547,'【参考】数式用'!$AW$2:$AX$53,2,FALSE),'【参考】数式用'!$AT$2:$AV$2,0)),10)))</f>
        <v/>
      </c>
      <c r="AN547" s="196" t="e">
        <f>IF($L$19="","",VLOOKUP(Z547,'【参考】数式用'!$A$4:$M$54,13,FALSE))</f>
        <v>#N/A</v>
      </c>
      <c r="AO547" s="197" t="e">
        <f>VLOOKUP(Z547,'【参考】数式用'!$A$2:$N$54,14,FALSE)</f>
        <v>#N/A</v>
      </c>
    </row>
    <row r="548" spans="1:41" ht="49.95" customHeight="1">
      <c r="A548" s="21">
        <f t="shared" si="7"/>
        <v>496</v>
      </c>
      <c r="B548" s="58"/>
      <c r="C548" s="72"/>
      <c r="D548" s="72"/>
      <c r="E548" s="72"/>
      <c r="F548" s="72"/>
      <c r="G548" s="72"/>
      <c r="H548" s="72"/>
      <c r="I548" s="72"/>
      <c r="J548" s="72"/>
      <c r="K548" s="86"/>
      <c r="L548" s="96"/>
      <c r="M548" s="105"/>
      <c r="N548" s="105"/>
      <c r="O548" s="105"/>
      <c r="P548" s="112"/>
      <c r="Q548" s="119"/>
      <c r="R548" s="127"/>
      <c r="S548" s="127"/>
      <c r="T548" s="127"/>
      <c r="U548" s="133"/>
      <c r="V548" s="138"/>
      <c r="W548" s="150"/>
      <c r="X548" s="150"/>
      <c r="Y548" s="150"/>
      <c r="Z548" s="159"/>
      <c r="AA548" s="159"/>
      <c r="AB548" s="159"/>
      <c r="AC548" s="169" t="str">
        <f>IFERROR(VLOOKUP(Z548,'【参考】数式用'!$A$4:$B$54,2,FALSE),"")</f>
        <v/>
      </c>
      <c r="AD548" s="174"/>
      <c r="AE548" s="179" t="str">
        <f>IF(B548="","",IF(AO548="総合事業","数式を削除して手入力",IFERROR(INDEX('【参考】数式用'!$AT$3:$AV$452,MATCH(Q548&amp;V548,'【参考】数式用'!$AS$3:$AS$452,0),MATCH(VLOOKUP(Z548,'【参考】数式用'!$AW$2:$AX$53,2,FALSE),'【参考】数式用'!$AT$2:$AV$2,0)),10)))</f>
        <v/>
      </c>
      <c r="AN548" s="196" t="e">
        <f>IF($L$19="","",VLOOKUP(Z548,'【参考】数式用'!$A$4:$M$54,13,FALSE))</f>
        <v>#N/A</v>
      </c>
      <c r="AO548" s="197" t="e">
        <f>VLOOKUP(Z548,'【参考】数式用'!$A$2:$N$54,14,FALSE)</f>
        <v>#N/A</v>
      </c>
    </row>
    <row r="549" spans="1:41" ht="49.95" customHeight="1">
      <c r="A549" s="21">
        <f t="shared" si="7"/>
        <v>497</v>
      </c>
      <c r="B549" s="58"/>
      <c r="C549" s="72"/>
      <c r="D549" s="72"/>
      <c r="E549" s="72"/>
      <c r="F549" s="72"/>
      <c r="G549" s="72"/>
      <c r="H549" s="72"/>
      <c r="I549" s="72"/>
      <c r="J549" s="72"/>
      <c r="K549" s="86"/>
      <c r="L549" s="96"/>
      <c r="M549" s="105"/>
      <c r="N549" s="105"/>
      <c r="O549" s="105"/>
      <c r="P549" s="112"/>
      <c r="Q549" s="119"/>
      <c r="R549" s="127"/>
      <c r="S549" s="127"/>
      <c r="T549" s="127"/>
      <c r="U549" s="133"/>
      <c r="V549" s="138"/>
      <c r="W549" s="150"/>
      <c r="X549" s="150"/>
      <c r="Y549" s="150"/>
      <c r="Z549" s="159"/>
      <c r="AA549" s="159"/>
      <c r="AB549" s="159"/>
      <c r="AC549" s="169" t="str">
        <f>IFERROR(VLOOKUP(Z549,'【参考】数式用'!$A$4:$B$54,2,FALSE),"")</f>
        <v/>
      </c>
      <c r="AD549" s="174"/>
      <c r="AE549" s="179" t="str">
        <f>IF(B549="","",IF(AO549="総合事業","数式を削除して手入力",IFERROR(INDEX('【参考】数式用'!$AT$3:$AV$452,MATCH(Q549&amp;V549,'【参考】数式用'!$AS$3:$AS$452,0),MATCH(VLOOKUP(Z549,'【参考】数式用'!$AW$2:$AX$53,2,FALSE),'【参考】数式用'!$AT$2:$AV$2,0)),10)))</f>
        <v/>
      </c>
      <c r="AN549" s="196" t="e">
        <f>IF($L$19="","",VLOOKUP(Z549,'【参考】数式用'!$A$4:$M$54,13,FALSE))</f>
        <v>#N/A</v>
      </c>
      <c r="AO549" s="197" t="e">
        <f>VLOOKUP(Z549,'【参考】数式用'!$A$2:$N$54,14,FALSE)</f>
        <v>#N/A</v>
      </c>
    </row>
    <row r="550" spans="1:41" ht="49.95" customHeight="1">
      <c r="A550" s="21">
        <f t="shared" si="7"/>
        <v>498</v>
      </c>
      <c r="B550" s="58"/>
      <c r="C550" s="72"/>
      <c r="D550" s="72"/>
      <c r="E550" s="72"/>
      <c r="F550" s="72"/>
      <c r="G550" s="72"/>
      <c r="H550" s="72"/>
      <c r="I550" s="72"/>
      <c r="J550" s="72"/>
      <c r="K550" s="86"/>
      <c r="L550" s="96"/>
      <c r="M550" s="105"/>
      <c r="N550" s="105"/>
      <c r="O550" s="105"/>
      <c r="P550" s="112"/>
      <c r="Q550" s="119"/>
      <c r="R550" s="127"/>
      <c r="S550" s="127"/>
      <c r="T550" s="127"/>
      <c r="U550" s="133"/>
      <c r="V550" s="138"/>
      <c r="W550" s="150"/>
      <c r="X550" s="150"/>
      <c r="Y550" s="150"/>
      <c r="Z550" s="159"/>
      <c r="AA550" s="159"/>
      <c r="AB550" s="159"/>
      <c r="AC550" s="169" t="str">
        <f>IFERROR(VLOOKUP(Z550,'【参考】数式用'!$A$4:$B$54,2,FALSE),"")</f>
        <v/>
      </c>
      <c r="AD550" s="174"/>
      <c r="AE550" s="179" t="str">
        <f>IF(B550="","",IF(AO550="総合事業","数式を削除して手入力",IFERROR(INDEX('【参考】数式用'!$AT$3:$AV$452,MATCH(Q550&amp;V550,'【参考】数式用'!$AS$3:$AS$452,0),MATCH(VLOOKUP(Z550,'【参考】数式用'!$AW$2:$AX$53,2,FALSE),'【参考】数式用'!$AT$2:$AV$2,0)),10)))</f>
        <v/>
      </c>
      <c r="AN550" s="196" t="e">
        <f>IF($L$19="","",VLOOKUP(Z550,'【参考】数式用'!$A$4:$M$54,13,FALSE))</f>
        <v>#N/A</v>
      </c>
      <c r="AO550" s="197" t="e">
        <f>VLOOKUP(Z550,'【参考】数式用'!$A$2:$N$54,14,FALSE)</f>
        <v>#N/A</v>
      </c>
    </row>
    <row r="551" spans="1:41" ht="49.95" customHeight="1">
      <c r="A551" s="21">
        <f t="shared" si="7"/>
        <v>499</v>
      </c>
      <c r="B551" s="58"/>
      <c r="C551" s="72"/>
      <c r="D551" s="72"/>
      <c r="E551" s="72"/>
      <c r="F551" s="72"/>
      <c r="G551" s="72"/>
      <c r="H551" s="72"/>
      <c r="I551" s="72"/>
      <c r="J551" s="72"/>
      <c r="K551" s="86"/>
      <c r="L551" s="96"/>
      <c r="M551" s="105"/>
      <c r="N551" s="105"/>
      <c r="O551" s="105"/>
      <c r="P551" s="112"/>
      <c r="Q551" s="119"/>
      <c r="R551" s="127"/>
      <c r="S551" s="127"/>
      <c r="T551" s="127"/>
      <c r="U551" s="133"/>
      <c r="V551" s="138"/>
      <c r="W551" s="150"/>
      <c r="X551" s="150"/>
      <c r="Y551" s="150"/>
      <c r="Z551" s="159"/>
      <c r="AA551" s="159"/>
      <c r="AB551" s="159"/>
      <c r="AC551" s="169" t="str">
        <f>IFERROR(VLOOKUP(Z551,'【参考】数式用'!$A$4:$B$54,2,FALSE),"")</f>
        <v/>
      </c>
      <c r="AD551" s="174"/>
      <c r="AE551" s="179" t="str">
        <f>IF(B551="","",IF(AO551="総合事業","数式を削除して手入力",IFERROR(INDEX('【参考】数式用'!$AT$3:$AV$452,MATCH(Q551&amp;V551,'【参考】数式用'!$AS$3:$AS$452,0),MATCH(VLOOKUP(Z551,'【参考】数式用'!$AW$2:$AX$53,2,FALSE),'【参考】数式用'!$AT$2:$AV$2,0)),10)))</f>
        <v/>
      </c>
      <c r="AN551" s="196" t="e">
        <f>IF($L$19="","",VLOOKUP(Z551,'【参考】数式用'!$A$4:$M$54,13,FALSE))</f>
        <v>#N/A</v>
      </c>
      <c r="AO551" s="197" t="e">
        <f>VLOOKUP(Z551,'【参考】数式用'!$A$2:$N$54,14,FALSE)</f>
        <v>#N/A</v>
      </c>
    </row>
    <row r="552" spans="1:41" ht="49.95" customHeight="1">
      <c r="A552" s="21">
        <f t="shared" si="7"/>
        <v>500</v>
      </c>
      <c r="B552" s="58"/>
      <c r="C552" s="72"/>
      <c r="D552" s="72"/>
      <c r="E552" s="72"/>
      <c r="F552" s="72"/>
      <c r="G552" s="72"/>
      <c r="H552" s="72"/>
      <c r="I552" s="72"/>
      <c r="J552" s="72"/>
      <c r="K552" s="86"/>
      <c r="L552" s="96"/>
      <c r="M552" s="105"/>
      <c r="N552" s="105"/>
      <c r="O552" s="105"/>
      <c r="P552" s="112"/>
      <c r="Q552" s="119"/>
      <c r="R552" s="127"/>
      <c r="S552" s="127"/>
      <c r="T552" s="127"/>
      <c r="U552" s="133"/>
      <c r="V552" s="138"/>
      <c r="W552" s="150"/>
      <c r="X552" s="150"/>
      <c r="Y552" s="150"/>
      <c r="Z552" s="159"/>
      <c r="AA552" s="159"/>
      <c r="AB552" s="159"/>
      <c r="AC552" s="169" t="str">
        <f>IFERROR(VLOOKUP(Z552,'【参考】数式用'!$A$4:$B$54,2,FALSE),"")</f>
        <v/>
      </c>
      <c r="AD552" s="174"/>
      <c r="AE552" s="179" t="str">
        <f>IF(B552="","",IF(AO552="総合事業","数式を削除して手入力",IFERROR(INDEX('【参考】数式用'!$AT$3:$AV$452,MATCH(Q552&amp;V552,'【参考】数式用'!$AS$3:$AS$452,0),MATCH(VLOOKUP(Z552,'【参考】数式用'!$AW$2:$AX$53,2,FALSE),'【参考】数式用'!$AT$2:$AV$2,0)),10)))</f>
        <v/>
      </c>
      <c r="AN552" s="196" t="e">
        <f>IF($L$19="","",VLOOKUP(Z552,'【参考】数式用'!$A$4:$M$54,13,FALSE))</f>
        <v>#N/A</v>
      </c>
      <c r="AO552" s="197" t="e">
        <f>VLOOKUP(Z552,'【参考】数式用'!$A$2:$N$54,14,FALSE)</f>
        <v>#N/A</v>
      </c>
    </row>
  </sheetData>
  <sheetProtection password="CC6B" sheet="1" objects="1" scenarios="1"/>
  <mergeCells count="2574">
    <mergeCell ref="A1:AF1"/>
    <mergeCell ref="A2:AF2"/>
    <mergeCell ref="A3:AF3"/>
    <mergeCell ref="A4:AF4"/>
    <mergeCell ref="A5:AF5"/>
    <mergeCell ref="A9:AF9"/>
    <mergeCell ref="C14:R14"/>
    <mergeCell ref="A17:AA17"/>
    <mergeCell ref="B18:K18"/>
    <mergeCell ref="L18:AE18"/>
    <mergeCell ref="B19:K19"/>
    <mergeCell ref="L19:AE19"/>
    <mergeCell ref="B20:K20"/>
    <mergeCell ref="L20:O20"/>
    <mergeCell ref="Q20:U20"/>
    <mergeCell ref="B21:K21"/>
    <mergeCell ref="L21:AE21"/>
    <mergeCell ref="B22:K22"/>
    <mergeCell ref="L22:AE22"/>
    <mergeCell ref="B23:K23"/>
    <mergeCell ref="L23:AE23"/>
    <mergeCell ref="B24:K24"/>
    <mergeCell ref="L24:AE24"/>
    <mergeCell ref="A25:K25"/>
    <mergeCell ref="L25:V25"/>
    <mergeCell ref="B26:K26"/>
    <mergeCell ref="L26:X26"/>
    <mergeCell ref="B27:K27"/>
    <mergeCell ref="L27:X27"/>
    <mergeCell ref="B28:K28"/>
    <mergeCell ref="L28:X28"/>
    <mergeCell ref="B29:K29"/>
    <mergeCell ref="L29:X29"/>
    <mergeCell ref="AE31:AF31"/>
    <mergeCell ref="B33:E33"/>
    <mergeCell ref="F33:AE33"/>
    <mergeCell ref="B34:E34"/>
    <mergeCell ref="F34:AE34"/>
    <mergeCell ref="B35:E35"/>
    <mergeCell ref="F35:AE35"/>
    <mergeCell ref="J37:K37"/>
    <mergeCell ref="O37:Q37"/>
    <mergeCell ref="T37:U37"/>
    <mergeCell ref="W37:Y37"/>
    <mergeCell ref="Z37:AE37"/>
    <mergeCell ref="W38:Y38"/>
    <mergeCell ref="Z38:AA38"/>
    <mergeCell ref="AB38:AC38"/>
    <mergeCell ref="AD38:AE38"/>
    <mergeCell ref="A44:AE44"/>
    <mergeCell ref="A46:S46"/>
    <mergeCell ref="T46:U46"/>
    <mergeCell ref="A47:S47"/>
    <mergeCell ref="T47:U47"/>
    <mergeCell ref="A48:S48"/>
    <mergeCell ref="T48:U48"/>
    <mergeCell ref="A49:S49"/>
    <mergeCell ref="T49:U49"/>
    <mergeCell ref="Q51:V51"/>
    <mergeCell ref="Q52:U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B140:K140"/>
    <mergeCell ref="L140:P140"/>
    <mergeCell ref="Q140:U140"/>
    <mergeCell ref="W140:Y140"/>
    <mergeCell ref="Z140:AB140"/>
    <mergeCell ref="B141:K141"/>
    <mergeCell ref="L141:P141"/>
    <mergeCell ref="Q141:U141"/>
    <mergeCell ref="W141:Y141"/>
    <mergeCell ref="Z141:AB141"/>
    <mergeCell ref="B142:K142"/>
    <mergeCell ref="L142:P142"/>
    <mergeCell ref="Q142:U142"/>
    <mergeCell ref="W142:Y142"/>
    <mergeCell ref="Z142:AB142"/>
    <mergeCell ref="B143:K143"/>
    <mergeCell ref="L143:P143"/>
    <mergeCell ref="Q143:U143"/>
    <mergeCell ref="W143:Y143"/>
    <mergeCell ref="Z143:AB143"/>
    <mergeCell ref="B144:K144"/>
    <mergeCell ref="L144:P144"/>
    <mergeCell ref="Q144:U144"/>
    <mergeCell ref="W144:Y144"/>
    <mergeCell ref="Z144:AB144"/>
    <mergeCell ref="B145:K145"/>
    <mergeCell ref="L145:P145"/>
    <mergeCell ref="Q145:U145"/>
    <mergeCell ref="W145:Y145"/>
    <mergeCell ref="Z145:AB145"/>
    <mergeCell ref="B146:K146"/>
    <mergeCell ref="L146:P146"/>
    <mergeCell ref="Q146:U146"/>
    <mergeCell ref="W146:Y146"/>
    <mergeCell ref="Z146:AB146"/>
    <mergeCell ref="B147:K147"/>
    <mergeCell ref="L147:P147"/>
    <mergeCell ref="Q147:U147"/>
    <mergeCell ref="W147:Y147"/>
    <mergeCell ref="Z147:AB147"/>
    <mergeCell ref="B148:K148"/>
    <mergeCell ref="L148:P148"/>
    <mergeCell ref="Q148:U148"/>
    <mergeCell ref="W148:Y148"/>
    <mergeCell ref="Z148:AB148"/>
    <mergeCell ref="B149:K149"/>
    <mergeCell ref="L149:P149"/>
    <mergeCell ref="Q149:U149"/>
    <mergeCell ref="W149:Y149"/>
    <mergeCell ref="Z149:AB149"/>
    <mergeCell ref="B150:K150"/>
    <mergeCell ref="L150:P150"/>
    <mergeCell ref="Q150:U150"/>
    <mergeCell ref="W150:Y150"/>
    <mergeCell ref="Z150:AB150"/>
    <mergeCell ref="B151:K151"/>
    <mergeCell ref="L151:P151"/>
    <mergeCell ref="Q151:U151"/>
    <mergeCell ref="W151:Y151"/>
    <mergeCell ref="Z151:AB151"/>
    <mergeCell ref="B152:K152"/>
    <mergeCell ref="L152:P152"/>
    <mergeCell ref="Q152:U152"/>
    <mergeCell ref="W152:Y152"/>
    <mergeCell ref="Z152:AB152"/>
    <mergeCell ref="B153:K153"/>
    <mergeCell ref="L153:P153"/>
    <mergeCell ref="Q153:U153"/>
    <mergeCell ref="W153:Y153"/>
    <mergeCell ref="Z153:AB153"/>
    <mergeCell ref="B154:K154"/>
    <mergeCell ref="L154:P154"/>
    <mergeCell ref="Q154:U154"/>
    <mergeCell ref="W154:Y154"/>
    <mergeCell ref="Z154:AB154"/>
    <mergeCell ref="B155:K155"/>
    <mergeCell ref="L155:P155"/>
    <mergeCell ref="Q155:U155"/>
    <mergeCell ref="W155:Y155"/>
    <mergeCell ref="Z155:AB155"/>
    <mergeCell ref="B156:K156"/>
    <mergeCell ref="L156:P156"/>
    <mergeCell ref="Q156:U156"/>
    <mergeCell ref="W156:Y156"/>
    <mergeCell ref="Z156:AB156"/>
    <mergeCell ref="B157:K157"/>
    <mergeCell ref="L157:P157"/>
    <mergeCell ref="Q157:U157"/>
    <mergeCell ref="W157:Y157"/>
    <mergeCell ref="Z157:AB157"/>
    <mergeCell ref="B158:K158"/>
    <mergeCell ref="L158:P158"/>
    <mergeCell ref="Q158:U158"/>
    <mergeCell ref="W158:Y158"/>
    <mergeCell ref="Z158:AB158"/>
    <mergeCell ref="B159:K159"/>
    <mergeCell ref="L159:P159"/>
    <mergeCell ref="Q159:U159"/>
    <mergeCell ref="W159:Y159"/>
    <mergeCell ref="Z159:AB159"/>
    <mergeCell ref="B160:K160"/>
    <mergeCell ref="L160:P160"/>
    <mergeCell ref="Q160:U160"/>
    <mergeCell ref="W160:Y160"/>
    <mergeCell ref="Z160:AB160"/>
    <mergeCell ref="B161:K161"/>
    <mergeCell ref="L161:P161"/>
    <mergeCell ref="Q161:U161"/>
    <mergeCell ref="W161:Y161"/>
    <mergeCell ref="Z161:AB161"/>
    <mergeCell ref="B162:K162"/>
    <mergeCell ref="L162:P162"/>
    <mergeCell ref="Q162:U162"/>
    <mergeCell ref="W162:Y162"/>
    <mergeCell ref="Z162:AB162"/>
    <mergeCell ref="B163:K163"/>
    <mergeCell ref="L163:P163"/>
    <mergeCell ref="Q163:U163"/>
    <mergeCell ref="W163:Y163"/>
    <mergeCell ref="Z163:AB163"/>
    <mergeCell ref="B164:K164"/>
    <mergeCell ref="L164:P164"/>
    <mergeCell ref="Q164:U164"/>
    <mergeCell ref="W164:Y164"/>
    <mergeCell ref="Z164:AB164"/>
    <mergeCell ref="B165:K165"/>
    <mergeCell ref="L165:P165"/>
    <mergeCell ref="Q165:U165"/>
    <mergeCell ref="W165:Y165"/>
    <mergeCell ref="Z165:AB165"/>
    <mergeCell ref="B166:K166"/>
    <mergeCell ref="L166:P166"/>
    <mergeCell ref="Q166:U166"/>
    <mergeCell ref="W166:Y166"/>
    <mergeCell ref="Z166:AB166"/>
    <mergeCell ref="B167:K167"/>
    <mergeCell ref="L167:P167"/>
    <mergeCell ref="Q167:U167"/>
    <mergeCell ref="W167:Y167"/>
    <mergeCell ref="Z167:AB167"/>
    <mergeCell ref="B168:K168"/>
    <mergeCell ref="L168:P168"/>
    <mergeCell ref="Q168:U168"/>
    <mergeCell ref="W168:Y168"/>
    <mergeCell ref="Z168:AB168"/>
    <mergeCell ref="B169:K169"/>
    <mergeCell ref="L169:P169"/>
    <mergeCell ref="Q169:U169"/>
    <mergeCell ref="W169:Y169"/>
    <mergeCell ref="Z169:AB169"/>
    <mergeCell ref="B170:K170"/>
    <mergeCell ref="L170:P170"/>
    <mergeCell ref="Q170:U170"/>
    <mergeCell ref="W170:Y170"/>
    <mergeCell ref="Z170:AB170"/>
    <mergeCell ref="B171:K171"/>
    <mergeCell ref="L171:P171"/>
    <mergeCell ref="Q171:U171"/>
    <mergeCell ref="W171:Y171"/>
    <mergeCell ref="Z171:AB171"/>
    <mergeCell ref="B172:K172"/>
    <mergeCell ref="L172:P172"/>
    <mergeCell ref="Q172:U172"/>
    <mergeCell ref="W172:Y172"/>
    <mergeCell ref="Z172:AB172"/>
    <mergeCell ref="B173:K173"/>
    <mergeCell ref="L173:P173"/>
    <mergeCell ref="Q173:U173"/>
    <mergeCell ref="W173:Y173"/>
    <mergeCell ref="Z173:AB173"/>
    <mergeCell ref="B174:K174"/>
    <mergeCell ref="L174:P174"/>
    <mergeCell ref="Q174:U174"/>
    <mergeCell ref="W174:Y174"/>
    <mergeCell ref="Z174:AB174"/>
    <mergeCell ref="B175:K175"/>
    <mergeCell ref="L175:P175"/>
    <mergeCell ref="Q175:U175"/>
    <mergeCell ref="W175:Y175"/>
    <mergeCell ref="Z175:AB175"/>
    <mergeCell ref="B176:K176"/>
    <mergeCell ref="L176:P176"/>
    <mergeCell ref="Q176:U176"/>
    <mergeCell ref="W176:Y176"/>
    <mergeCell ref="Z176:AB176"/>
    <mergeCell ref="B177:K177"/>
    <mergeCell ref="L177:P177"/>
    <mergeCell ref="Q177:U177"/>
    <mergeCell ref="W177:Y177"/>
    <mergeCell ref="Z177:AB177"/>
    <mergeCell ref="B178:K178"/>
    <mergeCell ref="L178:P178"/>
    <mergeCell ref="Q178:U178"/>
    <mergeCell ref="W178:Y178"/>
    <mergeCell ref="Z178:AB178"/>
    <mergeCell ref="B179:K179"/>
    <mergeCell ref="L179:P179"/>
    <mergeCell ref="Q179:U179"/>
    <mergeCell ref="W179:Y179"/>
    <mergeCell ref="Z179:AB179"/>
    <mergeCell ref="B180:K180"/>
    <mergeCell ref="L180:P180"/>
    <mergeCell ref="Q180:U180"/>
    <mergeCell ref="W180:Y180"/>
    <mergeCell ref="Z180:AB180"/>
    <mergeCell ref="B181:K181"/>
    <mergeCell ref="L181:P181"/>
    <mergeCell ref="Q181:U181"/>
    <mergeCell ref="W181:Y181"/>
    <mergeCell ref="Z181:AB181"/>
    <mergeCell ref="B182:K182"/>
    <mergeCell ref="L182:P182"/>
    <mergeCell ref="Q182:U182"/>
    <mergeCell ref="W182:Y182"/>
    <mergeCell ref="Z182:AB182"/>
    <mergeCell ref="B183:K183"/>
    <mergeCell ref="L183:P183"/>
    <mergeCell ref="Q183:U183"/>
    <mergeCell ref="W183:Y183"/>
    <mergeCell ref="Z183:AB183"/>
    <mergeCell ref="B184:K184"/>
    <mergeCell ref="L184:P184"/>
    <mergeCell ref="Q184:U184"/>
    <mergeCell ref="W184:Y184"/>
    <mergeCell ref="Z184:AB184"/>
    <mergeCell ref="B185:K185"/>
    <mergeCell ref="L185:P185"/>
    <mergeCell ref="Q185:U185"/>
    <mergeCell ref="W185:Y185"/>
    <mergeCell ref="Z185:AB185"/>
    <mergeCell ref="B186:K186"/>
    <mergeCell ref="L186:P186"/>
    <mergeCell ref="Q186:U186"/>
    <mergeCell ref="W186:Y186"/>
    <mergeCell ref="Z186:AB186"/>
    <mergeCell ref="B187:K187"/>
    <mergeCell ref="L187:P187"/>
    <mergeCell ref="Q187:U187"/>
    <mergeCell ref="W187:Y187"/>
    <mergeCell ref="Z187:AB187"/>
    <mergeCell ref="B188:K188"/>
    <mergeCell ref="L188:P188"/>
    <mergeCell ref="Q188:U188"/>
    <mergeCell ref="W188:Y188"/>
    <mergeCell ref="Z188:AB188"/>
    <mergeCell ref="B189:K189"/>
    <mergeCell ref="L189:P189"/>
    <mergeCell ref="Q189:U189"/>
    <mergeCell ref="W189:Y189"/>
    <mergeCell ref="Z189:AB189"/>
    <mergeCell ref="B190:K190"/>
    <mergeCell ref="L190:P190"/>
    <mergeCell ref="Q190:U190"/>
    <mergeCell ref="W190:Y190"/>
    <mergeCell ref="Z190:AB190"/>
    <mergeCell ref="B191:K191"/>
    <mergeCell ref="L191:P191"/>
    <mergeCell ref="Q191:U191"/>
    <mergeCell ref="W191:Y191"/>
    <mergeCell ref="Z191:AB191"/>
    <mergeCell ref="B192:K192"/>
    <mergeCell ref="L192:P192"/>
    <mergeCell ref="Q192:U192"/>
    <mergeCell ref="W192:Y192"/>
    <mergeCell ref="Z192:AB192"/>
    <mergeCell ref="B193:K193"/>
    <mergeCell ref="L193:P193"/>
    <mergeCell ref="Q193:U193"/>
    <mergeCell ref="W193:Y193"/>
    <mergeCell ref="Z193:AB193"/>
    <mergeCell ref="B194:K194"/>
    <mergeCell ref="L194:P194"/>
    <mergeCell ref="Q194:U194"/>
    <mergeCell ref="W194:Y194"/>
    <mergeCell ref="Z194:AB194"/>
    <mergeCell ref="B195:K195"/>
    <mergeCell ref="L195:P195"/>
    <mergeCell ref="Q195:U195"/>
    <mergeCell ref="W195:Y195"/>
    <mergeCell ref="Z195:AB195"/>
    <mergeCell ref="B196:K196"/>
    <mergeCell ref="L196:P196"/>
    <mergeCell ref="Q196:U196"/>
    <mergeCell ref="W196:Y196"/>
    <mergeCell ref="Z196:AB196"/>
    <mergeCell ref="B197:K197"/>
    <mergeCell ref="L197:P197"/>
    <mergeCell ref="Q197:U197"/>
    <mergeCell ref="W197:Y197"/>
    <mergeCell ref="Z197:AB197"/>
    <mergeCell ref="B198:K198"/>
    <mergeCell ref="L198:P198"/>
    <mergeCell ref="Q198:U198"/>
    <mergeCell ref="W198:Y198"/>
    <mergeCell ref="Z198:AB198"/>
    <mergeCell ref="B199:K199"/>
    <mergeCell ref="L199:P199"/>
    <mergeCell ref="Q199:U199"/>
    <mergeCell ref="W199:Y199"/>
    <mergeCell ref="Z199:AB199"/>
    <mergeCell ref="B200:K200"/>
    <mergeCell ref="L200:P200"/>
    <mergeCell ref="Q200:U200"/>
    <mergeCell ref="W200:Y200"/>
    <mergeCell ref="Z200:AB200"/>
    <mergeCell ref="B201:K201"/>
    <mergeCell ref="L201:P201"/>
    <mergeCell ref="Q201:U201"/>
    <mergeCell ref="W201:Y201"/>
    <mergeCell ref="Z201:AB201"/>
    <mergeCell ref="B202:K202"/>
    <mergeCell ref="L202:P202"/>
    <mergeCell ref="Q202:U202"/>
    <mergeCell ref="W202:Y202"/>
    <mergeCell ref="Z202:AB202"/>
    <mergeCell ref="B203:K203"/>
    <mergeCell ref="L203:P203"/>
    <mergeCell ref="Q203:U203"/>
    <mergeCell ref="W203:Y203"/>
    <mergeCell ref="Z203:AB203"/>
    <mergeCell ref="B204:K204"/>
    <mergeCell ref="L204:P204"/>
    <mergeCell ref="Q204:U204"/>
    <mergeCell ref="W204:Y204"/>
    <mergeCell ref="Z204:AB204"/>
    <mergeCell ref="B205:K205"/>
    <mergeCell ref="L205:P205"/>
    <mergeCell ref="Q205:U205"/>
    <mergeCell ref="W205:Y205"/>
    <mergeCell ref="Z205:AB205"/>
    <mergeCell ref="B206:K206"/>
    <mergeCell ref="L206:P206"/>
    <mergeCell ref="Q206:U206"/>
    <mergeCell ref="W206:Y206"/>
    <mergeCell ref="Z206:AB206"/>
    <mergeCell ref="B207:K207"/>
    <mergeCell ref="L207:P207"/>
    <mergeCell ref="Q207:U207"/>
    <mergeCell ref="W207:Y207"/>
    <mergeCell ref="Z207:AB207"/>
    <mergeCell ref="B208:K208"/>
    <mergeCell ref="L208:P208"/>
    <mergeCell ref="Q208:U208"/>
    <mergeCell ref="W208:Y208"/>
    <mergeCell ref="Z208:AB208"/>
    <mergeCell ref="B209:K209"/>
    <mergeCell ref="L209:P209"/>
    <mergeCell ref="Q209:U209"/>
    <mergeCell ref="W209:Y209"/>
    <mergeCell ref="Z209:AB209"/>
    <mergeCell ref="B210:K210"/>
    <mergeCell ref="L210:P210"/>
    <mergeCell ref="Q210:U210"/>
    <mergeCell ref="W210:Y210"/>
    <mergeCell ref="Z210:AB210"/>
    <mergeCell ref="B211:K211"/>
    <mergeCell ref="L211:P211"/>
    <mergeCell ref="Q211:U211"/>
    <mergeCell ref="W211:Y211"/>
    <mergeCell ref="Z211:AB211"/>
    <mergeCell ref="B212:K212"/>
    <mergeCell ref="L212:P212"/>
    <mergeCell ref="Q212:U212"/>
    <mergeCell ref="W212:Y212"/>
    <mergeCell ref="Z212:AB212"/>
    <mergeCell ref="B213:K213"/>
    <mergeCell ref="L213:P213"/>
    <mergeCell ref="Q213:U213"/>
    <mergeCell ref="W213:Y213"/>
    <mergeCell ref="Z213:AB213"/>
    <mergeCell ref="B214:K214"/>
    <mergeCell ref="L214:P214"/>
    <mergeCell ref="Q214:U214"/>
    <mergeCell ref="W214:Y214"/>
    <mergeCell ref="Z214:AB214"/>
    <mergeCell ref="B215:K215"/>
    <mergeCell ref="L215:P215"/>
    <mergeCell ref="Q215:U215"/>
    <mergeCell ref="W215:Y215"/>
    <mergeCell ref="Z215:AB215"/>
    <mergeCell ref="B216:K216"/>
    <mergeCell ref="L216:P216"/>
    <mergeCell ref="Q216:U216"/>
    <mergeCell ref="W216:Y216"/>
    <mergeCell ref="Z216:AB216"/>
    <mergeCell ref="B217:K217"/>
    <mergeCell ref="L217:P217"/>
    <mergeCell ref="Q217:U217"/>
    <mergeCell ref="W217:Y217"/>
    <mergeCell ref="Z217:AB217"/>
    <mergeCell ref="B218:K218"/>
    <mergeCell ref="L218:P218"/>
    <mergeCell ref="Q218:U218"/>
    <mergeCell ref="W218:Y218"/>
    <mergeCell ref="Z218:AB218"/>
    <mergeCell ref="B219:K219"/>
    <mergeCell ref="L219:P219"/>
    <mergeCell ref="Q219:U219"/>
    <mergeCell ref="W219:Y219"/>
    <mergeCell ref="Z219:AB219"/>
    <mergeCell ref="B220:K220"/>
    <mergeCell ref="L220:P220"/>
    <mergeCell ref="Q220:U220"/>
    <mergeCell ref="W220:Y220"/>
    <mergeCell ref="Z220:AB220"/>
    <mergeCell ref="B221:K221"/>
    <mergeCell ref="L221:P221"/>
    <mergeCell ref="Q221:U221"/>
    <mergeCell ref="W221:Y221"/>
    <mergeCell ref="Z221:AB221"/>
    <mergeCell ref="B222:K222"/>
    <mergeCell ref="L222:P222"/>
    <mergeCell ref="Q222:U222"/>
    <mergeCell ref="W222:Y222"/>
    <mergeCell ref="Z222:AB222"/>
    <mergeCell ref="B223:K223"/>
    <mergeCell ref="L223:P223"/>
    <mergeCell ref="Q223:U223"/>
    <mergeCell ref="W223:Y223"/>
    <mergeCell ref="Z223:AB223"/>
    <mergeCell ref="B224:K224"/>
    <mergeCell ref="L224:P224"/>
    <mergeCell ref="Q224:U224"/>
    <mergeCell ref="W224:Y224"/>
    <mergeCell ref="Z224:AB224"/>
    <mergeCell ref="B225:K225"/>
    <mergeCell ref="L225:P225"/>
    <mergeCell ref="Q225:U225"/>
    <mergeCell ref="W225:Y225"/>
    <mergeCell ref="Z225:AB225"/>
    <mergeCell ref="B226:K226"/>
    <mergeCell ref="L226:P226"/>
    <mergeCell ref="Q226:U226"/>
    <mergeCell ref="W226:Y226"/>
    <mergeCell ref="Z226:AB226"/>
    <mergeCell ref="B227:K227"/>
    <mergeCell ref="L227:P227"/>
    <mergeCell ref="Q227:U227"/>
    <mergeCell ref="W227:Y227"/>
    <mergeCell ref="Z227:AB227"/>
    <mergeCell ref="B228:K228"/>
    <mergeCell ref="L228:P228"/>
    <mergeCell ref="Q228:U228"/>
    <mergeCell ref="W228:Y228"/>
    <mergeCell ref="Z228:AB228"/>
    <mergeCell ref="B229:K229"/>
    <mergeCell ref="L229:P229"/>
    <mergeCell ref="Q229:U229"/>
    <mergeCell ref="W229:Y229"/>
    <mergeCell ref="Z229:AB229"/>
    <mergeCell ref="B230:K230"/>
    <mergeCell ref="L230:P230"/>
    <mergeCell ref="Q230:U230"/>
    <mergeCell ref="W230:Y230"/>
    <mergeCell ref="Z230:AB230"/>
    <mergeCell ref="B231:K231"/>
    <mergeCell ref="L231:P231"/>
    <mergeCell ref="Q231:U231"/>
    <mergeCell ref="W231:Y231"/>
    <mergeCell ref="Z231:AB231"/>
    <mergeCell ref="B232:K232"/>
    <mergeCell ref="L232:P232"/>
    <mergeCell ref="Q232:U232"/>
    <mergeCell ref="W232:Y232"/>
    <mergeCell ref="Z232:AB232"/>
    <mergeCell ref="B233:K233"/>
    <mergeCell ref="L233:P233"/>
    <mergeCell ref="Q233:U233"/>
    <mergeCell ref="W233:Y233"/>
    <mergeCell ref="Z233:AB233"/>
    <mergeCell ref="B234:K234"/>
    <mergeCell ref="L234:P234"/>
    <mergeCell ref="Q234:U234"/>
    <mergeCell ref="W234:Y234"/>
    <mergeCell ref="Z234:AB234"/>
    <mergeCell ref="B235:K235"/>
    <mergeCell ref="L235:P235"/>
    <mergeCell ref="Q235:U235"/>
    <mergeCell ref="W235:Y235"/>
    <mergeCell ref="Z235:AB235"/>
    <mergeCell ref="B236:K236"/>
    <mergeCell ref="L236:P236"/>
    <mergeCell ref="Q236:U236"/>
    <mergeCell ref="W236:Y236"/>
    <mergeCell ref="Z236:AB236"/>
    <mergeCell ref="B237:K237"/>
    <mergeCell ref="L237:P237"/>
    <mergeCell ref="Q237:U237"/>
    <mergeCell ref="W237:Y237"/>
    <mergeCell ref="Z237:AB237"/>
    <mergeCell ref="B238:K238"/>
    <mergeCell ref="L238:P238"/>
    <mergeCell ref="Q238:U238"/>
    <mergeCell ref="W238:Y238"/>
    <mergeCell ref="Z238:AB238"/>
    <mergeCell ref="B239:K239"/>
    <mergeCell ref="L239:P239"/>
    <mergeCell ref="Q239:U239"/>
    <mergeCell ref="W239:Y239"/>
    <mergeCell ref="Z239:AB239"/>
    <mergeCell ref="B240:K240"/>
    <mergeCell ref="L240:P240"/>
    <mergeCell ref="Q240:U240"/>
    <mergeCell ref="W240:Y240"/>
    <mergeCell ref="Z240:AB240"/>
    <mergeCell ref="B241:K241"/>
    <mergeCell ref="L241:P241"/>
    <mergeCell ref="Q241:U241"/>
    <mergeCell ref="W241:Y241"/>
    <mergeCell ref="Z241:AB241"/>
    <mergeCell ref="B242:K242"/>
    <mergeCell ref="L242:P242"/>
    <mergeCell ref="Q242:U242"/>
    <mergeCell ref="W242:Y242"/>
    <mergeCell ref="Z242:AB242"/>
    <mergeCell ref="B243:K243"/>
    <mergeCell ref="L243:P243"/>
    <mergeCell ref="Q243:U243"/>
    <mergeCell ref="W243:Y243"/>
    <mergeCell ref="Z243:AB243"/>
    <mergeCell ref="B244:K244"/>
    <mergeCell ref="L244:P244"/>
    <mergeCell ref="Q244:U244"/>
    <mergeCell ref="W244:Y244"/>
    <mergeCell ref="Z244:AB244"/>
    <mergeCell ref="B245:K245"/>
    <mergeCell ref="L245:P245"/>
    <mergeCell ref="Q245:U245"/>
    <mergeCell ref="W245:Y245"/>
    <mergeCell ref="Z245:AB245"/>
    <mergeCell ref="B246:K246"/>
    <mergeCell ref="L246:P246"/>
    <mergeCell ref="Q246:U246"/>
    <mergeCell ref="W246:Y246"/>
    <mergeCell ref="Z246:AB246"/>
    <mergeCell ref="B247:K247"/>
    <mergeCell ref="L247:P247"/>
    <mergeCell ref="Q247:U247"/>
    <mergeCell ref="W247:Y247"/>
    <mergeCell ref="Z247:AB247"/>
    <mergeCell ref="B248:K248"/>
    <mergeCell ref="L248:P248"/>
    <mergeCell ref="Q248:U248"/>
    <mergeCell ref="W248:Y248"/>
    <mergeCell ref="Z248:AB248"/>
    <mergeCell ref="B249:K249"/>
    <mergeCell ref="L249:P249"/>
    <mergeCell ref="Q249:U249"/>
    <mergeCell ref="W249:Y249"/>
    <mergeCell ref="Z249:AB249"/>
    <mergeCell ref="B250:K250"/>
    <mergeCell ref="L250:P250"/>
    <mergeCell ref="Q250:U250"/>
    <mergeCell ref="W250:Y250"/>
    <mergeCell ref="Z250:AB250"/>
    <mergeCell ref="B251:K251"/>
    <mergeCell ref="L251:P251"/>
    <mergeCell ref="Q251:U251"/>
    <mergeCell ref="W251:Y251"/>
    <mergeCell ref="Z251:AB251"/>
    <mergeCell ref="B252:K252"/>
    <mergeCell ref="L252:P252"/>
    <mergeCell ref="Q252:U252"/>
    <mergeCell ref="W252:Y252"/>
    <mergeCell ref="Z252:AB252"/>
    <mergeCell ref="B253:K253"/>
    <mergeCell ref="L253:P253"/>
    <mergeCell ref="Q253:U253"/>
    <mergeCell ref="W253:Y253"/>
    <mergeCell ref="Z253:AB253"/>
    <mergeCell ref="B254:K254"/>
    <mergeCell ref="L254:P254"/>
    <mergeCell ref="Q254:U254"/>
    <mergeCell ref="W254:Y254"/>
    <mergeCell ref="Z254:AB254"/>
    <mergeCell ref="B255:K255"/>
    <mergeCell ref="L255:P255"/>
    <mergeCell ref="Q255:U255"/>
    <mergeCell ref="W255:Y255"/>
    <mergeCell ref="Z255:AB255"/>
    <mergeCell ref="B256:K256"/>
    <mergeCell ref="L256:P256"/>
    <mergeCell ref="Q256:U256"/>
    <mergeCell ref="W256:Y256"/>
    <mergeCell ref="Z256:AB256"/>
    <mergeCell ref="B257:K257"/>
    <mergeCell ref="L257:P257"/>
    <mergeCell ref="Q257:U257"/>
    <mergeCell ref="W257:Y257"/>
    <mergeCell ref="Z257:AB257"/>
    <mergeCell ref="B258:K258"/>
    <mergeCell ref="L258:P258"/>
    <mergeCell ref="Q258:U258"/>
    <mergeCell ref="W258:Y258"/>
    <mergeCell ref="Z258:AB258"/>
    <mergeCell ref="B259:K259"/>
    <mergeCell ref="L259:P259"/>
    <mergeCell ref="Q259:U259"/>
    <mergeCell ref="W259:Y259"/>
    <mergeCell ref="Z259:AB259"/>
    <mergeCell ref="B260:K260"/>
    <mergeCell ref="L260:P260"/>
    <mergeCell ref="Q260:U260"/>
    <mergeCell ref="W260:Y260"/>
    <mergeCell ref="Z260:AB260"/>
    <mergeCell ref="B261:K261"/>
    <mergeCell ref="L261:P261"/>
    <mergeCell ref="Q261:U261"/>
    <mergeCell ref="W261:Y261"/>
    <mergeCell ref="Z261:AB261"/>
    <mergeCell ref="B262:K262"/>
    <mergeCell ref="L262:P262"/>
    <mergeCell ref="Q262:U262"/>
    <mergeCell ref="W262:Y262"/>
    <mergeCell ref="Z262:AB262"/>
    <mergeCell ref="B263:K263"/>
    <mergeCell ref="L263:P263"/>
    <mergeCell ref="Q263:U263"/>
    <mergeCell ref="W263:Y263"/>
    <mergeCell ref="Z263:AB263"/>
    <mergeCell ref="B264:K264"/>
    <mergeCell ref="L264:P264"/>
    <mergeCell ref="Q264:U264"/>
    <mergeCell ref="W264:Y264"/>
    <mergeCell ref="Z264:AB264"/>
    <mergeCell ref="B265:K265"/>
    <mergeCell ref="L265:P265"/>
    <mergeCell ref="Q265:U265"/>
    <mergeCell ref="W265:Y265"/>
    <mergeCell ref="Z265:AB265"/>
    <mergeCell ref="B266:K266"/>
    <mergeCell ref="L266:P266"/>
    <mergeCell ref="Q266:U266"/>
    <mergeCell ref="W266:Y266"/>
    <mergeCell ref="Z266:AB266"/>
    <mergeCell ref="B267:K267"/>
    <mergeCell ref="L267:P267"/>
    <mergeCell ref="Q267:U267"/>
    <mergeCell ref="W267:Y267"/>
    <mergeCell ref="Z267:AB267"/>
    <mergeCell ref="B268:K268"/>
    <mergeCell ref="L268:P268"/>
    <mergeCell ref="Q268:U268"/>
    <mergeCell ref="W268:Y268"/>
    <mergeCell ref="Z268:AB268"/>
    <mergeCell ref="B269:K269"/>
    <mergeCell ref="L269:P269"/>
    <mergeCell ref="Q269:U269"/>
    <mergeCell ref="W269:Y269"/>
    <mergeCell ref="Z269:AB269"/>
    <mergeCell ref="B270:K270"/>
    <mergeCell ref="L270:P270"/>
    <mergeCell ref="Q270:U270"/>
    <mergeCell ref="W270:Y270"/>
    <mergeCell ref="Z270:AB270"/>
    <mergeCell ref="B271:K271"/>
    <mergeCell ref="L271:P271"/>
    <mergeCell ref="Q271:U271"/>
    <mergeCell ref="W271:Y271"/>
    <mergeCell ref="Z271:AB271"/>
    <mergeCell ref="B272:K272"/>
    <mergeCell ref="L272:P272"/>
    <mergeCell ref="Q272:U272"/>
    <mergeCell ref="W272:Y272"/>
    <mergeCell ref="Z272:AB272"/>
    <mergeCell ref="B273:K273"/>
    <mergeCell ref="L273:P273"/>
    <mergeCell ref="Q273:U273"/>
    <mergeCell ref="W273:Y273"/>
    <mergeCell ref="Z273:AB273"/>
    <mergeCell ref="B274:K274"/>
    <mergeCell ref="L274:P274"/>
    <mergeCell ref="Q274:U274"/>
    <mergeCell ref="W274:Y274"/>
    <mergeCell ref="Z274:AB274"/>
    <mergeCell ref="B275:K275"/>
    <mergeCell ref="L275:P275"/>
    <mergeCell ref="Q275:U275"/>
    <mergeCell ref="W275:Y275"/>
    <mergeCell ref="Z275:AB275"/>
    <mergeCell ref="B276:K276"/>
    <mergeCell ref="L276:P276"/>
    <mergeCell ref="Q276:U276"/>
    <mergeCell ref="W276:Y276"/>
    <mergeCell ref="Z276:AB276"/>
    <mergeCell ref="B277:K277"/>
    <mergeCell ref="L277:P277"/>
    <mergeCell ref="Q277:U277"/>
    <mergeCell ref="W277:Y277"/>
    <mergeCell ref="Z277:AB277"/>
    <mergeCell ref="B278:K278"/>
    <mergeCell ref="L278:P278"/>
    <mergeCell ref="Q278:U278"/>
    <mergeCell ref="W278:Y278"/>
    <mergeCell ref="Z278:AB278"/>
    <mergeCell ref="B279:K279"/>
    <mergeCell ref="L279:P279"/>
    <mergeCell ref="Q279:U279"/>
    <mergeCell ref="W279:Y279"/>
    <mergeCell ref="Z279:AB279"/>
    <mergeCell ref="B280:K280"/>
    <mergeCell ref="L280:P280"/>
    <mergeCell ref="Q280:U280"/>
    <mergeCell ref="W280:Y280"/>
    <mergeCell ref="Z280:AB280"/>
    <mergeCell ref="B281:K281"/>
    <mergeCell ref="L281:P281"/>
    <mergeCell ref="Q281:U281"/>
    <mergeCell ref="W281:Y281"/>
    <mergeCell ref="Z281:AB281"/>
    <mergeCell ref="B282:K282"/>
    <mergeCell ref="L282:P282"/>
    <mergeCell ref="Q282:U282"/>
    <mergeCell ref="W282:Y282"/>
    <mergeCell ref="Z282:AB282"/>
    <mergeCell ref="B283:K283"/>
    <mergeCell ref="L283:P283"/>
    <mergeCell ref="Q283:U283"/>
    <mergeCell ref="W283:Y283"/>
    <mergeCell ref="Z283:AB283"/>
    <mergeCell ref="B284:K284"/>
    <mergeCell ref="L284:P284"/>
    <mergeCell ref="Q284:U284"/>
    <mergeCell ref="W284:Y284"/>
    <mergeCell ref="Z284:AB284"/>
    <mergeCell ref="B285:K285"/>
    <mergeCell ref="L285:P285"/>
    <mergeCell ref="Q285:U285"/>
    <mergeCell ref="W285:Y285"/>
    <mergeCell ref="Z285:AB285"/>
    <mergeCell ref="B286:K286"/>
    <mergeCell ref="L286:P286"/>
    <mergeCell ref="Q286:U286"/>
    <mergeCell ref="W286:Y286"/>
    <mergeCell ref="Z286:AB286"/>
    <mergeCell ref="B287:K287"/>
    <mergeCell ref="L287:P287"/>
    <mergeCell ref="Q287:U287"/>
    <mergeCell ref="W287:Y287"/>
    <mergeCell ref="Z287:AB287"/>
    <mergeCell ref="B288:K288"/>
    <mergeCell ref="L288:P288"/>
    <mergeCell ref="Q288:U288"/>
    <mergeCell ref="W288:Y288"/>
    <mergeCell ref="Z288:AB288"/>
    <mergeCell ref="B289:K289"/>
    <mergeCell ref="L289:P289"/>
    <mergeCell ref="Q289:U289"/>
    <mergeCell ref="W289:Y289"/>
    <mergeCell ref="Z289:AB289"/>
    <mergeCell ref="B290:K290"/>
    <mergeCell ref="L290:P290"/>
    <mergeCell ref="Q290:U290"/>
    <mergeCell ref="W290:Y290"/>
    <mergeCell ref="Z290:AB290"/>
    <mergeCell ref="B291:K291"/>
    <mergeCell ref="L291:P291"/>
    <mergeCell ref="Q291:U291"/>
    <mergeCell ref="W291:Y291"/>
    <mergeCell ref="Z291:AB291"/>
    <mergeCell ref="B292:K292"/>
    <mergeCell ref="L292:P292"/>
    <mergeCell ref="Q292:U292"/>
    <mergeCell ref="W292:Y292"/>
    <mergeCell ref="Z292:AB292"/>
    <mergeCell ref="B293:K293"/>
    <mergeCell ref="L293:P293"/>
    <mergeCell ref="Q293:U293"/>
    <mergeCell ref="W293:Y293"/>
    <mergeCell ref="Z293:AB293"/>
    <mergeCell ref="B294:K294"/>
    <mergeCell ref="L294:P294"/>
    <mergeCell ref="Q294:U294"/>
    <mergeCell ref="W294:Y294"/>
    <mergeCell ref="Z294:AB294"/>
    <mergeCell ref="B295:K295"/>
    <mergeCell ref="L295:P295"/>
    <mergeCell ref="Q295:U295"/>
    <mergeCell ref="W295:Y295"/>
    <mergeCell ref="Z295:AB295"/>
    <mergeCell ref="B296:K296"/>
    <mergeCell ref="L296:P296"/>
    <mergeCell ref="Q296:U296"/>
    <mergeCell ref="W296:Y296"/>
    <mergeCell ref="Z296:AB296"/>
    <mergeCell ref="B297:K297"/>
    <mergeCell ref="L297:P297"/>
    <mergeCell ref="Q297:U297"/>
    <mergeCell ref="W297:Y297"/>
    <mergeCell ref="Z297:AB297"/>
    <mergeCell ref="B298:K298"/>
    <mergeCell ref="L298:P298"/>
    <mergeCell ref="Q298:U298"/>
    <mergeCell ref="W298:Y298"/>
    <mergeCell ref="Z298:AB298"/>
    <mergeCell ref="B299:K299"/>
    <mergeCell ref="L299:P299"/>
    <mergeCell ref="Q299:U299"/>
    <mergeCell ref="W299:Y299"/>
    <mergeCell ref="Z299:AB299"/>
    <mergeCell ref="B300:K300"/>
    <mergeCell ref="L300:P300"/>
    <mergeCell ref="Q300:U300"/>
    <mergeCell ref="W300:Y300"/>
    <mergeCell ref="Z300:AB300"/>
    <mergeCell ref="B301:K301"/>
    <mergeCell ref="L301:P301"/>
    <mergeCell ref="Q301:U301"/>
    <mergeCell ref="W301:Y301"/>
    <mergeCell ref="Z301:AB301"/>
    <mergeCell ref="B302:K302"/>
    <mergeCell ref="L302:P302"/>
    <mergeCell ref="Q302:U302"/>
    <mergeCell ref="W302:Y302"/>
    <mergeCell ref="Z302:AB302"/>
    <mergeCell ref="B303:K303"/>
    <mergeCell ref="L303:P303"/>
    <mergeCell ref="Q303:U303"/>
    <mergeCell ref="W303:Y303"/>
    <mergeCell ref="Z303:AB303"/>
    <mergeCell ref="B304:K304"/>
    <mergeCell ref="L304:P304"/>
    <mergeCell ref="Q304:U304"/>
    <mergeCell ref="W304:Y304"/>
    <mergeCell ref="Z304:AB304"/>
    <mergeCell ref="B305:K305"/>
    <mergeCell ref="L305:P305"/>
    <mergeCell ref="Q305:U305"/>
    <mergeCell ref="W305:Y305"/>
    <mergeCell ref="Z305:AB305"/>
    <mergeCell ref="B306:K306"/>
    <mergeCell ref="L306:P306"/>
    <mergeCell ref="Q306:U306"/>
    <mergeCell ref="W306:Y306"/>
    <mergeCell ref="Z306:AB306"/>
    <mergeCell ref="B307:K307"/>
    <mergeCell ref="L307:P307"/>
    <mergeCell ref="Q307:U307"/>
    <mergeCell ref="W307:Y307"/>
    <mergeCell ref="Z307:AB307"/>
    <mergeCell ref="B308:K308"/>
    <mergeCell ref="L308:P308"/>
    <mergeCell ref="Q308:U308"/>
    <mergeCell ref="W308:Y308"/>
    <mergeCell ref="Z308:AB308"/>
    <mergeCell ref="B309:K309"/>
    <mergeCell ref="L309:P309"/>
    <mergeCell ref="Q309:U309"/>
    <mergeCell ref="W309:Y309"/>
    <mergeCell ref="Z309:AB309"/>
    <mergeCell ref="B310:K310"/>
    <mergeCell ref="L310:P310"/>
    <mergeCell ref="Q310:U310"/>
    <mergeCell ref="W310:Y310"/>
    <mergeCell ref="Z310:AB310"/>
    <mergeCell ref="B311:K311"/>
    <mergeCell ref="L311:P311"/>
    <mergeCell ref="Q311:U311"/>
    <mergeCell ref="W311:Y311"/>
    <mergeCell ref="Z311:AB311"/>
    <mergeCell ref="B312:K312"/>
    <mergeCell ref="L312:P312"/>
    <mergeCell ref="Q312:U312"/>
    <mergeCell ref="W312:Y312"/>
    <mergeCell ref="Z312:AB312"/>
    <mergeCell ref="B313:K313"/>
    <mergeCell ref="L313:P313"/>
    <mergeCell ref="Q313:U313"/>
    <mergeCell ref="W313:Y313"/>
    <mergeCell ref="Z313:AB313"/>
    <mergeCell ref="B314:K314"/>
    <mergeCell ref="L314:P314"/>
    <mergeCell ref="Q314:U314"/>
    <mergeCell ref="W314:Y314"/>
    <mergeCell ref="Z314:AB314"/>
    <mergeCell ref="B315:K315"/>
    <mergeCell ref="L315:P315"/>
    <mergeCell ref="Q315:U315"/>
    <mergeCell ref="W315:Y315"/>
    <mergeCell ref="Z315:AB315"/>
    <mergeCell ref="B316:K316"/>
    <mergeCell ref="L316:P316"/>
    <mergeCell ref="Q316:U316"/>
    <mergeCell ref="W316:Y316"/>
    <mergeCell ref="Z316:AB316"/>
    <mergeCell ref="B317:K317"/>
    <mergeCell ref="L317:P317"/>
    <mergeCell ref="Q317:U317"/>
    <mergeCell ref="W317:Y317"/>
    <mergeCell ref="Z317:AB317"/>
    <mergeCell ref="B318:K318"/>
    <mergeCell ref="L318:P318"/>
    <mergeCell ref="Q318:U318"/>
    <mergeCell ref="W318:Y318"/>
    <mergeCell ref="Z318:AB318"/>
    <mergeCell ref="B319:K319"/>
    <mergeCell ref="L319:P319"/>
    <mergeCell ref="Q319:U319"/>
    <mergeCell ref="W319:Y319"/>
    <mergeCell ref="Z319:AB319"/>
    <mergeCell ref="B320:K320"/>
    <mergeCell ref="L320:P320"/>
    <mergeCell ref="Q320:U320"/>
    <mergeCell ref="W320:Y320"/>
    <mergeCell ref="Z320:AB320"/>
    <mergeCell ref="B321:K321"/>
    <mergeCell ref="L321:P321"/>
    <mergeCell ref="Q321:U321"/>
    <mergeCell ref="W321:Y321"/>
    <mergeCell ref="Z321:AB321"/>
    <mergeCell ref="B322:K322"/>
    <mergeCell ref="L322:P322"/>
    <mergeCell ref="Q322:U322"/>
    <mergeCell ref="W322:Y322"/>
    <mergeCell ref="Z322:AB322"/>
    <mergeCell ref="B323:K323"/>
    <mergeCell ref="L323:P323"/>
    <mergeCell ref="Q323:U323"/>
    <mergeCell ref="W323:Y323"/>
    <mergeCell ref="Z323:AB323"/>
    <mergeCell ref="B324:K324"/>
    <mergeCell ref="L324:P324"/>
    <mergeCell ref="Q324:U324"/>
    <mergeCell ref="W324:Y324"/>
    <mergeCell ref="Z324:AB324"/>
    <mergeCell ref="B325:K325"/>
    <mergeCell ref="L325:P325"/>
    <mergeCell ref="Q325:U325"/>
    <mergeCell ref="W325:Y325"/>
    <mergeCell ref="Z325:AB325"/>
    <mergeCell ref="B326:K326"/>
    <mergeCell ref="L326:P326"/>
    <mergeCell ref="Q326:U326"/>
    <mergeCell ref="W326:Y326"/>
    <mergeCell ref="Z326:AB326"/>
    <mergeCell ref="B327:K327"/>
    <mergeCell ref="L327:P327"/>
    <mergeCell ref="Q327:U327"/>
    <mergeCell ref="W327:Y327"/>
    <mergeCell ref="Z327:AB327"/>
    <mergeCell ref="B328:K328"/>
    <mergeCell ref="L328:P328"/>
    <mergeCell ref="Q328:U328"/>
    <mergeCell ref="W328:Y328"/>
    <mergeCell ref="Z328:AB328"/>
    <mergeCell ref="B329:K329"/>
    <mergeCell ref="L329:P329"/>
    <mergeCell ref="Q329:U329"/>
    <mergeCell ref="W329:Y329"/>
    <mergeCell ref="Z329:AB329"/>
    <mergeCell ref="B330:K330"/>
    <mergeCell ref="L330:P330"/>
    <mergeCell ref="Q330:U330"/>
    <mergeCell ref="W330:Y330"/>
    <mergeCell ref="Z330:AB330"/>
    <mergeCell ref="B331:K331"/>
    <mergeCell ref="L331:P331"/>
    <mergeCell ref="Q331:U331"/>
    <mergeCell ref="W331:Y331"/>
    <mergeCell ref="Z331:AB331"/>
    <mergeCell ref="B332:K332"/>
    <mergeCell ref="L332:P332"/>
    <mergeCell ref="Q332:U332"/>
    <mergeCell ref="W332:Y332"/>
    <mergeCell ref="Z332:AB332"/>
    <mergeCell ref="B333:K333"/>
    <mergeCell ref="L333:P333"/>
    <mergeCell ref="Q333:U333"/>
    <mergeCell ref="W333:Y333"/>
    <mergeCell ref="Z333:AB333"/>
    <mergeCell ref="B334:K334"/>
    <mergeCell ref="L334:P334"/>
    <mergeCell ref="Q334:U334"/>
    <mergeCell ref="W334:Y334"/>
    <mergeCell ref="Z334:AB334"/>
    <mergeCell ref="B335:K335"/>
    <mergeCell ref="L335:P335"/>
    <mergeCell ref="Q335:U335"/>
    <mergeCell ref="W335:Y335"/>
    <mergeCell ref="Z335:AB335"/>
    <mergeCell ref="B336:K336"/>
    <mergeCell ref="L336:P336"/>
    <mergeCell ref="Q336:U336"/>
    <mergeCell ref="W336:Y336"/>
    <mergeCell ref="Z336:AB336"/>
    <mergeCell ref="B337:K337"/>
    <mergeCell ref="L337:P337"/>
    <mergeCell ref="Q337:U337"/>
    <mergeCell ref="W337:Y337"/>
    <mergeCell ref="Z337:AB337"/>
    <mergeCell ref="B338:K338"/>
    <mergeCell ref="L338:P338"/>
    <mergeCell ref="Q338:U338"/>
    <mergeCell ref="W338:Y338"/>
    <mergeCell ref="Z338:AB338"/>
    <mergeCell ref="B339:K339"/>
    <mergeCell ref="L339:P339"/>
    <mergeCell ref="Q339:U339"/>
    <mergeCell ref="W339:Y339"/>
    <mergeCell ref="Z339:AB339"/>
    <mergeCell ref="B340:K340"/>
    <mergeCell ref="L340:P340"/>
    <mergeCell ref="Q340:U340"/>
    <mergeCell ref="W340:Y340"/>
    <mergeCell ref="Z340:AB340"/>
    <mergeCell ref="B341:K341"/>
    <mergeCell ref="L341:P341"/>
    <mergeCell ref="Q341:U341"/>
    <mergeCell ref="W341:Y341"/>
    <mergeCell ref="Z341:AB341"/>
    <mergeCell ref="B342:K342"/>
    <mergeCell ref="L342:P342"/>
    <mergeCell ref="Q342:U342"/>
    <mergeCell ref="W342:Y342"/>
    <mergeCell ref="Z342:AB342"/>
    <mergeCell ref="B343:K343"/>
    <mergeCell ref="L343:P343"/>
    <mergeCell ref="Q343:U343"/>
    <mergeCell ref="W343:Y343"/>
    <mergeCell ref="Z343:AB343"/>
    <mergeCell ref="B344:K344"/>
    <mergeCell ref="L344:P344"/>
    <mergeCell ref="Q344:U344"/>
    <mergeCell ref="W344:Y344"/>
    <mergeCell ref="Z344:AB344"/>
    <mergeCell ref="B345:K345"/>
    <mergeCell ref="L345:P345"/>
    <mergeCell ref="Q345:U345"/>
    <mergeCell ref="W345:Y345"/>
    <mergeCell ref="Z345:AB345"/>
    <mergeCell ref="B346:K346"/>
    <mergeCell ref="L346:P346"/>
    <mergeCell ref="Q346:U346"/>
    <mergeCell ref="W346:Y346"/>
    <mergeCell ref="Z346:AB346"/>
    <mergeCell ref="B347:K347"/>
    <mergeCell ref="L347:P347"/>
    <mergeCell ref="Q347:U347"/>
    <mergeCell ref="W347:Y347"/>
    <mergeCell ref="Z347:AB347"/>
    <mergeCell ref="B348:K348"/>
    <mergeCell ref="L348:P348"/>
    <mergeCell ref="Q348:U348"/>
    <mergeCell ref="W348:Y348"/>
    <mergeCell ref="Z348:AB348"/>
    <mergeCell ref="B349:K349"/>
    <mergeCell ref="L349:P349"/>
    <mergeCell ref="Q349:U349"/>
    <mergeCell ref="W349:Y349"/>
    <mergeCell ref="Z349:AB349"/>
    <mergeCell ref="B350:K350"/>
    <mergeCell ref="L350:P350"/>
    <mergeCell ref="Q350:U350"/>
    <mergeCell ref="W350:Y350"/>
    <mergeCell ref="Z350:AB350"/>
    <mergeCell ref="B351:K351"/>
    <mergeCell ref="L351:P351"/>
    <mergeCell ref="Q351:U351"/>
    <mergeCell ref="W351:Y351"/>
    <mergeCell ref="Z351:AB351"/>
    <mergeCell ref="B352:K352"/>
    <mergeCell ref="L352:P352"/>
    <mergeCell ref="Q352:U352"/>
    <mergeCell ref="W352:Y352"/>
    <mergeCell ref="Z352:AB352"/>
    <mergeCell ref="B353:K353"/>
    <mergeCell ref="L353:P353"/>
    <mergeCell ref="Q353:U353"/>
    <mergeCell ref="W353:Y353"/>
    <mergeCell ref="Z353:AB353"/>
    <mergeCell ref="B354:K354"/>
    <mergeCell ref="L354:P354"/>
    <mergeCell ref="Q354:U354"/>
    <mergeCell ref="W354:Y354"/>
    <mergeCell ref="Z354:AB354"/>
    <mergeCell ref="B355:K355"/>
    <mergeCell ref="L355:P355"/>
    <mergeCell ref="Q355:U355"/>
    <mergeCell ref="W355:Y355"/>
    <mergeCell ref="Z355:AB355"/>
    <mergeCell ref="B356:K356"/>
    <mergeCell ref="L356:P356"/>
    <mergeCell ref="Q356:U356"/>
    <mergeCell ref="W356:Y356"/>
    <mergeCell ref="Z356:AB356"/>
    <mergeCell ref="B357:K357"/>
    <mergeCell ref="L357:P357"/>
    <mergeCell ref="Q357:U357"/>
    <mergeCell ref="W357:Y357"/>
    <mergeCell ref="Z357:AB357"/>
    <mergeCell ref="B358:K358"/>
    <mergeCell ref="L358:P358"/>
    <mergeCell ref="Q358:U358"/>
    <mergeCell ref="W358:Y358"/>
    <mergeCell ref="Z358:AB358"/>
    <mergeCell ref="B359:K359"/>
    <mergeCell ref="L359:P359"/>
    <mergeCell ref="Q359:U359"/>
    <mergeCell ref="W359:Y359"/>
    <mergeCell ref="Z359:AB359"/>
    <mergeCell ref="B360:K360"/>
    <mergeCell ref="L360:P360"/>
    <mergeCell ref="Q360:U360"/>
    <mergeCell ref="W360:Y360"/>
    <mergeCell ref="Z360:AB360"/>
    <mergeCell ref="B361:K361"/>
    <mergeCell ref="L361:P361"/>
    <mergeCell ref="Q361:U361"/>
    <mergeCell ref="W361:Y361"/>
    <mergeCell ref="Z361:AB361"/>
    <mergeCell ref="B362:K362"/>
    <mergeCell ref="L362:P362"/>
    <mergeCell ref="Q362:U362"/>
    <mergeCell ref="W362:Y362"/>
    <mergeCell ref="Z362:AB362"/>
    <mergeCell ref="B363:K363"/>
    <mergeCell ref="L363:P363"/>
    <mergeCell ref="Q363:U363"/>
    <mergeCell ref="W363:Y363"/>
    <mergeCell ref="Z363:AB363"/>
    <mergeCell ref="B364:K364"/>
    <mergeCell ref="L364:P364"/>
    <mergeCell ref="Q364:U364"/>
    <mergeCell ref="W364:Y364"/>
    <mergeCell ref="Z364:AB364"/>
    <mergeCell ref="B365:K365"/>
    <mergeCell ref="L365:P365"/>
    <mergeCell ref="Q365:U365"/>
    <mergeCell ref="W365:Y365"/>
    <mergeCell ref="Z365:AB365"/>
    <mergeCell ref="B366:K366"/>
    <mergeCell ref="L366:P366"/>
    <mergeCell ref="Q366:U366"/>
    <mergeCell ref="W366:Y366"/>
    <mergeCell ref="Z366:AB366"/>
    <mergeCell ref="B367:K367"/>
    <mergeCell ref="L367:P367"/>
    <mergeCell ref="Q367:U367"/>
    <mergeCell ref="W367:Y367"/>
    <mergeCell ref="Z367:AB367"/>
    <mergeCell ref="B368:K368"/>
    <mergeCell ref="L368:P368"/>
    <mergeCell ref="Q368:U368"/>
    <mergeCell ref="W368:Y368"/>
    <mergeCell ref="Z368:AB368"/>
    <mergeCell ref="B369:K369"/>
    <mergeCell ref="L369:P369"/>
    <mergeCell ref="Q369:U369"/>
    <mergeCell ref="W369:Y369"/>
    <mergeCell ref="Z369:AB369"/>
    <mergeCell ref="B370:K370"/>
    <mergeCell ref="L370:P370"/>
    <mergeCell ref="Q370:U370"/>
    <mergeCell ref="W370:Y370"/>
    <mergeCell ref="Z370:AB370"/>
    <mergeCell ref="B371:K371"/>
    <mergeCell ref="L371:P371"/>
    <mergeCell ref="Q371:U371"/>
    <mergeCell ref="W371:Y371"/>
    <mergeCell ref="Z371:AB371"/>
    <mergeCell ref="B372:K372"/>
    <mergeCell ref="L372:P372"/>
    <mergeCell ref="Q372:U372"/>
    <mergeCell ref="W372:Y372"/>
    <mergeCell ref="Z372:AB372"/>
    <mergeCell ref="B373:K373"/>
    <mergeCell ref="L373:P373"/>
    <mergeCell ref="Q373:U373"/>
    <mergeCell ref="W373:Y373"/>
    <mergeCell ref="Z373:AB373"/>
    <mergeCell ref="B374:K374"/>
    <mergeCell ref="L374:P374"/>
    <mergeCell ref="Q374:U374"/>
    <mergeCell ref="W374:Y374"/>
    <mergeCell ref="Z374:AB374"/>
    <mergeCell ref="B375:K375"/>
    <mergeCell ref="L375:P375"/>
    <mergeCell ref="Q375:U375"/>
    <mergeCell ref="W375:Y375"/>
    <mergeCell ref="Z375:AB375"/>
    <mergeCell ref="B376:K376"/>
    <mergeCell ref="L376:P376"/>
    <mergeCell ref="Q376:U376"/>
    <mergeCell ref="W376:Y376"/>
    <mergeCell ref="Z376:AB376"/>
    <mergeCell ref="B377:K377"/>
    <mergeCell ref="L377:P377"/>
    <mergeCell ref="Q377:U377"/>
    <mergeCell ref="W377:Y377"/>
    <mergeCell ref="Z377:AB377"/>
    <mergeCell ref="B378:K378"/>
    <mergeCell ref="L378:P378"/>
    <mergeCell ref="Q378:U378"/>
    <mergeCell ref="W378:Y378"/>
    <mergeCell ref="Z378:AB378"/>
    <mergeCell ref="B379:K379"/>
    <mergeCell ref="L379:P379"/>
    <mergeCell ref="Q379:U379"/>
    <mergeCell ref="W379:Y379"/>
    <mergeCell ref="Z379:AB379"/>
    <mergeCell ref="B380:K380"/>
    <mergeCell ref="L380:P380"/>
    <mergeCell ref="Q380:U380"/>
    <mergeCell ref="W380:Y380"/>
    <mergeCell ref="Z380:AB380"/>
    <mergeCell ref="B381:K381"/>
    <mergeCell ref="L381:P381"/>
    <mergeCell ref="Q381:U381"/>
    <mergeCell ref="W381:Y381"/>
    <mergeCell ref="Z381:AB381"/>
    <mergeCell ref="B382:K382"/>
    <mergeCell ref="L382:P382"/>
    <mergeCell ref="Q382:U382"/>
    <mergeCell ref="W382:Y382"/>
    <mergeCell ref="Z382:AB382"/>
    <mergeCell ref="B383:K383"/>
    <mergeCell ref="L383:P383"/>
    <mergeCell ref="Q383:U383"/>
    <mergeCell ref="W383:Y383"/>
    <mergeCell ref="Z383:AB383"/>
    <mergeCell ref="B384:K384"/>
    <mergeCell ref="L384:P384"/>
    <mergeCell ref="Q384:U384"/>
    <mergeCell ref="W384:Y384"/>
    <mergeCell ref="Z384:AB384"/>
    <mergeCell ref="B385:K385"/>
    <mergeCell ref="L385:P385"/>
    <mergeCell ref="Q385:U385"/>
    <mergeCell ref="W385:Y385"/>
    <mergeCell ref="Z385:AB385"/>
    <mergeCell ref="B386:K386"/>
    <mergeCell ref="L386:P386"/>
    <mergeCell ref="Q386:U386"/>
    <mergeCell ref="W386:Y386"/>
    <mergeCell ref="Z386:AB386"/>
    <mergeCell ref="B387:K387"/>
    <mergeCell ref="L387:P387"/>
    <mergeCell ref="Q387:U387"/>
    <mergeCell ref="W387:Y387"/>
    <mergeCell ref="Z387:AB387"/>
    <mergeCell ref="B388:K388"/>
    <mergeCell ref="L388:P388"/>
    <mergeCell ref="Q388:U388"/>
    <mergeCell ref="W388:Y388"/>
    <mergeCell ref="Z388:AB388"/>
    <mergeCell ref="B389:K389"/>
    <mergeCell ref="L389:P389"/>
    <mergeCell ref="Q389:U389"/>
    <mergeCell ref="W389:Y389"/>
    <mergeCell ref="Z389:AB389"/>
    <mergeCell ref="B390:K390"/>
    <mergeCell ref="L390:P390"/>
    <mergeCell ref="Q390:U390"/>
    <mergeCell ref="W390:Y390"/>
    <mergeCell ref="Z390:AB390"/>
    <mergeCell ref="B391:K391"/>
    <mergeCell ref="L391:P391"/>
    <mergeCell ref="Q391:U391"/>
    <mergeCell ref="W391:Y391"/>
    <mergeCell ref="Z391:AB391"/>
    <mergeCell ref="B392:K392"/>
    <mergeCell ref="L392:P392"/>
    <mergeCell ref="Q392:U392"/>
    <mergeCell ref="W392:Y392"/>
    <mergeCell ref="Z392:AB392"/>
    <mergeCell ref="B393:K393"/>
    <mergeCell ref="L393:P393"/>
    <mergeCell ref="Q393:U393"/>
    <mergeCell ref="W393:Y393"/>
    <mergeCell ref="Z393:AB393"/>
    <mergeCell ref="B394:K394"/>
    <mergeCell ref="L394:P394"/>
    <mergeCell ref="Q394:U394"/>
    <mergeCell ref="W394:Y394"/>
    <mergeCell ref="Z394:AB394"/>
    <mergeCell ref="B395:K395"/>
    <mergeCell ref="L395:P395"/>
    <mergeCell ref="Q395:U395"/>
    <mergeCell ref="W395:Y395"/>
    <mergeCell ref="Z395:AB395"/>
    <mergeCell ref="B396:K396"/>
    <mergeCell ref="L396:P396"/>
    <mergeCell ref="Q396:U396"/>
    <mergeCell ref="W396:Y396"/>
    <mergeCell ref="Z396:AB396"/>
    <mergeCell ref="B397:K397"/>
    <mergeCell ref="L397:P397"/>
    <mergeCell ref="Q397:U397"/>
    <mergeCell ref="W397:Y397"/>
    <mergeCell ref="Z397:AB397"/>
    <mergeCell ref="B398:K398"/>
    <mergeCell ref="L398:P398"/>
    <mergeCell ref="Q398:U398"/>
    <mergeCell ref="W398:Y398"/>
    <mergeCell ref="Z398:AB398"/>
    <mergeCell ref="B399:K399"/>
    <mergeCell ref="L399:P399"/>
    <mergeCell ref="Q399:U399"/>
    <mergeCell ref="W399:Y399"/>
    <mergeCell ref="Z399:AB399"/>
    <mergeCell ref="B400:K400"/>
    <mergeCell ref="L400:P400"/>
    <mergeCell ref="Q400:U400"/>
    <mergeCell ref="W400:Y400"/>
    <mergeCell ref="Z400:AB400"/>
    <mergeCell ref="B401:K401"/>
    <mergeCell ref="L401:P401"/>
    <mergeCell ref="Q401:U401"/>
    <mergeCell ref="W401:Y401"/>
    <mergeCell ref="Z401:AB401"/>
    <mergeCell ref="B402:K402"/>
    <mergeCell ref="L402:P402"/>
    <mergeCell ref="Q402:U402"/>
    <mergeCell ref="W402:Y402"/>
    <mergeCell ref="Z402:AB402"/>
    <mergeCell ref="B403:K403"/>
    <mergeCell ref="L403:P403"/>
    <mergeCell ref="Q403:U403"/>
    <mergeCell ref="W403:Y403"/>
    <mergeCell ref="Z403:AB403"/>
    <mergeCell ref="B404:K404"/>
    <mergeCell ref="L404:P404"/>
    <mergeCell ref="Q404:U404"/>
    <mergeCell ref="W404:Y404"/>
    <mergeCell ref="Z404:AB404"/>
    <mergeCell ref="B405:K405"/>
    <mergeCell ref="L405:P405"/>
    <mergeCell ref="Q405:U405"/>
    <mergeCell ref="W405:Y405"/>
    <mergeCell ref="Z405:AB405"/>
    <mergeCell ref="B406:K406"/>
    <mergeCell ref="L406:P406"/>
    <mergeCell ref="Q406:U406"/>
    <mergeCell ref="W406:Y406"/>
    <mergeCell ref="Z406:AB406"/>
    <mergeCell ref="B407:K407"/>
    <mergeCell ref="L407:P407"/>
    <mergeCell ref="Q407:U407"/>
    <mergeCell ref="W407:Y407"/>
    <mergeCell ref="Z407:AB407"/>
    <mergeCell ref="B408:K408"/>
    <mergeCell ref="L408:P408"/>
    <mergeCell ref="Q408:U408"/>
    <mergeCell ref="W408:Y408"/>
    <mergeCell ref="Z408:AB408"/>
    <mergeCell ref="B409:K409"/>
    <mergeCell ref="L409:P409"/>
    <mergeCell ref="Q409:U409"/>
    <mergeCell ref="W409:Y409"/>
    <mergeCell ref="Z409:AB409"/>
    <mergeCell ref="B410:K410"/>
    <mergeCell ref="L410:P410"/>
    <mergeCell ref="Q410:U410"/>
    <mergeCell ref="W410:Y410"/>
    <mergeCell ref="Z410:AB410"/>
    <mergeCell ref="B411:K411"/>
    <mergeCell ref="L411:P411"/>
    <mergeCell ref="Q411:U411"/>
    <mergeCell ref="W411:Y411"/>
    <mergeCell ref="Z411:AB411"/>
    <mergeCell ref="B412:K412"/>
    <mergeCell ref="L412:P412"/>
    <mergeCell ref="Q412:U412"/>
    <mergeCell ref="W412:Y412"/>
    <mergeCell ref="Z412:AB412"/>
    <mergeCell ref="B413:K413"/>
    <mergeCell ref="L413:P413"/>
    <mergeCell ref="Q413:U413"/>
    <mergeCell ref="W413:Y413"/>
    <mergeCell ref="Z413:AB413"/>
    <mergeCell ref="B414:K414"/>
    <mergeCell ref="L414:P414"/>
    <mergeCell ref="Q414:U414"/>
    <mergeCell ref="W414:Y414"/>
    <mergeCell ref="Z414:AB414"/>
    <mergeCell ref="B415:K415"/>
    <mergeCell ref="L415:P415"/>
    <mergeCell ref="Q415:U415"/>
    <mergeCell ref="W415:Y415"/>
    <mergeCell ref="Z415:AB415"/>
    <mergeCell ref="B416:K416"/>
    <mergeCell ref="L416:P416"/>
    <mergeCell ref="Q416:U416"/>
    <mergeCell ref="W416:Y416"/>
    <mergeCell ref="Z416:AB416"/>
    <mergeCell ref="B417:K417"/>
    <mergeCell ref="L417:P417"/>
    <mergeCell ref="Q417:U417"/>
    <mergeCell ref="W417:Y417"/>
    <mergeCell ref="Z417:AB417"/>
    <mergeCell ref="B418:K418"/>
    <mergeCell ref="L418:P418"/>
    <mergeCell ref="Q418:U418"/>
    <mergeCell ref="W418:Y418"/>
    <mergeCell ref="Z418:AB418"/>
    <mergeCell ref="B419:K419"/>
    <mergeCell ref="L419:P419"/>
    <mergeCell ref="Q419:U419"/>
    <mergeCell ref="W419:Y419"/>
    <mergeCell ref="Z419:AB419"/>
    <mergeCell ref="B420:K420"/>
    <mergeCell ref="L420:P420"/>
    <mergeCell ref="Q420:U420"/>
    <mergeCell ref="W420:Y420"/>
    <mergeCell ref="Z420:AB420"/>
    <mergeCell ref="B421:K421"/>
    <mergeCell ref="L421:P421"/>
    <mergeCell ref="Q421:U421"/>
    <mergeCell ref="W421:Y421"/>
    <mergeCell ref="Z421:AB421"/>
    <mergeCell ref="B422:K422"/>
    <mergeCell ref="L422:P422"/>
    <mergeCell ref="Q422:U422"/>
    <mergeCell ref="W422:Y422"/>
    <mergeCell ref="Z422:AB422"/>
    <mergeCell ref="B423:K423"/>
    <mergeCell ref="L423:P423"/>
    <mergeCell ref="Q423:U423"/>
    <mergeCell ref="W423:Y423"/>
    <mergeCell ref="Z423:AB423"/>
    <mergeCell ref="B424:K424"/>
    <mergeCell ref="L424:P424"/>
    <mergeCell ref="Q424:U424"/>
    <mergeCell ref="W424:Y424"/>
    <mergeCell ref="Z424:AB424"/>
    <mergeCell ref="B425:K425"/>
    <mergeCell ref="L425:P425"/>
    <mergeCell ref="Q425:U425"/>
    <mergeCell ref="W425:Y425"/>
    <mergeCell ref="Z425:AB425"/>
    <mergeCell ref="B426:K426"/>
    <mergeCell ref="L426:P426"/>
    <mergeCell ref="Q426:U426"/>
    <mergeCell ref="W426:Y426"/>
    <mergeCell ref="Z426:AB426"/>
    <mergeCell ref="B427:K427"/>
    <mergeCell ref="L427:P427"/>
    <mergeCell ref="Q427:U427"/>
    <mergeCell ref="W427:Y427"/>
    <mergeCell ref="Z427:AB427"/>
    <mergeCell ref="B428:K428"/>
    <mergeCell ref="L428:P428"/>
    <mergeCell ref="Q428:U428"/>
    <mergeCell ref="W428:Y428"/>
    <mergeCell ref="Z428:AB428"/>
    <mergeCell ref="B429:K429"/>
    <mergeCell ref="L429:P429"/>
    <mergeCell ref="Q429:U429"/>
    <mergeCell ref="W429:Y429"/>
    <mergeCell ref="Z429:AB429"/>
    <mergeCell ref="B430:K430"/>
    <mergeCell ref="L430:P430"/>
    <mergeCell ref="Q430:U430"/>
    <mergeCell ref="W430:Y430"/>
    <mergeCell ref="Z430:AB430"/>
    <mergeCell ref="B431:K431"/>
    <mergeCell ref="L431:P431"/>
    <mergeCell ref="Q431:U431"/>
    <mergeCell ref="W431:Y431"/>
    <mergeCell ref="Z431:AB431"/>
    <mergeCell ref="B432:K432"/>
    <mergeCell ref="L432:P432"/>
    <mergeCell ref="Q432:U432"/>
    <mergeCell ref="W432:Y432"/>
    <mergeCell ref="Z432:AB432"/>
    <mergeCell ref="B433:K433"/>
    <mergeCell ref="L433:P433"/>
    <mergeCell ref="Q433:U433"/>
    <mergeCell ref="W433:Y433"/>
    <mergeCell ref="Z433:AB433"/>
    <mergeCell ref="B434:K434"/>
    <mergeCell ref="L434:P434"/>
    <mergeCell ref="Q434:U434"/>
    <mergeCell ref="W434:Y434"/>
    <mergeCell ref="Z434:AB434"/>
    <mergeCell ref="B435:K435"/>
    <mergeCell ref="L435:P435"/>
    <mergeCell ref="Q435:U435"/>
    <mergeCell ref="W435:Y435"/>
    <mergeCell ref="Z435:AB435"/>
    <mergeCell ref="B436:K436"/>
    <mergeCell ref="L436:P436"/>
    <mergeCell ref="Q436:U436"/>
    <mergeCell ref="W436:Y436"/>
    <mergeCell ref="Z436:AB436"/>
    <mergeCell ref="B437:K437"/>
    <mergeCell ref="L437:P437"/>
    <mergeCell ref="Q437:U437"/>
    <mergeCell ref="W437:Y437"/>
    <mergeCell ref="Z437:AB437"/>
    <mergeCell ref="B438:K438"/>
    <mergeCell ref="L438:P438"/>
    <mergeCell ref="Q438:U438"/>
    <mergeCell ref="W438:Y438"/>
    <mergeCell ref="Z438:AB438"/>
    <mergeCell ref="B439:K439"/>
    <mergeCell ref="L439:P439"/>
    <mergeCell ref="Q439:U439"/>
    <mergeCell ref="W439:Y439"/>
    <mergeCell ref="Z439:AB439"/>
    <mergeCell ref="B440:K440"/>
    <mergeCell ref="L440:P440"/>
    <mergeCell ref="Q440:U440"/>
    <mergeCell ref="W440:Y440"/>
    <mergeCell ref="Z440:AB440"/>
    <mergeCell ref="B441:K441"/>
    <mergeCell ref="L441:P441"/>
    <mergeCell ref="Q441:U441"/>
    <mergeCell ref="W441:Y441"/>
    <mergeCell ref="Z441:AB441"/>
    <mergeCell ref="B442:K442"/>
    <mergeCell ref="L442:P442"/>
    <mergeCell ref="Q442:U442"/>
    <mergeCell ref="W442:Y442"/>
    <mergeCell ref="Z442:AB442"/>
    <mergeCell ref="B443:K443"/>
    <mergeCell ref="L443:P443"/>
    <mergeCell ref="Q443:U443"/>
    <mergeCell ref="W443:Y443"/>
    <mergeCell ref="Z443:AB443"/>
    <mergeCell ref="B444:K444"/>
    <mergeCell ref="L444:P444"/>
    <mergeCell ref="Q444:U444"/>
    <mergeCell ref="W444:Y444"/>
    <mergeCell ref="Z444:AB444"/>
    <mergeCell ref="B445:K445"/>
    <mergeCell ref="L445:P445"/>
    <mergeCell ref="Q445:U445"/>
    <mergeCell ref="W445:Y445"/>
    <mergeCell ref="Z445:AB445"/>
    <mergeCell ref="B446:K446"/>
    <mergeCell ref="L446:P446"/>
    <mergeCell ref="Q446:U446"/>
    <mergeCell ref="W446:Y446"/>
    <mergeCell ref="Z446:AB446"/>
    <mergeCell ref="B447:K447"/>
    <mergeCell ref="L447:P447"/>
    <mergeCell ref="Q447:U447"/>
    <mergeCell ref="W447:Y447"/>
    <mergeCell ref="Z447:AB447"/>
    <mergeCell ref="B448:K448"/>
    <mergeCell ref="L448:P448"/>
    <mergeCell ref="Q448:U448"/>
    <mergeCell ref="W448:Y448"/>
    <mergeCell ref="Z448:AB448"/>
    <mergeCell ref="B449:K449"/>
    <mergeCell ref="L449:P449"/>
    <mergeCell ref="Q449:U449"/>
    <mergeCell ref="W449:Y449"/>
    <mergeCell ref="Z449:AB449"/>
    <mergeCell ref="B450:K450"/>
    <mergeCell ref="L450:P450"/>
    <mergeCell ref="Q450:U450"/>
    <mergeCell ref="W450:Y450"/>
    <mergeCell ref="Z450:AB450"/>
    <mergeCell ref="B451:K451"/>
    <mergeCell ref="L451:P451"/>
    <mergeCell ref="Q451:U451"/>
    <mergeCell ref="W451:Y451"/>
    <mergeCell ref="Z451:AB451"/>
    <mergeCell ref="B452:K452"/>
    <mergeCell ref="L452:P452"/>
    <mergeCell ref="Q452:U452"/>
    <mergeCell ref="W452:Y452"/>
    <mergeCell ref="Z452:AB452"/>
    <mergeCell ref="B453:K453"/>
    <mergeCell ref="L453:P453"/>
    <mergeCell ref="Q453:U453"/>
    <mergeCell ref="W453:Y453"/>
    <mergeCell ref="Z453:AB453"/>
    <mergeCell ref="B454:K454"/>
    <mergeCell ref="L454:P454"/>
    <mergeCell ref="Q454:U454"/>
    <mergeCell ref="W454:Y454"/>
    <mergeCell ref="Z454:AB454"/>
    <mergeCell ref="B455:K455"/>
    <mergeCell ref="L455:P455"/>
    <mergeCell ref="Q455:U455"/>
    <mergeCell ref="W455:Y455"/>
    <mergeCell ref="Z455:AB455"/>
    <mergeCell ref="B456:K456"/>
    <mergeCell ref="L456:P456"/>
    <mergeCell ref="Q456:U456"/>
    <mergeCell ref="W456:Y456"/>
    <mergeCell ref="Z456:AB456"/>
    <mergeCell ref="B457:K457"/>
    <mergeCell ref="L457:P457"/>
    <mergeCell ref="Q457:U457"/>
    <mergeCell ref="W457:Y457"/>
    <mergeCell ref="Z457:AB457"/>
    <mergeCell ref="B458:K458"/>
    <mergeCell ref="L458:P458"/>
    <mergeCell ref="Q458:U458"/>
    <mergeCell ref="W458:Y458"/>
    <mergeCell ref="Z458:AB458"/>
    <mergeCell ref="B459:K459"/>
    <mergeCell ref="L459:P459"/>
    <mergeCell ref="Q459:U459"/>
    <mergeCell ref="W459:Y459"/>
    <mergeCell ref="Z459:AB459"/>
    <mergeCell ref="B460:K460"/>
    <mergeCell ref="L460:P460"/>
    <mergeCell ref="Q460:U460"/>
    <mergeCell ref="W460:Y460"/>
    <mergeCell ref="Z460:AB460"/>
    <mergeCell ref="B461:K461"/>
    <mergeCell ref="L461:P461"/>
    <mergeCell ref="Q461:U461"/>
    <mergeCell ref="W461:Y461"/>
    <mergeCell ref="Z461:AB461"/>
    <mergeCell ref="B462:K462"/>
    <mergeCell ref="L462:P462"/>
    <mergeCell ref="Q462:U462"/>
    <mergeCell ref="W462:Y462"/>
    <mergeCell ref="Z462:AB462"/>
    <mergeCell ref="B463:K463"/>
    <mergeCell ref="L463:P463"/>
    <mergeCell ref="Q463:U463"/>
    <mergeCell ref="W463:Y463"/>
    <mergeCell ref="Z463:AB463"/>
    <mergeCell ref="B464:K464"/>
    <mergeCell ref="L464:P464"/>
    <mergeCell ref="Q464:U464"/>
    <mergeCell ref="W464:Y464"/>
    <mergeCell ref="Z464:AB464"/>
    <mergeCell ref="B465:K465"/>
    <mergeCell ref="L465:P465"/>
    <mergeCell ref="Q465:U465"/>
    <mergeCell ref="W465:Y465"/>
    <mergeCell ref="Z465:AB465"/>
    <mergeCell ref="B466:K466"/>
    <mergeCell ref="L466:P466"/>
    <mergeCell ref="Q466:U466"/>
    <mergeCell ref="W466:Y466"/>
    <mergeCell ref="Z466:AB466"/>
    <mergeCell ref="B467:K467"/>
    <mergeCell ref="L467:P467"/>
    <mergeCell ref="Q467:U467"/>
    <mergeCell ref="W467:Y467"/>
    <mergeCell ref="Z467:AB467"/>
    <mergeCell ref="B468:K468"/>
    <mergeCell ref="L468:P468"/>
    <mergeCell ref="Q468:U468"/>
    <mergeCell ref="W468:Y468"/>
    <mergeCell ref="Z468:AB468"/>
    <mergeCell ref="B469:K469"/>
    <mergeCell ref="L469:P469"/>
    <mergeCell ref="Q469:U469"/>
    <mergeCell ref="W469:Y469"/>
    <mergeCell ref="Z469:AB469"/>
    <mergeCell ref="B470:K470"/>
    <mergeCell ref="L470:P470"/>
    <mergeCell ref="Q470:U470"/>
    <mergeCell ref="W470:Y470"/>
    <mergeCell ref="Z470:AB470"/>
    <mergeCell ref="B471:K471"/>
    <mergeCell ref="L471:P471"/>
    <mergeCell ref="Q471:U471"/>
    <mergeCell ref="W471:Y471"/>
    <mergeCell ref="Z471:AB471"/>
    <mergeCell ref="B472:K472"/>
    <mergeCell ref="L472:P472"/>
    <mergeCell ref="Q472:U472"/>
    <mergeCell ref="W472:Y472"/>
    <mergeCell ref="Z472:AB472"/>
    <mergeCell ref="B473:K473"/>
    <mergeCell ref="L473:P473"/>
    <mergeCell ref="Q473:U473"/>
    <mergeCell ref="W473:Y473"/>
    <mergeCell ref="Z473:AB473"/>
    <mergeCell ref="B474:K474"/>
    <mergeCell ref="L474:P474"/>
    <mergeCell ref="Q474:U474"/>
    <mergeCell ref="W474:Y474"/>
    <mergeCell ref="Z474:AB474"/>
    <mergeCell ref="B475:K475"/>
    <mergeCell ref="L475:P475"/>
    <mergeCell ref="Q475:U475"/>
    <mergeCell ref="W475:Y475"/>
    <mergeCell ref="Z475:AB475"/>
    <mergeCell ref="B476:K476"/>
    <mergeCell ref="L476:P476"/>
    <mergeCell ref="Q476:U476"/>
    <mergeCell ref="W476:Y476"/>
    <mergeCell ref="Z476:AB476"/>
    <mergeCell ref="B477:K477"/>
    <mergeCell ref="L477:P477"/>
    <mergeCell ref="Q477:U477"/>
    <mergeCell ref="W477:Y477"/>
    <mergeCell ref="Z477:AB477"/>
    <mergeCell ref="B478:K478"/>
    <mergeCell ref="L478:P478"/>
    <mergeCell ref="Q478:U478"/>
    <mergeCell ref="W478:Y478"/>
    <mergeCell ref="Z478:AB478"/>
    <mergeCell ref="B479:K479"/>
    <mergeCell ref="L479:P479"/>
    <mergeCell ref="Q479:U479"/>
    <mergeCell ref="W479:Y479"/>
    <mergeCell ref="Z479:AB479"/>
    <mergeCell ref="B480:K480"/>
    <mergeCell ref="L480:P480"/>
    <mergeCell ref="Q480:U480"/>
    <mergeCell ref="W480:Y480"/>
    <mergeCell ref="Z480:AB480"/>
    <mergeCell ref="B481:K481"/>
    <mergeCell ref="L481:P481"/>
    <mergeCell ref="Q481:U481"/>
    <mergeCell ref="W481:Y481"/>
    <mergeCell ref="Z481:AB481"/>
    <mergeCell ref="B482:K482"/>
    <mergeCell ref="L482:P482"/>
    <mergeCell ref="Q482:U482"/>
    <mergeCell ref="W482:Y482"/>
    <mergeCell ref="Z482:AB482"/>
    <mergeCell ref="B483:K483"/>
    <mergeCell ref="L483:P483"/>
    <mergeCell ref="Q483:U483"/>
    <mergeCell ref="W483:Y483"/>
    <mergeCell ref="Z483:AB483"/>
    <mergeCell ref="B484:K484"/>
    <mergeCell ref="L484:P484"/>
    <mergeCell ref="Q484:U484"/>
    <mergeCell ref="W484:Y484"/>
    <mergeCell ref="Z484:AB484"/>
    <mergeCell ref="B485:K485"/>
    <mergeCell ref="L485:P485"/>
    <mergeCell ref="Q485:U485"/>
    <mergeCell ref="W485:Y485"/>
    <mergeCell ref="Z485:AB485"/>
    <mergeCell ref="B486:K486"/>
    <mergeCell ref="L486:P486"/>
    <mergeCell ref="Q486:U486"/>
    <mergeCell ref="W486:Y486"/>
    <mergeCell ref="Z486:AB486"/>
    <mergeCell ref="B487:K487"/>
    <mergeCell ref="L487:P487"/>
    <mergeCell ref="Q487:U487"/>
    <mergeCell ref="W487:Y487"/>
    <mergeCell ref="Z487:AB487"/>
    <mergeCell ref="B488:K488"/>
    <mergeCell ref="L488:P488"/>
    <mergeCell ref="Q488:U488"/>
    <mergeCell ref="W488:Y488"/>
    <mergeCell ref="Z488:AB488"/>
    <mergeCell ref="B489:K489"/>
    <mergeCell ref="L489:P489"/>
    <mergeCell ref="Q489:U489"/>
    <mergeCell ref="W489:Y489"/>
    <mergeCell ref="Z489:AB489"/>
    <mergeCell ref="B490:K490"/>
    <mergeCell ref="L490:P490"/>
    <mergeCell ref="Q490:U490"/>
    <mergeCell ref="W490:Y490"/>
    <mergeCell ref="Z490:AB490"/>
    <mergeCell ref="B491:K491"/>
    <mergeCell ref="L491:P491"/>
    <mergeCell ref="Q491:U491"/>
    <mergeCell ref="W491:Y491"/>
    <mergeCell ref="Z491:AB491"/>
    <mergeCell ref="B492:K492"/>
    <mergeCell ref="L492:P492"/>
    <mergeCell ref="Q492:U492"/>
    <mergeCell ref="W492:Y492"/>
    <mergeCell ref="Z492:AB492"/>
    <mergeCell ref="B493:K493"/>
    <mergeCell ref="L493:P493"/>
    <mergeCell ref="Q493:U493"/>
    <mergeCell ref="W493:Y493"/>
    <mergeCell ref="Z493:AB493"/>
    <mergeCell ref="B494:K494"/>
    <mergeCell ref="L494:P494"/>
    <mergeCell ref="Q494:U494"/>
    <mergeCell ref="W494:Y494"/>
    <mergeCell ref="Z494:AB494"/>
    <mergeCell ref="B495:K495"/>
    <mergeCell ref="L495:P495"/>
    <mergeCell ref="Q495:U495"/>
    <mergeCell ref="W495:Y495"/>
    <mergeCell ref="Z495:AB495"/>
    <mergeCell ref="B496:K496"/>
    <mergeCell ref="L496:P496"/>
    <mergeCell ref="Q496:U496"/>
    <mergeCell ref="W496:Y496"/>
    <mergeCell ref="Z496:AB496"/>
    <mergeCell ref="B497:K497"/>
    <mergeCell ref="L497:P497"/>
    <mergeCell ref="Q497:U497"/>
    <mergeCell ref="W497:Y497"/>
    <mergeCell ref="Z497:AB497"/>
    <mergeCell ref="B498:K498"/>
    <mergeCell ref="L498:P498"/>
    <mergeCell ref="Q498:U498"/>
    <mergeCell ref="W498:Y498"/>
    <mergeCell ref="Z498:AB498"/>
    <mergeCell ref="B499:K499"/>
    <mergeCell ref="L499:P499"/>
    <mergeCell ref="Q499:U499"/>
    <mergeCell ref="W499:Y499"/>
    <mergeCell ref="Z499:AB499"/>
    <mergeCell ref="B500:K500"/>
    <mergeCell ref="L500:P500"/>
    <mergeCell ref="Q500:U500"/>
    <mergeCell ref="W500:Y500"/>
    <mergeCell ref="Z500:AB500"/>
    <mergeCell ref="B501:K501"/>
    <mergeCell ref="L501:P501"/>
    <mergeCell ref="Q501:U501"/>
    <mergeCell ref="W501:Y501"/>
    <mergeCell ref="Z501:AB501"/>
    <mergeCell ref="B502:K502"/>
    <mergeCell ref="L502:P502"/>
    <mergeCell ref="Q502:U502"/>
    <mergeCell ref="W502:Y502"/>
    <mergeCell ref="Z502:AB502"/>
    <mergeCell ref="B503:K503"/>
    <mergeCell ref="L503:P503"/>
    <mergeCell ref="Q503:U503"/>
    <mergeCell ref="W503:Y503"/>
    <mergeCell ref="Z503:AB503"/>
    <mergeCell ref="B504:K504"/>
    <mergeCell ref="L504:P504"/>
    <mergeCell ref="Q504:U504"/>
    <mergeCell ref="W504:Y504"/>
    <mergeCell ref="Z504:AB504"/>
    <mergeCell ref="B505:K505"/>
    <mergeCell ref="L505:P505"/>
    <mergeCell ref="Q505:U505"/>
    <mergeCell ref="W505:Y505"/>
    <mergeCell ref="Z505:AB505"/>
    <mergeCell ref="B506:K506"/>
    <mergeCell ref="L506:P506"/>
    <mergeCell ref="Q506:U506"/>
    <mergeCell ref="W506:Y506"/>
    <mergeCell ref="Z506:AB506"/>
    <mergeCell ref="B507:K507"/>
    <mergeCell ref="L507:P507"/>
    <mergeCell ref="Q507:U507"/>
    <mergeCell ref="W507:Y507"/>
    <mergeCell ref="Z507:AB507"/>
    <mergeCell ref="B508:K508"/>
    <mergeCell ref="L508:P508"/>
    <mergeCell ref="Q508:U508"/>
    <mergeCell ref="W508:Y508"/>
    <mergeCell ref="Z508:AB508"/>
    <mergeCell ref="B509:K509"/>
    <mergeCell ref="L509:P509"/>
    <mergeCell ref="Q509:U509"/>
    <mergeCell ref="W509:Y509"/>
    <mergeCell ref="Z509:AB509"/>
    <mergeCell ref="B510:K510"/>
    <mergeCell ref="L510:P510"/>
    <mergeCell ref="Q510:U510"/>
    <mergeCell ref="W510:Y510"/>
    <mergeCell ref="Z510:AB510"/>
    <mergeCell ref="B511:K511"/>
    <mergeCell ref="L511:P511"/>
    <mergeCell ref="Q511:U511"/>
    <mergeCell ref="W511:Y511"/>
    <mergeCell ref="Z511:AB511"/>
    <mergeCell ref="B512:K512"/>
    <mergeCell ref="L512:P512"/>
    <mergeCell ref="Q512:U512"/>
    <mergeCell ref="W512:Y512"/>
    <mergeCell ref="Z512:AB512"/>
    <mergeCell ref="B513:K513"/>
    <mergeCell ref="L513:P513"/>
    <mergeCell ref="Q513:U513"/>
    <mergeCell ref="W513:Y513"/>
    <mergeCell ref="Z513:AB513"/>
    <mergeCell ref="B514:K514"/>
    <mergeCell ref="L514:P514"/>
    <mergeCell ref="Q514:U514"/>
    <mergeCell ref="W514:Y514"/>
    <mergeCell ref="Z514:AB514"/>
    <mergeCell ref="B515:K515"/>
    <mergeCell ref="L515:P515"/>
    <mergeCell ref="Q515:U515"/>
    <mergeCell ref="W515:Y515"/>
    <mergeCell ref="Z515:AB515"/>
    <mergeCell ref="B516:K516"/>
    <mergeCell ref="L516:P516"/>
    <mergeCell ref="Q516:U516"/>
    <mergeCell ref="W516:Y516"/>
    <mergeCell ref="Z516:AB516"/>
    <mergeCell ref="B517:K517"/>
    <mergeCell ref="L517:P517"/>
    <mergeCell ref="Q517:U517"/>
    <mergeCell ref="W517:Y517"/>
    <mergeCell ref="Z517:AB517"/>
    <mergeCell ref="B518:K518"/>
    <mergeCell ref="L518:P518"/>
    <mergeCell ref="Q518:U518"/>
    <mergeCell ref="W518:Y518"/>
    <mergeCell ref="Z518:AB518"/>
    <mergeCell ref="B519:K519"/>
    <mergeCell ref="L519:P519"/>
    <mergeCell ref="Q519:U519"/>
    <mergeCell ref="W519:Y519"/>
    <mergeCell ref="Z519:AB519"/>
    <mergeCell ref="B520:K520"/>
    <mergeCell ref="L520:P520"/>
    <mergeCell ref="Q520:U520"/>
    <mergeCell ref="W520:Y520"/>
    <mergeCell ref="Z520:AB520"/>
    <mergeCell ref="B521:K521"/>
    <mergeCell ref="L521:P521"/>
    <mergeCell ref="Q521:U521"/>
    <mergeCell ref="W521:Y521"/>
    <mergeCell ref="Z521:AB521"/>
    <mergeCell ref="B522:K522"/>
    <mergeCell ref="L522:P522"/>
    <mergeCell ref="Q522:U522"/>
    <mergeCell ref="W522:Y522"/>
    <mergeCell ref="Z522:AB522"/>
    <mergeCell ref="B523:K523"/>
    <mergeCell ref="L523:P523"/>
    <mergeCell ref="Q523:U523"/>
    <mergeCell ref="W523:Y523"/>
    <mergeCell ref="Z523:AB523"/>
    <mergeCell ref="B524:K524"/>
    <mergeCell ref="L524:P524"/>
    <mergeCell ref="Q524:U524"/>
    <mergeCell ref="W524:Y524"/>
    <mergeCell ref="Z524:AB524"/>
    <mergeCell ref="B525:K525"/>
    <mergeCell ref="L525:P525"/>
    <mergeCell ref="Q525:U525"/>
    <mergeCell ref="W525:Y525"/>
    <mergeCell ref="Z525:AB525"/>
    <mergeCell ref="B526:K526"/>
    <mergeCell ref="L526:P526"/>
    <mergeCell ref="Q526:U526"/>
    <mergeCell ref="W526:Y526"/>
    <mergeCell ref="Z526:AB526"/>
    <mergeCell ref="B527:K527"/>
    <mergeCell ref="L527:P527"/>
    <mergeCell ref="Q527:U527"/>
    <mergeCell ref="W527:Y527"/>
    <mergeCell ref="Z527:AB527"/>
    <mergeCell ref="B528:K528"/>
    <mergeCell ref="L528:P528"/>
    <mergeCell ref="Q528:U528"/>
    <mergeCell ref="W528:Y528"/>
    <mergeCell ref="Z528:AB528"/>
    <mergeCell ref="B529:K529"/>
    <mergeCell ref="L529:P529"/>
    <mergeCell ref="Q529:U529"/>
    <mergeCell ref="W529:Y529"/>
    <mergeCell ref="Z529:AB529"/>
    <mergeCell ref="B530:K530"/>
    <mergeCell ref="L530:P530"/>
    <mergeCell ref="Q530:U530"/>
    <mergeCell ref="W530:Y530"/>
    <mergeCell ref="Z530:AB530"/>
    <mergeCell ref="B531:K531"/>
    <mergeCell ref="L531:P531"/>
    <mergeCell ref="Q531:U531"/>
    <mergeCell ref="W531:Y531"/>
    <mergeCell ref="Z531:AB531"/>
    <mergeCell ref="B532:K532"/>
    <mergeCell ref="L532:P532"/>
    <mergeCell ref="Q532:U532"/>
    <mergeCell ref="W532:Y532"/>
    <mergeCell ref="Z532:AB532"/>
    <mergeCell ref="B533:K533"/>
    <mergeCell ref="L533:P533"/>
    <mergeCell ref="Q533:U533"/>
    <mergeCell ref="W533:Y533"/>
    <mergeCell ref="Z533:AB533"/>
    <mergeCell ref="B534:K534"/>
    <mergeCell ref="L534:P534"/>
    <mergeCell ref="Q534:U534"/>
    <mergeCell ref="W534:Y534"/>
    <mergeCell ref="Z534:AB534"/>
    <mergeCell ref="B535:K535"/>
    <mergeCell ref="L535:P535"/>
    <mergeCell ref="Q535:U535"/>
    <mergeCell ref="W535:Y535"/>
    <mergeCell ref="Z535:AB535"/>
    <mergeCell ref="B536:K536"/>
    <mergeCell ref="L536:P536"/>
    <mergeCell ref="Q536:U536"/>
    <mergeCell ref="W536:Y536"/>
    <mergeCell ref="Z536:AB536"/>
    <mergeCell ref="B537:K537"/>
    <mergeCell ref="L537:P537"/>
    <mergeCell ref="Q537:U537"/>
    <mergeCell ref="W537:Y537"/>
    <mergeCell ref="Z537:AB537"/>
    <mergeCell ref="B538:K538"/>
    <mergeCell ref="L538:P538"/>
    <mergeCell ref="Q538:U538"/>
    <mergeCell ref="W538:Y538"/>
    <mergeCell ref="Z538:AB538"/>
    <mergeCell ref="B539:K539"/>
    <mergeCell ref="L539:P539"/>
    <mergeCell ref="Q539:U539"/>
    <mergeCell ref="W539:Y539"/>
    <mergeCell ref="Z539:AB539"/>
    <mergeCell ref="B540:K540"/>
    <mergeCell ref="L540:P540"/>
    <mergeCell ref="Q540:U540"/>
    <mergeCell ref="W540:Y540"/>
    <mergeCell ref="Z540:AB540"/>
    <mergeCell ref="B541:K541"/>
    <mergeCell ref="L541:P541"/>
    <mergeCell ref="Q541:U541"/>
    <mergeCell ref="W541:Y541"/>
    <mergeCell ref="Z541:AB541"/>
    <mergeCell ref="B542:K542"/>
    <mergeCell ref="L542:P542"/>
    <mergeCell ref="Q542:U542"/>
    <mergeCell ref="W542:Y542"/>
    <mergeCell ref="Z542:AB542"/>
    <mergeCell ref="B543:K543"/>
    <mergeCell ref="L543:P543"/>
    <mergeCell ref="Q543:U543"/>
    <mergeCell ref="W543:Y543"/>
    <mergeCell ref="Z543:AB543"/>
    <mergeCell ref="B544:K544"/>
    <mergeCell ref="L544:P544"/>
    <mergeCell ref="Q544:U544"/>
    <mergeCell ref="W544:Y544"/>
    <mergeCell ref="Z544:AB544"/>
    <mergeCell ref="B545:K545"/>
    <mergeCell ref="L545:P545"/>
    <mergeCell ref="Q545:U545"/>
    <mergeCell ref="W545:Y545"/>
    <mergeCell ref="Z545:AB545"/>
    <mergeCell ref="B546:K546"/>
    <mergeCell ref="L546:P546"/>
    <mergeCell ref="Q546:U546"/>
    <mergeCell ref="W546:Y546"/>
    <mergeCell ref="Z546:AB546"/>
    <mergeCell ref="B547:K547"/>
    <mergeCell ref="L547:P547"/>
    <mergeCell ref="Q547:U547"/>
    <mergeCell ref="W547:Y547"/>
    <mergeCell ref="Z547:AB547"/>
    <mergeCell ref="B548:K548"/>
    <mergeCell ref="L548:P548"/>
    <mergeCell ref="Q548:U548"/>
    <mergeCell ref="W548:Y548"/>
    <mergeCell ref="Z548:AB548"/>
    <mergeCell ref="B549:K549"/>
    <mergeCell ref="L549:P549"/>
    <mergeCell ref="Q549:U549"/>
    <mergeCell ref="W549:Y549"/>
    <mergeCell ref="Z549:AB549"/>
    <mergeCell ref="B550:K550"/>
    <mergeCell ref="L550:P550"/>
    <mergeCell ref="Q550:U550"/>
    <mergeCell ref="W550:Y550"/>
    <mergeCell ref="Z550:AB550"/>
    <mergeCell ref="B551:K551"/>
    <mergeCell ref="L551:P551"/>
    <mergeCell ref="Q551:U551"/>
    <mergeCell ref="W551:Y551"/>
    <mergeCell ref="Z551:AB551"/>
    <mergeCell ref="B552:K552"/>
    <mergeCell ref="L552:P552"/>
    <mergeCell ref="Q552:U552"/>
    <mergeCell ref="W552:Y552"/>
    <mergeCell ref="Z552:AB552"/>
    <mergeCell ref="A18:A19"/>
    <mergeCell ref="A20:A22"/>
    <mergeCell ref="A23:A24"/>
    <mergeCell ref="A26:A27"/>
    <mergeCell ref="A28:A29"/>
    <mergeCell ref="A40:AF41"/>
    <mergeCell ref="A51:A52"/>
    <mergeCell ref="B51:K52"/>
    <mergeCell ref="L51:P52"/>
    <mergeCell ref="W51:Y52"/>
    <mergeCell ref="Z51:AB52"/>
    <mergeCell ref="AC51:AC52"/>
    <mergeCell ref="AD51:AD52"/>
    <mergeCell ref="AE51:AE52"/>
  </mergeCells>
  <phoneticPr fontId="21"/>
  <conditionalFormatting sqref="AE53:AE552">
    <cfRule type="expression" dxfId="5" priority="1">
      <formula>$AE53="数式を削除して手入力"</formula>
    </cfRule>
  </conditionalFormatting>
  <dataValidations count="5">
    <dataValidation type="textLength" imeMode="halfAlpha" operator="equal" allowBlank="1" showDropDown="0" showInputMessage="1" showErrorMessage="1" error="桁数が正しくありません。13桁の法人番号を入力してください。" sqref="L25">
      <formula1>13</formula1>
    </dataValidation>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53:K552">
      <formula1>10</formula1>
    </dataValidation>
    <dataValidation imeMode="halfAlpha" allowBlank="1" showDropDown="0" showInputMessage="1" showErrorMessage="1" sqref="T37:U37 J37:K37 O37"/>
    <dataValidation imeMode="hiragana" allowBlank="1" showDropDown="0" showInputMessage="1" showErrorMessage="1" sqref="W39 AB38"/>
    <dataValidation type="list" allowBlank="1" showDropDown="0" showInputMessage="1" showErrorMessage="1" sqref="V53:V552">
      <formula1>INDIRECT(Q53)</formula1>
    </dataValidation>
  </dataValidations>
  <hyperlinks>
    <hyperlink ref="L29" r:id="rId1"/>
  </hyperlinks>
  <pageMargins left="0.7" right="0.7" top="0.75" bottom="0.75" header="0.3" footer="0.3"/>
  <pageSetup paperSize="9" scale="64" fitToWidth="1" fitToHeight="0" orientation="portrait" usePrinterDefaults="1" r:id="rId2"/>
  <rowBreaks count="1" manualBreakCount="1">
    <brk id="41" max="31" man="1"/>
  </rowBreaks>
  <drawing r:id="rId3"/>
  <legacyDrawing r:id="rId4"/>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'【参考】数式用'!$BC$3:$BC$4</xm:f>
          </x14:formula1>
          <xm:sqref>W46:W49 B33:B35</xm:sqref>
        </x14:dataValidation>
        <x14:dataValidation type="list" allowBlank="1" showDropDown="0" showInputMessage="1" showErrorMessage="1">
          <x14:formula1>
            <xm:f>'【参考】数式用'!$AJ$3:$AJ$48</xm:f>
          </x14:formula1>
          <xm:sqref>Q53:U552 C14:R14</xm:sqref>
        </x14:dataValidation>
        <x14:dataValidation type="list" allowBlank="1" showDropDown="0" showInputMessage="1" showErrorMessage="1">
          <x14:formula1>
            <xm:f>'【参考】数式用'!$A$4:$A$54</xm:f>
          </x14:formula1>
          <xm:sqref>Z53:AB552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BA114"/>
  <sheetViews>
    <sheetView view="pageBreakPreview" zoomScaleNormal="91" zoomScaleSheetLayoutView="100" workbookViewId="0">
      <selection activeCell="C25" sqref="C25:AI25"/>
    </sheetView>
  </sheetViews>
  <sheetFormatPr defaultColWidth="9" defaultRowHeight="13.5"/>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53" max="56" width="9" hidden="1" customWidth="1"/>
  </cols>
  <sheetData>
    <row r="1" spans="1:48" ht="24.75" customHeight="1">
      <c r="A1" s="5" t="s">
        <v>2474</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8" ht="27" customHeight="1">
      <c r="A2" s="202" t="s">
        <v>1171</v>
      </c>
      <c r="B2" s="231"/>
      <c r="C2" s="231"/>
      <c r="D2" s="231"/>
      <c r="E2" s="231"/>
      <c r="F2" s="231"/>
      <c r="G2" s="231"/>
      <c r="H2" s="231"/>
      <c r="I2" s="231"/>
      <c r="J2" s="231"/>
      <c r="K2" s="231"/>
      <c r="L2" s="231"/>
      <c r="M2" s="231"/>
      <c r="N2" s="231"/>
      <c r="O2" s="231"/>
      <c r="P2" s="231"/>
      <c r="Q2" s="231"/>
      <c r="R2" s="231"/>
      <c r="S2" s="231"/>
      <c r="T2" s="231"/>
      <c r="U2" s="231"/>
      <c r="V2" s="231"/>
      <c r="W2" s="200"/>
      <c r="X2" s="200"/>
      <c r="Y2" s="200"/>
      <c r="Z2" s="200"/>
      <c r="AA2" s="200"/>
      <c r="AB2" s="323" t="s">
        <v>121</v>
      </c>
      <c r="AC2" s="327"/>
      <c r="AD2" s="327"/>
      <c r="AE2" s="323" t="str">
        <f>IF('様式第２号　基本情報入力シート'!C14&lt;&gt;"",'様式第２号　基本情報入力シート'!C14,"")</f>
        <v>静岡県</v>
      </c>
      <c r="AF2" s="327"/>
      <c r="AG2" s="327"/>
      <c r="AH2" s="327"/>
      <c r="AI2" s="335"/>
      <c r="AJ2" s="200"/>
      <c r="AK2" s="347"/>
    </row>
    <row r="3" spans="1:48" ht="14.4" customHeight="1">
      <c r="A3" s="203" t="s">
        <v>132</v>
      </c>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row>
    <row r="4" spans="1:48" s="198" customFormat="1" ht="13.5" customHeight="1">
      <c r="A4" s="204" t="s">
        <v>34</v>
      </c>
      <c r="B4" s="232"/>
      <c r="C4" s="232"/>
      <c r="D4" s="232"/>
      <c r="E4" s="232"/>
      <c r="F4" s="276"/>
      <c r="G4" s="281" t="str">
        <f>IF('様式第２号　基本情報入力シート'!L18="","",'様式第２号　基本情報入力シート'!L18)</f>
        <v>○○ケアサービス</v>
      </c>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343"/>
    </row>
    <row r="5" spans="1:48" s="198" customFormat="1" ht="14.25" customHeight="1">
      <c r="A5" s="205" t="s">
        <v>133</v>
      </c>
      <c r="B5" s="233"/>
      <c r="C5" s="233"/>
      <c r="D5" s="233"/>
      <c r="E5" s="233"/>
      <c r="F5" s="277"/>
      <c r="G5" s="282" t="str">
        <f>IF('様式第２号　基本情報入力シート'!L19="","",'様式第２号　基本情報入力シート'!L19)</f>
        <v>○○ケアサービス</v>
      </c>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343"/>
    </row>
    <row r="6" spans="1:48" s="198" customFormat="1" ht="12.75" customHeight="1">
      <c r="A6" s="206" t="s">
        <v>134</v>
      </c>
      <c r="B6" s="234"/>
      <c r="C6" s="234"/>
      <c r="D6" s="234"/>
      <c r="E6" s="234"/>
      <c r="F6" s="278"/>
      <c r="G6" s="283" t="s">
        <v>68</v>
      </c>
      <c r="H6" s="291" t="str">
        <f>IF('様式第２号　基本情報入力シート'!AN21="－","",'様式第２号　基本情報入力シート'!AN21)</f>
        <v>420-8601</v>
      </c>
      <c r="I6" s="291"/>
      <c r="J6" s="291"/>
      <c r="K6" s="291"/>
      <c r="L6" s="291"/>
      <c r="M6" s="305"/>
      <c r="N6" s="307"/>
      <c r="O6" s="307"/>
      <c r="P6" s="307"/>
      <c r="Q6" s="307"/>
      <c r="R6" s="307"/>
      <c r="S6" s="307"/>
      <c r="T6" s="307"/>
      <c r="U6" s="307"/>
      <c r="V6" s="307"/>
      <c r="W6" s="307"/>
      <c r="X6" s="307"/>
      <c r="Y6" s="307"/>
      <c r="Z6" s="307"/>
      <c r="AA6" s="307"/>
      <c r="AB6" s="307"/>
      <c r="AC6" s="307"/>
      <c r="AD6" s="307"/>
      <c r="AE6" s="307"/>
      <c r="AF6" s="307"/>
      <c r="AG6" s="307"/>
      <c r="AH6" s="307"/>
      <c r="AI6" s="307"/>
      <c r="AJ6" s="231"/>
    </row>
    <row r="7" spans="1:48" s="198" customFormat="1" ht="14.4" customHeight="1">
      <c r="A7" s="207"/>
      <c r="B7" s="235"/>
      <c r="C7" s="235"/>
      <c r="D7" s="235"/>
      <c r="E7" s="235"/>
      <c r="F7" s="279"/>
      <c r="G7" s="284" t="str">
        <f>IF('様式第２号　基本情報入力シート'!L21="","",'様式第２号　基本情報入力シート'!L21)</f>
        <v>静岡市葵区追手町9-6</v>
      </c>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343"/>
    </row>
    <row r="8" spans="1:48" s="198" customFormat="1" ht="11.4" customHeight="1">
      <c r="A8" s="207"/>
      <c r="B8" s="235"/>
      <c r="C8" s="235"/>
      <c r="D8" s="235"/>
      <c r="E8" s="235"/>
      <c r="F8" s="279"/>
      <c r="G8" s="285" t="str">
        <f>IF('様式第２号　基本情報入力シート'!L22="","",'様式第２号　基本情報入力シート'!L22)</f>
        <v>○○ビル 18F</v>
      </c>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343"/>
    </row>
    <row r="9" spans="1:48" s="198" customFormat="1" ht="13.5" customHeight="1">
      <c r="A9" s="208" t="s">
        <v>34</v>
      </c>
      <c r="B9" s="236"/>
      <c r="C9" s="236"/>
      <c r="D9" s="236"/>
      <c r="E9" s="236"/>
      <c r="F9" s="280"/>
      <c r="G9" s="286" t="str">
        <f>IF('様式第２号　基本情報入力シート'!L26="","",'様式第２号　基本情報入力シート'!L26)</f>
        <v>シズオカ タロウ</v>
      </c>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343"/>
    </row>
    <row r="10" spans="1:48" s="198" customFormat="1">
      <c r="A10" s="207" t="s">
        <v>20</v>
      </c>
      <c r="B10" s="235"/>
      <c r="C10" s="235"/>
      <c r="D10" s="235"/>
      <c r="E10" s="235"/>
      <c r="F10" s="279"/>
      <c r="G10" s="287" t="str">
        <f>IF('様式第２号　基本情報入力シート'!L27="","",'様式第２号　基本情報入力シート'!L27)</f>
        <v>静岡 太郎</v>
      </c>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343"/>
    </row>
    <row r="11" spans="1:48" s="198" customFormat="1" ht="13.5" customHeight="1">
      <c r="A11" s="209" t="s">
        <v>137</v>
      </c>
      <c r="B11" s="209"/>
      <c r="C11" s="209"/>
      <c r="D11" s="209"/>
      <c r="E11" s="209"/>
      <c r="F11" s="209"/>
      <c r="G11" s="288" t="s">
        <v>92</v>
      </c>
      <c r="H11" s="296"/>
      <c r="I11" s="296"/>
      <c r="J11" s="296"/>
      <c r="K11" s="301" t="str">
        <f>IF('様式第２号　基本情報入力シート'!L28="","",'様式第２号　基本情報入力シート'!L28)</f>
        <v>054-221-XXXX</v>
      </c>
      <c r="L11" s="302"/>
      <c r="M11" s="302"/>
      <c r="N11" s="302"/>
      <c r="O11" s="302"/>
      <c r="P11" s="302"/>
      <c r="Q11" s="302"/>
      <c r="R11" s="302"/>
      <c r="S11" s="302"/>
      <c r="T11" s="310"/>
      <c r="U11" s="312" t="s">
        <v>49</v>
      </c>
      <c r="V11" s="313"/>
      <c r="W11" s="313"/>
      <c r="X11" s="314"/>
      <c r="Y11" s="301" t="str">
        <f>IF('様式第２号　基本情報入力シート'!L29="","",'様式第２号　基本情報入力シート'!L29)</f>
        <v>aaa@aaa.aa.jp</v>
      </c>
      <c r="Z11" s="302"/>
      <c r="AA11" s="302"/>
      <c r="AB11" s="302"/>
      <c r="AC11" s="302"/>
      <c r="AD11" s="302"/>
      <c r="AE11" s="302"/>
      <c r="AF11" s="302"/>
      <c r="AG11" s="302"/>
      <c r="AH11" s="302"/>
      <c r="AI11" s="302"/>
      <c r="AJ11" s="343"/>
      <c r="AT11" s="361"/>
      <c r="AU11" s="361"/>
    </row>
    <row r="12" spans="1:48" s="198" customFormat="1" ht="7.2" customHeight="1">
      <c r="A12" s="210"/>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0"/>
      <c r="AC12" s="210"/>
      <c r="AD12" s="210"/>
      <c r="AE12" s="210"/>
      <c r="AF12" s="210"/>
      <c r="AG12" s="210"/>
      <c r="AH12" s="210"/>
      <c r="AI12" s="210"/>
      <c r="AJ12" s="231"/>
      <c r="AT12" s="361"/>
      <c r="AU12" s="361"/>
    </row>
    <row r="13" spans="1:48" ht="23.4" customHeight="1">
      <c r="A13" s="211" t="s">
        <v>264</v>
      </c>
      <c r="B13" s="237"/>
      <c r="C13" s="237"/>
      <c r="D13" s="237"/>
      <c r="E13" s="237"/>
      <c r="F13" s="237"/>
      <c r="G13" s="237"/>
      <c r="H13" s="237"/>
      <c r="I13" s="237"/>
      <c r="J13" s="237"/>
      <c r="K13" s="237"/>
      <c r="L13" s="237"/>
      <c r="M13" s="237"/>
      <c r="N13" s="237"/>
      <c r="O13" s="309"/>
      <c r="P13" s="309"/>
      <c r="Q13" s="309"/>
      <c r="R13" s="309"/>
      <c r="S13" s="309"/>
      <c r="T13" s="309"/>
      <c r="U13" s="237"/>
      <c r="V13" s="237"/>
      <c r="W13" s="237"/>
      <c r="X13" s="237"/>
      <c r="Y13" s="237"/>
      <c r="Z13" s="237"/>
      <c r="AA13" s="237"/>
      <c r="AB13" s="237"/>
      <c r="AC13" s="237"/>
      <c r="AD13" s="237"/>
      <c r="AE13" s="237"/>
      <c r="AF13" s="237"/>
      <c r="AG13" s="237"/>
      <c r="AH13" s="200"/>
      <c r="AI13" s="200"/>
      <c r="AJ13" s="200"/>
    </row>
    <row r="14" spans="1:48" ht="23.4" customHeight="1">
      <c r="A14" s="212" t="s">
        <v>55</v>
      </c>
      <c r="B14" s="210" t="s">
        <v>2148</v>
      </c>
      <c r="C14" s="210"/>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K14" s="348"/>
      <c r="AL14" s="348"/>
      <c r="AM14" s="348"/>
      <c r="AN14" s="348"/>
      <c r="AO14" s="348"/>
      <c r="AP14" s="348"/>
      <c r="AQ14" s="348"/>
      <c r="AR14" s="348"/>
      <c r="AS14" s="348"/>
      <c r="AT14" s="348"/>
      <c r="AU14" s="348"/>
      <c r="AV14" s="348"/>
    </row>
    <row r="15" spans="1:48" ht="18" customHeight="1">
      <c r="A15" s="213"/>
      <c r="B15" s="238" t="s">
        <v>1987</v>
      </c>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176" t="str">
        <f>IF(G5="","",IF(COUNTIF('様式第２号　基本情報入力シート'!AN53:AN552,"加算対象")=COUNTIFS('様式４号（個表） '!J16:J515,"&lt;&gt;",'様式４号（個表） '!AN16:AN515,"加算対象"),"○","×"))</f>
        <v>○</v>
      </c>
      <c r="AI15" s="180"/>
      <c r="AJ15" s="231"/>
    </row>
    <row r="16" spans="1:48" ht="28.2" customHeight="1">
      <c r="A16" s="213"/>
      <c r="B16" s="239" t="s">
        <v>1724</v>
      </c>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1"/>
    </row>
    <row r="17" spans="1:53" s="199" customFormat="1" ht="6" customHeight="1">
      <c r="A17" s="213"/>
      <c r="B17" s="240"/>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349"/>
      <c r="AL17" s="349"/>
      <c r="AM17" s="349"/>
      <c r="AN17" s="349"/>
      <c r="AO17" s="349"/>
      <c r="AP17" s="349"/>
      <c r="AQ17" s="349"/>
      <c r="AR17" s="349"/>
      <c r="AS17" s="349"/>
      <c r="AT17" s="349"/>
      <c r="AU17" s="349"/>
      <c r="AV17" s="349"/>
    </row>
    <row r="18" spans="1:53" ht="27.6" customHeight="1">
      <c r="A18" s="213" t="s">
        <v>140</v>
      </c>
      <c r="B18" s="241" t="s">
        <v>559</v>
      </c>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350"/>
      <c r="AR18" s="359"/>
    </row>
    <row r="19" spans="1:53" ht="94.8" customHeight="1">
      <c r="A19" s="213"/>
      <c r="B19" s="242" t="s">
        <v>360</v>
      </c>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38"/>
      <c r="AH19" s="176" t="str">
        <f>IF(G5="","",IF(AND(COUNTIFS('様式４号（個表） '!K16:K515,"要件を満たさない",'様式４号（個表） '!AN16:AN515,"加算対象")=0,COUNTIF('様式第２号　基本情報入力シート'!AN53:AN552,"加算対象")=COUNTIFS('様式４号（個表） '!K16:K515,"&lt;&gt;",'様式４号（個表） '!AN16:AN515,"加算対象")),"○",IF(AND(COUNTIFS('様式４号（個表） '!K16:K515,"要件を満たさない",'様式４号（個表） '!AN16:AN515,"加算対象")&gt;=1,COUNTIF('様式第２号　基本情報入力シート'!AN53:AN552,"加算対象")=COUNTIFS('様式４号（個表） '!K16:K515,"&lt;&gt;",'様式４号（個表） '!AN16:AN515,"加算対象")),"△","×")))</f>
        <v>△</v>
      </c>
      <c r="AI19" s="180"/>
      <c r="AJ19" s="240"/>
      <c r="AK19" s="350"/>
      <c r="AR19" s="360"/>
    </row>
    <row r="20" spans="1:53" ht="53.4" customHeight="1">
      <c r="A20" s="213"/>
      <c r="B20" s="243" t="s">
        <v>2428</v>
      </c>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333"/>
      <c r="AI20" s="333"/>
      <c r="AJ20" s="240"/>
      <c r="AK20" s="350"/>
      <c r="AR20" s="360"/>
    </row>
    <row r="21" spans="1:53" s="200" customFormat="1" ht="10.8" customHeight="1">
      <c r="A21" s="213"/>
      <c r="B21" s="244"/>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0"/>
      <c r="AK21" s="350"/>
      <c r="AL21" s="60"/>
      <c r="AM21" s="60"/>
      <c r="AN21" s="60"/>
      <c r="AO21" s="60"/>
      <c r="AP21" s="60"/>
      <c r="AQ21" s="60"/>
      <c r="AR21" s="360"/>
      <c r="AS21" s="60"/>
      <c r="AT21" s="60"/>
      <c r="AU21" s="60"/>
      <c r="AV21" s="60"/>
    </row>
    <row r="22" spans="1:53" ht="27" customHeight="1">
      <c r="A22" s="213" t="s">
        <v>142</v>
      </c>
      <c r="B22" s="245" t="s">
        <v>1167</v>
      </c>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40"/>
      <c r="AK22" s="350"/>
      <c r="AR22" s="360"/>
    </row>
    <row r="23" spans="1:53" ht="27.6" customHeight="1">
      <c r="A23" s="213"/>
      <c r="B23" s="177" t="s">
        <v>2271</v>
      </c>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176" t="str">
        <f>IF(OR(G5="",COUNTIFS('様式４号（個表） '!L16:L515,"職場環境改善の取組を行っている")=COUNTIF('様式第２号　基本情報入力シート'!AN53:AN552,"加算対象")),"",IF(AND(COUNTIFS('様式４号（個表） '!L16:L515,"要件を満たさない",'様式４号（個表） '!AN16:AN515,"加算対象")=0,COUNTIF('様式第２号　基本情報入力シート'!AN53:AN552,"加算対象")=COUNTIFS('様式４号（個表） '!L16:L515,"&lt;&gt;",'様式４号（個表） '!AN16:AN515,"加算対象")),"○",IF(AND(COUNTIFS('様式４号（個表） '!L16:L515,"要件を満たさない",'様式４号（個表） '!AN16:AN515,"加算対象")&gt;=1,COUNTIF('様式第２号　基本情報入力シート'!AN53:AN552,"加算対象")=COUNTIFS('様式４号（個表） '!L16:L515,"&lt;&gt;",'様式４号（個表） '!AN16:AN515,"加算対象")),"△","×")))</f>
        <v>○</v>
      </c>
      <c r="AI23" s="180"/>
      <c r="AJ23" s="240"/>
      <c r="AK23" s="351" t="s">
        <v>2482</v>
      </c>
      <c r="AL23" s="355"/>
      <c r="AM23" s="355"/>
      <c r="AN23" s="355"/>
      <c r="AO23" s="355"/>
      <c r="AP23" s="355"/>
      <c r="AQ23" s="355"/>
      <c r="AR23" s="355"/>
      <c r="AS23" s="355"/>
      <c r="AT23" s="355"/>
      <c r="AU23" s="355"/>
      <c r="AV23" s="362"/>
    </row>
    <row r="24" spans="1:53" ht="33" customHeight="1">
      <c r="A24" s="213"/>
      <c r="B24" s="246" t="s">
        <v>0</v>
      </c>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330"/>
      <c r="AH24" s="176" t="str">
        <f>IF(OR(G5="",COUNTIF('様式４号（個表） '!L13:L515,"職場環境改善の取組を行っている")=0),"",IF(OR(B25="✓",B26="✓",B27="✓"),"○","×"))</f>
        <v>○</v>
      </c>
      <c r="AI24" s="180"/>
      <c r="AJ24" s="239"/>
      <c r="AK24" s="352"/>
      <c r="AL24" s="356"/>
      <c r="AM24" s="356"/>
      <c r="AN24" s="356"/>
      <c r="AO24" s="356"/>
      <c r="AP24" s="356"/>
      <c r="AQ24" s="356"/>
      <c r="AR24" s="356"/>
      <c r="AS24" s="356"/>
      <c r="AT24" s="356"/>
      <c r="AU24" s="356"/>
      <c r="AV24" s="363"/>
      <c r="BA24" s="197" t="str">
        <f>'様式第3-2号（処遇改善加算対象外サービス　総括表）'!AW18</f>
        <v>処遇改善加算の要件を選択している</v>
      </c>
    </row>
    <row r="25" spans="1:53" ht="19.95" customHeight="1">
      <c r="A25" s="200"/>
      <c r="B25" s="218" t="s">
        <v>449</v>
      </c>
      <c r="C25" s="264" t="s">
        <v>2441</v>
      </c>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336"/>
      <c r="AJ25" s="231"/>
      <c r="AR25" s="360"/>
    </row>
    <row r="26" spans="1:53" ht="19.95" customHeight="1">
      <c r="A26" s="200"/>
      <c r="B26" s="247"/>
      <c r="C26" s="265" t="s">
        <v>1187</v>
      </c>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330"/>
      <c r="AJ26" s="231"/>
      <c r="AR26" s="360"/>
    </row>
    <row r="27" spans="1:53" ht="19.95" customHeight="1">
      <c r="A27" s="200"/>
      <c r="B27" s="248"/>
      <c r="C27" s="265" t="s">
        <v>2442</v>
      </c>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330"/>
      <c r="AJ27" s="231"/>
      <c r="AR27" s="360"/>
    </row>
    <row r="28" spans="1:53" ht="19.95" customHeight="1">
      <c r="A28" s="200"/>
      <c r="B28" s="249" t="s">
        <v>2478</v>
      </c>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00"/>
      <c r="AI28" s="200"/>
      <c r="AJ28" s="231"/>
      <c r="AR28" s="360"/>
    </row>
    <row r="29" spans="1:53" ht="19.95" customHeight="1">
      <c r="A29" s="200"/>
      <c r="B29" s="249"/>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176" t="str">
        <f>IF(G5="","",IF(OR(AND(B31="✓",B32="✓",M33&lt;&gt;""),AND(B31="",B32="✓",M33&lt;&gt;""),AND(B31="✓",B32="",M33=""),),"○","×"))</f>
        <v>○</v>
      </c>
      <c r="AI29" s="180"/>
      <c r="AJ29" s="231"/>
      <c r="AR29" s="360"/>
    </row>
    <row r="30" spans="1:53" ht="21" customHeight="1">
      <c r="A30" s="200"/>
      <c r="B30" s="250" t="s">
        <v>493</v>
      </c>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319"/>
      <c r="AJ30" s="231"/>
      <c r="AR30" s="360"/>
    </row>
    <row r="31" spans="1:53" ht="19.95" customHeight="1">
      <c r="A31" s="200"/>
      <c r="B31" s="218" t="s">
        <v>449</v>
      </c>
      <c r="C31" s="264" t="s">
        <v>2443</v>
      </c>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336"/>
      <c r="AJ31" s="231"/>
      <c r="AR31" s="360"/>
    </row>
    <row r="32" spans="1:53" ht="19.95" customHeight="1">
      <c r="A32" s="200"/>
      <c r="B32" s="251" t="s">
        <v>449</v>
      </c>
      <c r="C32" s="266" t="s">
        <v>2444</v>
      </c>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5"/>
      <c r="AG32" s="275"/>
      <c r="AH32" s="275"/>
      <c r="AI32" s="337"/>
      <c r="AJ32" s="231"/>
      <c r="AR32" s="360"/>
    </row>
    <row r="33" spans="1:48" ht="29.4" customHeight="1">
      <c r="A33" s="200"/>
      <c r="B33" s="252" t="s">
        <v>2400</v>
      </c>
      <c r="C33" s="267"/>
      <c r="D33" s="267"/>
      <c r="E33" s="267"/>
      <c r="F33" s="267"/>
      <c r="G33" s="267"/>
      <c r="H33" s="267"/>
      <c r="I33" s="267"/>
      <c r="J33" s="267"/>
      <c r="K33" s="267"/>
      <c r="L33" s="303"/>
      <c r="M33" s="306" t="s">
        <v>454</v>
      </c>
      <c r="N33" s="308"/>
      <c r="O33" s="308"/>
      <c r="P33" s="308"/>
      <c r="Q33" s="308"/>
      <c r="R33" s="308"/>
      <c r="S33" s="308"/>
      <c r="T33" s="308"/>
      <c r="U33" s="308"/>
      <c r="V33" s="308"/>
      <c r="W33" s="308"/>
      <c r="X33" s="308"/>
      <c r="Y33" s="308"/>
      <c r="Z33" s="308"/>
      <c r="AA33" s="308"/>
      <c r="AB33" s="308"/>
      <c r="AC33" s="308"/>
      <c r="AD33" s="308"/>
      <c r="AE33" s="308"/>
      <c r="AF33" s="308"/>
      <c r="AG33" s="308"/>
      <c r="AH33" s="308"/>
      <c r="AI33" s="338"/>
      <c r="AJ33" s="231"/>
      <c r="AR33" s="360"/>
    </row>
    <row r="34" spans="1:48" ht="100.2" customHeight="1">
      <c r="A34" s="200"/>
      <c r="B34" s="253" t="s">
        <v>1924</v>
      </c>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31"/>
      <c r="AR34" s="360"/>
    </row>
    <row r="35" spans="1:48" ht="3.6" customHeight="1">
      <c r="A35" s="214"/>
      <c r="B35" s="214"/>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315"/>
      <c r="AA35" s="315"/>
      <c r="AB35" s="315"/>
      <c r="AC35" s="315"/>
      <c r="AD35" s="315"/>
      <c r="AE35" s="315"/>
      <c r="AF35" s="315"/>
      <c r="AG35" s="331"/>
      <c r="AH35" s="331"/>
      <c r="AI35" s="222"/>
      <c r="AJ35" s="231"/>
      <c r="AK35" s="200"/>
      <c r="AL35" s="200"/>
      <c r="AM35" s="200"/>
      <c r="AR35" s="360"/>
    </row>
    <row r="36" spans="1:48" ht="21.75" customHeight="1">
      <c r="A36" s="215" t="s">
        <v>269</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00"/>
    </row>
    <row r="37" spans="1:48" ht="17.25" customHeight="1">
      <c r="A37" s="216" t="s">
        <v>220</v>
      </c>
      <c r="B37" s="216"/>
      <c r="C37" s="216"/>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332"/>
      <c r="AH37" s="334" t="str">
        <f t="array" ref="AH37">IF(G5="","",IF(PRODUCT((A39:A45="✓")*1)=1,"○","×"))</f>
        <v>○</v>
      </c>
      <c r="AI37" s="339"/>
      <c r="AJ37" s="45"/>
      <c r="AK37" s="353" t="s">
        <v>272</v>
      </c>
      <c r="AL37" s="357"/>
      <c r="AM37" s="357"/>
      <c r="AN37" s="357"/>
      <c r="AO37" s="357"/>
      <c r="AP37" s="357"/>
      <c r="AQ37" s="357"/>
      <c r="AR37" s="357"/>
      <c r="AS37" s="357"/>
      <c r="AT37" s="357"/>
      <c r="AU37" s="357"/>
      <c r="AV37" s="364"/>
    </row>
    <row r="38" spans="1:48" ht="14.25" customHeight="1">
      <c r="A38" s="217" t="s">
        <v>274</v>
      </c>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316"/>
      <c r="AA38" s="320" t="s">
        <v>278</v>
      </c>
      <c r="AB38" s="324"/>
      <c r="AC38" s="324"/>
      <c r="AD38" s="324"/>
      <c r="AE38" s="324"/>
      <c r="AF38" s="324"/>
      <c r="AG38" s="324"/>
      <c r="AH38" s="324"/>
      <c r="AI38" s="340"/>
      <c r="AJ38" s="200"/>
      <c r="AL38" s="354"/>
    </row>
    <row r="39" spans="1:48" ht="19.95" customHeight="1">
      <c r="A39" s="218" t="s">
        <v>449</v>
      </c>
      <c r="B39" s="255" t="s">
        <v>2080</v>
      </c>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317"/>
      <c r="AA39" s="321" t="s">
        <v>225</v>
      </c>
      <c r="AB39" s="325"/>
      <c r="AC39" s="325"/>
      <c r="AD39" s="325"/>
      <c r="AE39" s="325"/>
      <c r="AF39" s="325"/>
      <c r="AG39" s="325"/>
      <c r="AH39" s="325"/>
      <c r="AI39" s="341"/>
      <c r="AJ39" s="344"/>
    </row>
    <row r="40" spans="1:48" ht="19.95" customHeight="1">
      <c r="A40" s="219" t="s">
        <v>449</v>
      </c>
      <c r="B40" s="255" t="s">
        <v>2122</v>
      </c>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317"/>
      <c r="AA40" s="322" t="s">
        <v>225</v>
      </c>
      <c r="AB40" s="326"/>
      <c r="AC40" s="326"/>
      <c r="AD40" s="326"/>
      <c r="AE40" s="326"/>
      <c r="AF40" s="326"/>
      <c r="AG40" s="326"/>
      <c r="AH40" s="326"/>
      <c r="AI40" s="342"/>
      <c r="AJ40" s="344"/>
    </row>
    <row r="41" spans="1:48" ht="30" customHeight="1">
      <c r="A41" s="219" t="s">
        <v>449</v>
      </c>
      <c r="B41" s="256" t="s">
        <v>1763</v>
      </c>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318"/>
      <c r="AA41" s="322" t="s">
        <v>282</v>
      </c>
      <c r="AB41" s="326"/>
      <c r="AC41" s="326"/>
      <c r="AD41" s="326"/>
      <c r="AE41" s="326"/>
      <c r="AF41" s="326"/>
      <c r="AG41" s="326"/>
      <c r="AH41" s="326"/>
      <c r="AI41" s="342"/>
      <c r="AJ41" s="45"/>
    </row>
    <row r="42" spans="1:48" ht="30" customHeight="1">
      <c r="A42" s="219" t="s">
        <v>449</v>
      </c>
      <c r="B42" s="255" t="s">
        <v>222</v>
      </c>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317"/>
      <c r="AA42" s="321" t="s">
        <v>225</v>
      </c>
      <c r="AB42" s="325"/>
      <c r="AC42" s="325"/>
      <c r="AD42" s="325"/>
      <c r="AE42" s="325"/>
      <c r="AF42" s="325"/>
      <c r="AG42" s="325"/>
      <c r="AH42" s="325"/>
      <c r="AI42" s="341"/>
      <c r="AJ42" s="45"/>
      <c r="AK42" s="354"/>
    </row>
    <row r="43" spans="1:48" ht="30" customHeight="1">
      <c r="A43" s="219" t="s">
        <v>449</v>
      </c>
      <c r="B43" s="255" t="s">
        <v>226</v>
      </c>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317"/>
      <c r="AA43" s="322" t="s">
        <v>111</v>
      </c>
      <c r="AB43" s="326"/>
      <c r="AC43" s="326"/>
      <c r="AD43" s="326"/>
      <c r="AE43" s="326"/>
      <c r="AF43" s="326"/>
      <c r="AG43" s="326"/>
      <c r="AH43" s="326"/>
      <c r="AI43" s="342"/>
      <c r="AJ43" s="45"/>
      <c r="AK43" s="354"/>
      <c r="AL43" s="358"/>
    </row>
    <row r="44" spans="1:48" ht="19.95" customHeight="1">
      <c r="A44" s="219" t="s">
        <v>449</v>
      </c>
      <c r="B44" s="256" t="s">
        <v>285</v>
      </c>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318"/>
      <c r="AA44" s="321" t="s">
        <v>36</v>
      </c>
      <c r="AB44" s="325"/>
      <c r="AC44" s="325"/>
      <c r="AD44" s="325"/>
      <c r="AE44" s="325"/>
      <c r="AF44" s="325"/>
      <c r="AG44" s="325"/>
      <c r="AH44" s="325"/>
      <c r="AI44" s="341"/>
      <c r="AJ44" s="45"/>
      <c r="AK44" s="354"/>
      <c r="AL44" s="358"/>
    </row>
    <row r="45" spans="1:48" ht="19.95" customHeight="1">
      <c r="A45" s="220" t="s">
        <v>449</v>
      </c>
      <c r="B45" s="257" t="s">
        <v>1132</v>
      </c>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319"/>
      <c r="AA45" s="321" t="s">
        <v>225</v>
      </c>
      <c r="AB45" s="325"/>
      <c r="AC45" s="325"/>
      <c r="AD45" s="325"/>
      <c r="AE45" s="325"/>
      <c r="AF45" s="325"/>
      <c r="AG45" s="325"/>
      <c r="AH45" s="325"/>
      <c r="AI45" s="341"/>
      <c r="AJ45" s="45"/>
      <c r="AK45" s="354"/>
      <c r="AL45" s="358"/>
    </row>
    <row r="46" spans="1:48" s="200" customFormat="1" ht="10.199999999999999" customHeight="1">
      <c r="A46" s="45"/>
      <c r="B46" s="45"/>
      <c r="C46" s="270"/>
      <c r="D46" s="45"/>
      <c r="E46" s="45"/>
      <c r="F46" s="45"/>
      <c r="G46" s="45"/>
      <c r="H46" s="45"/>
      <c r="I46" s="45"/>
      <c r="J46" s="45"/>
      <c r="K46" s="45"/>
      <c r="L46" s="45"/>
      <c r="M46" s="45"/>
      <c r="N46" s="45"/>
      <c r="O46" s="45"/>
      <c r="P46" s="45"/>
      <c r="Q46" s="45"/>
      <c r="R46" s="45"/>
      <c r="S46" s="45"/>
      <c r="T46" s="45"/>
      <c r="U46" s="45"/>
      <c r="V46" s="45"/>
      <c r="W46" s="45"/>
      <c r="X46" s="45"/>
      <c r="Y46" s="45"/>
      <c r="Z46" s="270"/>
      <c r="AA46" s="270"/>
      <c r="AB46" s="270"/>
      <c r="AC46" s="270"/>
      <c r="AD46" s="270"/>
      <c r="AE46" s="270"/>
      <c r="AF46" s="270"/>
      <c r="AG46" s="270"/>
      <c r="AH46" s="270"/>
      <c r="AI46" s="45"/>
      <c r="AJ46" s="45"/>
    </row>
    <row r="47" spans="1:48" ht="21" customHeight="1">
      <c r="A47" s="221" t="s">
        <v>73</v>
      </c>
      <c r="B47" s="258"/>
      <c r="C47" s="222"/>
      <c r="D47" s="222"/>
      <c r="E47" s="202"/>
      <c r="F47" s="200"/>
      <c r="G47" s="200"/>
      <c r="H47" s="200"/>
      <c r="I47" s="200"/>
      <c r="J47" s="200"/>
      <c r="K47" s="200"/>
      <c r="L47" s="200"/>
      <c r="M47" s="200"/>
      <c r="N47" s="200"/>
      <c r="O47" s="200"/>
      <c r="P47" s="200"/>
      <c r="Q47" s="200"/>
      <c r="R47" s="200"/>
      <c r="S47" s="200"/>
      <c r="T47" s="200"/>
      <c r="U47" s="200"/>
      <c r="V47" s="200"/>
      <c r="W47" s="200"/>
      <c r="X47" s="200"/>
      <c r="Y47" s="200"/>
      <c r="Z47" s="200"/>
      <c r="AA47" s="200"/>
      <c r="AB47" s="200"/>
      <c r="AC47" s="200"/>
      <c r="AD47" s="200"/>
      <c r="AE47" s="200"/>
      <c r="AF47" s="200"/>
      <c r="AG47" s="200"/>
      <c r="AH47" s="200"/>
      <c r="AI47" s="200"/>
      <c r="AJ47" s="200"/>
    </row>
    <row r="48" spans="1:48" ht="13.2" customHeight="1">
      <c r="A48" s="222" t="s">
        <v>296</v>
      </c>
      <c r="B48" s="222"/>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row>
    <row r="49" spans="1:53" ht="10.5" customHeight="1">
      <c r="A49" s="223"/>
      <c r="B49" s="223"/>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row>
    <row r="50" spans="1:53" ht="15" customHeight="1">
      <c r="A50" s="224" t="s">
        <v>300</v>
      </c>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345"/>
      <c r="BA50" s="197" t="s">
        <v>205</v>
      </c>
    </row>
    <row r="51" spans="1:53" ht="13.8" customHeight="1">
      <c r="A51" s="225" t="s">
        <v>2417</v>
      </c>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328" t="str">
        <f>IF(G5="","",AH15)</f>
        <v>○</v>
      </c>
      <c r="AF51" s="329"/>
      <c r="AG51" s="329"/>
      <c r="AH51" s="329"/>
      <c r="AI51" s="329"/>
      <c r="AJ51" s="346"/>
      <c r="BA51" s="197">
        <f>COUNTIF(A54:AJ56,"×")</f>
        <v>0</v>
      </c>
    </row>
    <row r="52" spans="1:53" ht="15" customHeight="1">
      <c r="A52" s="225" t="s">
        <v>2418</v>
      </c>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328" t="str">
        <f>IF(G5="","",AH19)</f>
        <v>△</v>
      </c>
      <c r="AF52" s="329"/>
      <c r="AG52" s="329"/>
      <c r="AH52" s="329"/>
      <c r="AI52" s="329"/>
      <c r="AJ52" s="346"/>
    </row>
    <row r="53" spans="1:53">
      <c r="A53" s="225" t="s">
        <v>2419</v>
      </c>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328" t="str">
        <f>IF(G5="","",IF(AND(AH23&lt;&gt;"×",AH24&lt;&gt;"×"),"○","×"))</f>
        <v>○</v>
      </c>
      <c r="AF53" s="329"/>
      <c r="AG53" s="329"/>
      <c r="AH53" s="329"/>
      <c r="AI53" s="329"/>
      <c r="AJ53" s="346"/>
    </row>
    <row r="54" spans="1:53" ht="13.8" customHeight="1">
      <c r="A54" s="225" t="s">
        <v>2201</v>
      </c>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328" t="str">
        <f>IF(G5="","",AH29)</f>
        <v>○</v>
      </c>
      <c r="AF54" s="329"/>
      <c r="AG54" s="329"/>
      <c r="AH54" s="329"/>
      <c r="AI54" s="329"/>
      <c r="AJ54" s="346"/>
    </row>
    <row r="55" spans="1:53" ht="15" customHeight="1">
      <c r="A55" s="224" t="s">
        <v>303</v>
      </c>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345"/>
    </row>
    <row r="56" spans="1:53">
      <c r="A56" s="225" t="s">
        <v>305</v>
      </c>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328" t="str">
        <f>AH37</f>
        <v>○</v>
      </c>
      <c r="AF56" s="329"/>
      <c r="AG56" s="329"/>
      <c r="AH56" s="329"/>
      <c r="AI56" s="329"/>
      <c r="AJ56" s="346"/>
    </row>
    <row r="57" spans="1:53" ht="16.8" customHeight="1">
      <c r="A57" s="226"/>
      <c r="B57" s="226"/>
      <c r="C57" s="226"/>
      <c r="D57" s="226"/>
      <c r="E57" s="226"/>
      <c r="F57" s="226"/>
      <c r="G57" s="226"/>
      <c r="H57" s="226"/>
      <c r="I57" s="226"/>
      <c r="J57" s="226"/>
      <c r="K57" s="226"/>
      <c r="L57" s="304"/>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row>
    <row r="58" spans="1:53" ht="22.8" customHeight="1">
      <c r="A58" s="227" t="s">
        <v>320</v>
      </c>
      <c r="B58" s="227"/>
      <c r="C58" s="227"/>
      <c r="D58" s="227"/>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row>
    <row r="59" spans="1:53" ht="20.399999999999999" customHeight="1">
      <c r="A59" s="227" t="s">
        <v>2479</v>
      </c>
      <c r="B59" s="227"/>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row>
    <row r="60" spans="1:53" ht="24.6" customHeight="1">
      <c r="A60" s="228" t="s">
        <v>107</v>
      </c>
      <c r="B60" s="228"/>
      <c r="C60" s="271" t="s">
        <v>1633</v>
      </c>
      <c r="D60" s="271"/>
      <c r="E60" s="271"/>
      <c r="F60" s="271"/>
      <c r="G60" s="271"/>
      <c r="H60" s="297" t="s">
        <v>55</v>
      </c>
      <c r="I60" s="297"/>
      <c r="J60" s="297"/>
      <c r="K60" s="297"/>
      <c r="L60" s="297" t="s">
        <v>140</v>
      </c>
      <c r="M60" s="297"/>
      <c r="N60" s="297"/>
      <c r="O60" s="297"/>
      <c r="P60" s="271" t="s">
        <v>142</v>
      </c>
      <c r="Q60" s="271"/>
      <c r="R60" s="271"/>
      <c r="S60" s="271"/>
      <c r="T60" s="311"/>
      <c r="U60" s="311"/>
      <c r="V60" s="311"/>
      <c r="W60" s="311"/>
      <c r="X60" s="311"/>
      <c r="Y60" s="311"/>
      <c r="Z60" s="311"/>
      <c r="AA60" s="311"/>
      <c r="AB60" s="311"/>
      <c r="AC60" s="311"/>
      <c r="AD60" s="311"/>
      <c r="AE60" s="311"/>
      <c r="AF60" s="311"/>
      <c r="AG60" s="311"/>
      <c r="AH60" s="311"/>
      <c r="AI60" s="311"/>
      <c r="AJ60" s="311"/>
    </row>
    <row r="61" spans="1:53" ht="24.6" customHeight="1">
      <c r="A61" s="229" t="str">
        <f>AE2</f>
        <v>静岡県</v>
      </c>
      <c r="B61" s="229"/>
      <c r="C61" s="272">
        <f>IFERROR(SUMIF('様式４号（個表） '!AN16:AN515,"加算対象",'様式４号（個表） '!P16:P515),"未入力あり")</f>
        <v>6200</v>
      </c>
      <c r="D61" s="272"/>
      <c r="E61" s="272"/>
      <c r="F61" s="272"/>
      <c r="G61" s="272"/>
      <c r="H61" s="298">
        <f>IFERROR(SUMIF('様式４号（個表） '!AN16:AN515,"加算対象",'様式４号（個表） '!Q16:Q515),"未入力あり")</f>
        <v>4335</v>
      </c>
      <c r="I61" s="298"/>
      <c r="J61" s="298"/>
      <c r="K61" s="298"/>
      <c r="L61" s="298">
        <f>IFERROR(SUMIF('様式４号（個表） '!AN16:AN515,"加算対象",'様式４号（個表） '!R16:R515),"未入力あり")</f>
        <v>625</v>
      </c>
      <c r="M61" s="298"/>
      <c r="N61" s="298"/>
      <c r="O61" s="298"/>
      <c r="P61" s="298">
        <f>IFERROR(SUMIF('様式４号（個表） '!AN16:AN515,"加算対象",'様式４号（個表） '!S16:S515),"未入力あり")</f>
        <v>1238</v>
      </c>
      <c r="Q61" s="298"/>
      <c r="R61" s="298"/>
      <c r="S61" s="298"/>
      <c r="T61" s="311"/>
      <c r="U61" s="227"/>
      <c r="V61" s="227"/>
      <c r="W61" s="227"/>
      <c r="X61" s="227"/>
      <c r="Y61" s="227"/>
      <c r="Z61" s="227"/>
      <c r="AA61" s="227"/>
      <c r="AB61" s="227"/>
      <c r="AC61" s="227"/>
      <c r="AD61" s="227"/>
      <c r="AE61" s="227"/>
      <c r="AF61" s="227"/>
      <c r="AG61" s="227"/>
      <c r="AH61" s="227"/>
      <c r="AI61" s="227"/>
      <c r="AJ61" s="227"/>
    </row>
    <row r="62" spans="1:53" ht="14.4" customHeight="1">
      <c r="A62" s="230"/>
      <c r="B62" s="230"/>
      <c r="C62" s="273"/>
      <c r="D62" s="273"/>
      <c r="E62" s="273"/>
      <c r="F62" s="273"/>
      <c r="G62" s="273"/>
      <c r="H62" s="299"/>
      <c r="I62" s="299"/>
      <c r="J62" s="299"/>
      <c r="K62" s="299"/>
      <c r="L62" s="299"/>
      <c r="M62" s="299"/>
      <c r="N62" s="299"/>
      <c r="O62" s="299"/>
      <c r="P62" s="299"/>
      <c r="Q62" s="299"/>
      <c r="R62" s="299"/>
      <c r="S62" s="299"/>
      <c r="U62" s="227"/>
      <c r="V62" s="227"/>
      <c r="W62" s="227"/>
      <c r="X62" s="227"/>
      <c r="Y62" s="227"/>
      <c r="Z62" s="227"/>
      <c r="AA62" s="227"/>
      <c r="AB62" s="227"/>
      <c r="AC62" s="227"/>
      <c r="AD62" s="227"/>
      <c r="AE62" s="227"/>
      <c r="AF62" s="227"/>
      <c r="AG62" s="227"/>
      <c r="AH62" s="227"/>
      <c r="AI62" s="227"/>
      <c r="AJ62" s="227"/>
      <c r="AK62" s="201"/>
      <c r="AL62" s="201"/>
      <c r="AM62" s="201"/>
      <c r="AN62" s="201"/>
      <c r="AO62" s="201"/>
      <c r="AP62" s="201"/>
      <c r="AQ62" s="201"/>
      <c r="AR62" s="201"/>
      <c r="AS62" s="201"/>
      <c r="AT62" s="201"/>
      <c r="AU62" s="201"/>
      <c r="AV62" s="201"/>
    </row>
    <row r="63" spans="1:53" s="201" customFormat="1" ht="29.4" customHeight="1">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row>
    <row r="64" spans="1:53" ht="13.95" customHeight="1">
      <c r="T64" s="201"/>
      <c r="U64" s="201"/>
      <c r="V64" s="201"/>
      <c r="W64" s="201"/>
      <c r="X64" s="201"/>
      <c r="Y64" s="201"/>
      <c r="Z64" s="201"/>
      <c r="AA64" s="201"/>
      <c r="AB64" s="201"/>
      <c r="AC64" s="201"/>
      <c r="AD64" s="201"/>
      <c r="AE64" s="201"/>
      <c r="AF64" s="201"/>
      <c r="AG64" s="201"/>
      <c r="AH64" s="201"/>
      <c r="AI64" s="201"/>
      <c r="AJ64" s="201"/>
    </row>
    <row r="65" spans="1:36" ht="13.95" customHeight="1"/>
    <row r="66" spans="1:36" ht="13.95" customHeight="1">
      <c r="A66" s="201"/>
      <c r="B66" s="201"/>
      <c r="C66" s="201"/>
      <c r="D66" s="201"/>
      <c r="E66" s="201"/>
      <c r="F66" s="201"/>
      <c r="G66" s="201"/>
      <c r="H66" s="201"/>
      <c r="I66" s="201"/>
      <c r="J66" s="201"/>
      <c r="K66" s="201"/>
      <c r="L66" s="201"/>
      <c r="M66" s="201"/>
      <c r="N66" s="201"/>
      <c r="O66" s="201"/>
      <c r="P66" s="201"/>
      <c r="Q66" s="201"/>
      <c r="R66" s="201"/>
      <c r="S66" s="201"/>
    </row>
    <row r="67" spans="1:36" ht="13.95" customHeight="1">
      <c r="T67" s="311"/>
      <c r="U67" s="311"/>
      <c r="V67" s="311"/>
      <c r="W67" s="311"/>
      <c r="X67" s="311"/>
      <c r="Y67" s="311"/>
      <c r="Z67" s="311"/>
      <c r="AA67" s="311"/>
      <c r="AB67" s="311"/>
      <c r="AC67" s="311"/>
      <c r="AD67" s="311"/>
      <c r="AE67" s="311"/>
      <c r="AF67" s="311"/>
      <c r="AG67" s="311"/>
      <c r="AH67" s="311"/>
      <c r="AI67" s="311"/>
      <c r="AJ67" s="311"/>
    </row>
    <row r="68" spans="1:36" ht="13.95" customHeight="1">
      <c r="T68" s="311"/>
      <c r="U68" s="311"/>
      <c r="V68" s="311"/>
      <c r="W68" s="311"/>
      <c r="X68" s="311"/>
      <c r="Y68" s="311"/>
      <c r="Z68" s="311"/>
      <c r="AA68" s="311"/>
      <c r="AB68" s="311"/>
      <c r="AC68" s="311"/>
      <c r="AD68" s="311"/>
      <c r="AE68" s="311"/>
      <c r="AF68" s="311"/>
      <c r="AG68" s="311"/>
      <c r="AH68" s="311"/>
      <c r="AI68" s="311"/>
      <c r="AJ68" s="311"/>
    </row>
    <row r="69" spans="1:36" ht="13.95" customHeight="1">
      <c r="A69" s="230"/>
      <c r="B69" s="230"/>
      <c r="C69" s="273"/>
      <c r="D69" s="273"/>
      <c r="E69" s="273"/>
      <c r="F69" s="273"/>
      <c r="G69" s="273"/>
      <c r="H69" s="299"/>
      <c r="I69" s="299"/>
      <c r="J69" s="299"/>
      <c r="K69" s="299"/>
      <c r="L69" s="299"/>
      <c r="M69" s="299"/>
      <c r="N69" s="299"/>
      <c r="O69" s="299"/>
      <c r="P69" s="299"/>
      <c r="Q69" s="299"/>
      <c r="R69" s="299"/>
      <c r="S69" s="299"/>
      <c r="T69" s="311"/>
      <c r="U69" s="311"/>
      <c r="V69" s="311"/>
      <c r="W69" s="311"/>
      <c r="X69" s="311"/>
      <c r="Y69" s="311"/>
      <c r="Z69" s="311"/>
      <c r="AA69" s="311"/>
      <c r="AB69" s="311"/>
      <c r="AC69" s="311"/>
      <c r="AD69" s="311"/>
      <c r="AE69" s="311"/>
      <c r="AF69" s="311"/>
      <c r="AG69" s="311"/>
      <c r="AH69" s="311"/>
      <c r="AI69" s="311"/>
      <c r="AJ69" s="311"/>
    </row>
    <row r="70" spans="1:36" ht="13.95" customHeight="1">
      <c r="A70" s="230"/>
      <c r="B70" s="230"/>
      <c r="C70" s="273"/>
      <c r="D70" s="273"/>
      <c r="E70" s="273"/>
      <c r="F70" s="273"/>
      <c r="G70" s="273"/>
      <c r="H70" s="299"/>
      <c r="I70" s="299"/>
      <c r="J70" s="299"/>
      <c r="K70" s="299"/>
      <c r="L70" s="299"/>
      <c r="M70" s="299"/>
      <c r="N70" s="299"/>
      <c r="O70" s="299"/>
      <c r="P70" s="299"/>
      <c r="Q70" s="299"/>
      <c r="R70" s="299"/>
      <c r="S70" s="299"/>
      <c r="T70" s="311"/>
      <c r="U70" s="311"/>
      <c r="V70" s="311"/>
      <c r="W70" s="311"/>
      <c r="X70" s="311"/>
      <c r="Y70" s="311"/>
      <c r="Z70" s="311"/>
      <c r="AA70" s="311"/>
      <c r="AB70" s="311"/>
      <c r="AC70" s="311"/>
      <c r="AD70" s="311"/>
      <c r="AE70" s="311"/>
      <c r="AF70" s="311"/>
      <c r="AG70" s="311"/>
      <c r="AH70" s="311"/>
      <c r="AI70" s="311"/>
      <c r="AJ70" s="311"/>
    </row>
    <row r="71" spans="1:36" ht="13.95" customHeight="1">
      <c r="A71" s="230"/>
      <c r="B71" s="230"/>
      <c r="C71" s="273"/>
      <c r="D71" s="273"/>
      <c r="E71" s="273"/>
      <c r="F71" s="273"/>
      <c r="G71" s="273"/>
      <c r="H71" s="299"/>
      <c r="I71" s="299"/>
      <c r="J71" s="299"/>
      <c r="K71" s="299"/>
      <c r="L71" s="299"/>
      <c r="M71" s="299"/>
      <c r="N71" s="299"/>
      <c r="O71" s="299"/>
      <c r="P71" s="299"/>
      <c r="Q71" s="299"/>
      <c r="R71" s="299"/>
      <c r="S71" s="299"/>
      <c r="T71" s="311"/>
      <c r="U71" s="311"/>
      <c r="V71" s="311"/>
      <c r="W71" s="311"/>
      <c r="X71" s="311"/>
      <c r="Y71" s="311"/>
      <c r="Z71" s="311"/>
      <c r="AA71" s="311"/>
      <c r="AB71" s="311"/>
      <c r="AC71" s="311"/>
      <c r="AD71" s="311"/>
      <c r="AE71" s="311"/>
      <c r="AF71" s="311"/>
      <c r="AG71" s="311"/>
      <c r="AH71" s="311"/>
      <c r="AI71" s="311"/>
      <c r="AJ71" s="311"/>
    </row>
    <row r="72" spans="1:36" ht="13.95" customHeight="1">
      <c r="A72" s="230"/>
      <c r="B72" s="230"/>
      <c r="C72" s="273"/>
      <c r="D72" s="273"/>
      <c r="E72" s="273"/>
      <c r="F72" s="273"/>
      <c r="G72" s="273"/>
      <c r="H72" s="299"/>
      <c r="I72" s="299"/>
      <c r="J72" s="299"/>
      <c r="K72" s="299"/>
      <c r="L72" s="299"/>
      <c r="M72" s="299"/>
      <c r="N72" s="299"/>
      <c r="O72" s="299"/>
      <c r="P72" s="299"/>
      <c r="Q72" s="299"/>
      <c r="R72" s="299"/>
      <c r="S72" s="299"/>
      <c r="T72" s="311"/>
      <c r="U72" s="311"/>
      <c r="V72" s="311"/>
      <c r="W72" s="311"/>
      <c r="X72" s="311"/>
      <c r="Y72" s="311"/>
      <c r="Z72" s="311"/>
      <c r="AA72" s="311"/>
      <c r="AB72" s="311"/>
      <c r="AC72" s="311"/>
      <c r="AD72" s="311"/>
      <c r="AE72" s="311"/>
      <c r="AF72" s="311"/>
      <c r="AG72" s="311"/>
      <c r="AH72" s="311"/>
      <c r="AI72" s="311"/>
      <c r="AJ72" s="311"/>
    </row>
    <row r="73" spans="1:36" ht="13.95" customHeight="1">
      <c r="A73" s="230"/>
      <c r="B73" s="230"/>
      <c r="C73" s="273"/>
      <c r="D73" s="273"/>
      <c r="E73" s="273"/>
      <c r="F73" s="273"/>
      <c r="G73" s="273"/>
      <c r="H73" s="299"/>
      <c r="I73" s="299"/>
      <c r="J73" s="299"/>
      <c r="K73" s="299"/>
      <c r="L73" s="299"/>
      <c r="M73" s="299"/>
      <c r="N73" s="299"/>
      <c r="O73" s="299"/>
      <c r="P73" s="299"/>
      <c r="Q73" s="299"/>
      <c r="R73" s="299"/>
      <c r="S73" s="299"/>
      <c r="T73" s="311"/>
      <c r="U73" s="311"/>
      <c r="V73" s="311"/>
      <c r="W73" s="311"/>
      <c r="X73" s="311"/>
      <c r="Y73" s="311"/>
      <c r="Z73" s="311"/>
      <c r="AA73" s="311"/>
      <c r="AB73" s="311"/>
      <c r="AC73" s="311"/>
      <c r="AD73" s="311"/>
      <c r="AE73" s="311"/>
      <c r="AF73" s="311"/>
      <c r="AG73" s="311"/>
      <c r="AH73" s="311"/>
      <c r="AI73" s="311"/>
      <c r="AJ73" s="311"/>
    </row>
    <row r="74" spans="1:36" ht="13.95" customHeight="1">
      <c r="A74" s="230"/>
      <c r="B74" s="230"/>
      <c r="C74" s="273"/>
      <c r="D74" s="273"/>
      <c r="E74" s="273"/>
      <c r="F74" s="273"/>
      <c r="G74" s="273"/>
      <c r="H74" s="299"/>
      <c r="I74" s="299"/>
      <c r="J74" s="299"/>
      <c r="K74" s="299"/>
      <c r="L74" s="299"/>
      <c r="M74" s="299"/>
      <c r="N74" s="299"/>
      <c r="O74" s="299"/>
      <c r="P74" s="299"/>
      <c r="Q74" s="299"/>
      <c r="R74" s="299"/>
      <c r="S74" s="299"/>
      <c r="T74" s="311"/>
      <c r="U74" s="311"/>
      <c r="V74" s="311"/>
      <c r="W74" s="311"/>
      <c r="X74" s="311"/>
      <c r="Y74" s="311"/>
      <c r="Z74" s="311"/>
      <c r="AA74" s="311"/>
      <c r="AB74" s="311"/>
      <c r="AC74" s="311"/>
      <c r="AD74" s="311"/>
      <c r="AE74" s="311"/>
      <c r="AF74" s="311"/>
      <c r="AG74" s="311"/>
      <c r="AH74" s="311"/>
      <c r="AI74" s="311"/>
      <c r="AJ74" s="311"/>
    </row>
    <row r="75" spans="1:36" ht="13.95" customHeight="1">
      <c r="A75" s="230"/>
      <c r="B75" s="230"/>
      <c r="C75" s="273"/>
      <c r="D75" s="273"/>
      <c r="E75" s="273"/>
      <c r="F75" s="273"/>
      <c r="G75" s="273"/>
      <c r="H75" s="299"/>
      <c r="I75" s="299"/>
      <c r="J75" s="299"/>
      <c r="K75" s="299"/>
      <c r="L75" s="299"/>
      <c r="M75" s="299"/>
      <c r="N75" s="299"/>
      <c r="O75" s="299"/>
      <c r="P75" s="299"/>
      <c r="Q75" s="299"/>
      <c r="R75" s="299"/>
      <c r="S75" s="299"/>
      <c r="T75" s="311"/>
      <c r="U75" s="311"/>
      <c r="V75" s="311"/>
      <c r="W75" s="311"/>
      <c r="X75" s="311"/>
      <c r="Y75" s="311"/>
      <c r="Z75" s="311"/>
      <c r="AA75" s="311"/>
      <c r="AB75" s="311"/>
      <c r="AC75" s="311"/>
      <c r="AD75" s="311"/>
      <c r="AE75" s="311"/>
      <c r="AF75" s="311"/>
      <c r="AG75" s="311"/>
      <c r="AH75" s="311"/>
      <c r="AI75" s="311"/>
      <c r="AJ75" s="311"/>
    </row>
    <row r="76" spans="1:36" ht="13.95" customHeight="1">
      <c r="A76" s="230"/>
      <c r="B76" s="230"/>
      <c r="C76" s="273"/>
      <c r="D76" s="273"/>
      <c r="E76" s="273"/>
      <c r="F76" s="273"/>
      <c r="G76" s="273"/>
      <c r="H76" s="299"/>
      <c r="I76" s="299"/>
      <c r="J76" s="299"/>
      <c r="K76" s="299"/>
      <c r="L76" s="299"/>
      <c r="M76" s="299"/>
      <c r="N76" s="299"/>
      <c r="O76" s="299"/>
      <c r="P76" s="299"/>
      <c r="Q76" s="299"/>
      <c r="R76" s="299"/>
      <c r="S76" s="299"/>
      <c r="T76" s="311"/>
      <c r="U76" s="311"/>
      <c r="V76" s="311"/>
      <c r="W76" s="311"/>
      <c r="X76" s="311"/>
      <c r="Y76" s="311"/>
      <c r="Z76" s="311"/>
      <c r="AA76" s="311"/>
      <c r="AB76" s="311"/>
      <c r="AC76" s="311"/>
      <c r="AD76" s="311"/>
      <c r="AE76" s="311"/>
      <c r="AF76" s="311"/>
      <c r="AG76" s="311"/>
      <c r="AH76" s="311"/>
      <c r="AI76" s="311"/>
      <c r="AJ76" s="311"/>
    </row>
    <row r="77" spans="1:36" ht="13.95" customHeight="1">
      <c r="A77" s="230"/>
      <c r="B77" s="230"/>
      <c r="C77" s="273"/>
      <c r="D77" s="273"/>
      <c r="E77" s="273"/>
      <c r="F77" s="273"/>
      <c r="G77" s="273"/>
      <c r="H77" s="299"/>
      <c r="I77" s="299"/>
      <c r="J77" s="299"/>
      <c r="K77" s="299"/>
      <c r="L77" s="299"/>
      <c r="M77" s="299"/>
      <c r="N77" s="299"/>
      <c r="O77" s="299"/>
      <c r="P77" s="299"/>
      <c r="Q77" s="299"/>
      <c r="R77" s="299"/>
      <c r="S77" s="299"/>
      <c r="T77" s="311"/>
      <c r="U77" s="311"/>
      <c r="V77" s="311"/>
      <c r="W77" s="311"/>
      <c r="X77" s="311"/>
      <c r="Y77" s="311"/>
      <c r="Z77" s="311"/>
      <c r="AA77" s="311"/>
      <c r="AB77" s="311"/>
      <c r="AC77" s="311"/>
      <c r="AD77" s="311"/>
      <c r="AE77" s="311"/>
      <c r="AF77" s="311"/>
      <c r="AG77" s="311"/>
      <c r="AH77" s="311"/>
      <c r="AI77" s="311"/>
      <c r="AJ77" s="311"/>
    </row>
    <row r="78" spans="1:36" ht="13.95" customHeight="1">
      <c r="A78" s="230"/>
      <c r="B78" s="230"/>
      <c r="C78" s="273"/>
      <c r="D78" s="273"/>
      <c r="E78" s="273"/>
      <c r="F78" s="273"/>
      <c r="G78" s="273"/>
      <c r="H78" s="299"/>
      <c r="I78" s="299"/>
      <c r="J78" s="299"/>
      <c r="K78" s="299"/>
      <c r="L78" s="299"/>
      <c r="M78" s="299"/>
      <c r="N78" s="299"/>
      <c r="O78" s="299"/>
      <c r="P78" s="299"/>
      <c r="Q78" s="299"/>
      <c r="R78" s="299"/>
      <c r="S78" s="299"/>
      <c r="T78" s="311"/>
      <c r="U78" s="311"/>
      <c r="V78" s="311"/>
      <c r="W78" s="311"/>
      <c r="X78" s="311"/>
      <c r="Y78" s="311"/>
      <c r="Z78" s="311"/>
      <c r="AA78" s="311"/>
      <c r="AB78" s="311"/>
      <c r="AC78" s="311"/>
      <c r="AD78" s="311"/>
      <c r="AE78" s="311"/>
      <c r="AF78" s="311"/>
      <c r="AG78" s="311"/>
      <c r="AH78" s="311"/>
      <c r="AI78" s="311"/>
      <c r="AJ78" s="311"/>
    </row>
    <row r="79" spans="1:36" ht="13.95" customHeight="1">
      <c r="A79" s="230"/>
      <c r="B79" s="230"/>
      <c r="C79" s="273"/>
      <c r="D79" s="273"/>
      <c r="E79" s="273"/>
      <c r="F79" s="273"/>
      <c r="G79" s="273"/>
      <c r="H79" s="299"/>
      <c r="I79" s="299"/>
      <c r="J79" s="299"/>
      <c r="K79" s="299"/>
      <c r="L79" s="299"/>
      <c r="M79" s="299"/>
      <c r="N79" s="299"/>
      <c r="O79" s="299"/>
      <c r="P79" s="299"/>
      <c r="Q79" s="299"/>
      <c r="R79" s="299"/>
      <c r="S79" s="299"/>
      <c r="T79" s="311"/>
      <c r="U79" s="311"/>
      <c r="V79" s="311"/>
      <c r="W79" s="311"/>
      <c r="X79" s="311"/>
      <c r="Y79" s="311"/>
      <c r="Z79" s="311"/>
      <c r="AA79" s="311"/>
      <c r="AB79" s="311"/>
      <c r="AC79" s="311"/>
      <c r="AD79" s="311"/>
      <c r="AE79" s="311"/>
      <c r="AF79" s="311"/>
      <c r="AG79" s="311"/>
      <c r="AH79" s="311"/>
      <c r="AI79" s="311"/>
      <c r="AJ79" s="311"/>
    </row>
    <row r="80" spans="1:36" ht="13.95" customHeight="1">
      <c r="A80" s="230"/>
      <c r="B80" s="230"/>
      <c r="C80" s="273"/>
      <c r="D80" s="273"/>
      <c r="E80" s="273"/>
      <c r="F80" s="273"/>
      <c r="G80" s="273"/>
      <c r="H80" s="299"/>
      <c r="I80" s="299"/>
      <c r="J80" s="299"/>
      <c r="K80" s="299"/>
      <c r="L80" s="299"/>
      <c r="M80" s="299"/>
      <c r="N80" s="299"/>
      <c r="O80" s="299"/>
      <c r="P80" s="299"/>
      <c r="Q80" s="299"/>
      <c r="R80" s="299"/>
      <c r="S80" s="299"/>
      <c r="T80" s="311"/>
      <c r="U80" s="311"/>
      <c r="V80" s="311"/>
      <c r="W80" s="311"/>
      <c r="X80" s="311"/>
      <c r="Y80" s="311"/>
      <c r="Z80" s="311"/>
      <c r="AA80" s="311"/>
      <c r="AB80" s="311"/>
      <c r="AC80" s="311"/>
      <c r="AD80" s="311"/>
      <c r="AE80" s="311"/>
      <c r="AF80" s="311"/>
      <c r="AG80" s="311"/>
      <c r="AH80" s="311"/>
      <c r="AI80" s="311"/>
      <c r="AJ80" s="311"/>
    </row>
    <row r="81" spans="1:36" ht="13.95" customHeight="1">
      <c r="A81" s="230"/>
      <c r="B81" s="230"/>
      <c r="C81" s="273"/>
      <c r="D81" s="273"/>
      <c r="E81" s="273"/>
      <c r="F81" s="273"/>
      <c r="G81" s="273"/>
      <c r="H81" s="299"/>
      <c r="I81" s="299"/>
      <c r="J81" s="299"/>
      <c r="K81" s="299"/>
      <c r="L81" s="299"/>
      <c r="M81" s="299"/>
      <c r="N81" s="299"/>
      <c r="O81" s="299"/>
      <c r="P81" s="299"/>
      <c r="Q81" s="299"/>
      <c r="R81" s="299"/>
      <c r="S81" s="299"/>
      <c r="T81" s="311"/>
      <c r="U81" s="311"/>
      <c r="V81" s="311"/>
      <c r="W81" s="311"/>
      <c r="X81" s="311"/>
      <c r="Y81" s="311"/>
      <c r="Z81" s="311"/>
      <c r="AA81" s="311"/>
      <c r="AB81" s="311"/>
      <c r="AC81" s="311"/>
      <c r="AD81" s="311"/>
      <c r="AE81" s="311"/>
      <c r="AF81" s="311"/>
      <c r="AG81" s="311"/>
      <c r="AH81" s="311"/>
      <c r="AI81" s="311"/>
      <c r="AJ81" s="311"/>
    </row>
    <row r="82" spans="1:36" ht="13.95" customHeight="1">
      <c r="A82" s="230"/>
      <c r="B82" s="230"/>
      <c r="C82" s="273"/>
      <c r="D82" s="273"/>
      <c r="E82" s="273"/>
      <c r="F82" s="273"/>
      <c r="G82" s="273"/>
      <c r="H82" s="299"/>
      <c r="I82" s="299"/>
      <c r="J82" s="299"/>
      <c r="K82" s="299"/>
      <c r="L82" s="299"/>
      <c r="M82" s="299"/>
      <c r="N82" s="299"/>
      <c r="O82" s="299"/>
      <c r="P82" s="299"/>
      <c r="Q82" s="299"/>
      <c r="R82" s="299"/>
      <c r="S82" s="299"/>
      <c r="T82" s="311"/>
      <c r="U82" s="311"/>
      <c r="V82" s="311"/>
      <c r="W82" s="311"/>
      <c r="X82" s="311"/>
      <c r="Y82" s="311"/>
      <c r="Z82" s="311"/>
      <c r="AA82" s="311"/>
      <c r="AB82" s="311"/>
      <c r="AC82" s="311"/>
      <c r="AD82" s="311"/>
      <c r="AE82" s="311"/>
      <c r="AF82" s="311"/>
      <c r="AG82" s="311"/>
      <c r="AH82" s="311"/>
      <c r="AI82" s="311"/>
      <c r="AJ82" s="311"/>
    </row>
    <row r="83" spans="1:36" ht="13.95" customHeight="1">
      <c r="A83" s="230"/>
      <c r="B83" s="230"/>
      <c r="C83" s="273"/>
      <c r="D83" s="273"/>
      <c r="E83" s="273"/>
      <c r="F83" s="273"/>
      <c r="G83" s="273"/>
      <c r="H83" s="299"/>
      <c r="I83" s="299"/>
      <c r="J83" s="299"/>
      <c r="K83" s="299"/>
      <c r="L83" s="299"/>
      <c r="M83" s="299"/>
      <c r="N83" s="299"/>
      <c r="O83" s="299"/>
      <c r="P83" s="299"/>
      <c r="Q83" s="299"/>
      <c r="R83" s="299"/>
      <c r="S83" s="299"/>
      <c r="T83" s="311"/>
      <c r="U83" s="311"/>
      <c r="V83" s="311"/>
      <c r="W83" s="311"/>
      <c r="X83" s="311"/>
      <c r="Y83" s="311"/>
      <c r="Z83" s="311"/>
      <c r="AA83" s="311"/>
      <c r="AB83" s="311"/>
      <c r="AC83" s="311"/>
      <c r="AD83" s="311"/>
      <c r="AE83" s="311"/>
      <c r="AF83" s="311"/>
      <c r="AG83" s="311"/>
      <c r="AH83" s="311"/>
      <c r="AI83" s="311"/>
      <c r="AJ83" s="311"/>
    </row>
    <row r="84" spans="1:36" ht="13.95" customHeight="1">
      <c r="A84" s="230"/>
      <c r="B84" s="230"/>
      <c r="C84" s="273"/>
      <c r="D84" s="273"/>
      <c r="E84" s="273"/>
      <c r="F84" s="273"/>
      <c r="G84" s="273"/>
      <c r="H84" s="299"/>
      <c r="I84" s="299"/>
      <c r="J84" s="299"/>
      <c r="K84" s="299"/>
      <c r="L84" s="299"/>
      <c r="M84" s="299"/>
      <c r="N84" s="299"/>
      <c r="O84" s="299"/>
      <c r="P84" s="299"/>
      <c r="Q84" s="299"/>
      <c r="R84" s="299"/>
      <c r="S84" s="299"/>
      <c r="T84" s="311"/>
      <c r="U84" s="311"/>
      <c r="V84" s="311"/>
      <c r="W84" s="311"/>
      <c r="X84" s="311"/>
      <c r="Y84" s="311"/>
      <c r="Z84" s="311"/>
      <c r="AA84" s="311"/>
      <c r="AB84" s="311"/>
      <c r="AC84" s="311"/>
      <c r="AD84" s="311"/>
      <c r="AE84" s="311"/>
      <c r="AF84" s="311"/>
      <c r="AG84" s="311"/>
      <c r="AH84" s="311"/>
      <c r="AI84" s="311"/>
      <c r="AJ84" s="311"/>
    </row>
    <row r="85" spans="1:36" ht="13.95" customHeight="1">
      <c r="A85" s="230"/>
      <c r="B85" s="230"/>
      <c r="C85" s="273"/>
      <c r="D85" s="273"/>
      <c r="E85" s="273"/>
      <c r="F85" s="273"/>
      <c r="G85" s="273"/>
      <c r="H85" s="299"/>
      <c r="I85" s="299"/>
      <c r="J85" s="299"/>
      <c r="K85" s="299"/>
      <c r="L85" s="299"/>
      <c r="M85" s="299"/>
      <c r="N85" s="299"/>
      <c r="O85" s="299"/>
      <c r="P85" s="299"/>
      <c r="Q85" s="299"/>
      <c r="R85" s="299"/>
      <c r="S85" s="299"/>
      <c r="T85" s="311"/>
      <c r="U85" s="311"/>
      <c r="V85" s="311"/>
      <c r="W85" s="311"/>
      <c r="X85" s="311"/>
      <c r="Y85" s="311"/>
      <c r="Z85" s="311"/>
      <c r="AA85" s="311"/>
      <c r="AB85" s="311"/>
      <c r="AC85" s="311"/>
      <c r="AD85" s="311"/>
      <c r="AE85" s="311"/>
      <c r="AF85" s="311"/>
      <c r="AG85" s="311"/>
      <c r="AH85" s="311"/>
      <c r="AI85" s="311"/>
      <c r="AJ85" s="311"/>
    </row>
    <row r="86" spans="1:36" ht="13.95" customHeight="1">
      <c r="A86" s="230"/>
      <c r="B86" s="230"/>
      <c r="C86" s="273"/>
      <c r="D86" s="273"/>
      <c r="E86" s="273"/>
      <c r="F86" s="273"/>
      <c r="G86" s="273"/>
      <c r="H86" s="299"/>
      <c r="I86" s="299"/>
      <c r="J86" s="299"/>
      <c r="K86" s="299"/>
      <c r="L86" s="299"/>
      <c r="M86" s="299"/>
      <c r="N86" s="299"/>
      <c r="O86" s="299"/>
      <c r="P86" s="299"/>
      <c r="Q86" s="299"/>
      <c r="R86" s="299"/>
      <c r="S86" s="299"/>
      <c r="T86" s="311"/>
      <c r="U86" s="311"/>
      <c r="V86" s="311"/>
      <c r="W86" s="311"/>
      <c r="X86" s="311"/>
      <c r="Y86" s="311"/>
      <c r="Z86" s="311"/>
      <c r="AA86" s="311"/>
      <c r="AB86" s="311"/>
      <c r="AC86" s="311"/>
      <c r="AD86" s="311"/>
      <c r="AE86" s="311"/>
      <c r="AF86" s="311"/>
      <c r="AG86" s="311"/>
      <c r="AH86" s="311"/>
      <c r="AI86" s="311"/>
      <c r="AJ86" s="311"/>
    </row>
    <row r="87" spans="1:36" ht="13.95" customHeight="1">
      <c r="A87" s="230"/>
      <c r="B87" s="230"/>
      <c r="C87" s="273"/>
      <c r="D87" s="273"/>
      <c r="E87" s="273"/>
      <c r="F87" s="273"/>
      <c r="G87" s="273"/>
      <c r="H87" s="299"/>
      <c r="I87" s="299"/>
      <c r="J87" s="299"/>
      <c r="K87" s="299"/>
      <c r="L87" s="299"/>
      <c r="M87" s="299"/>
      <c r="N87" s="299"/>
      <c r="O87" s="299"/>
      <c r="P87" s="299"/>
      <c r="Q87" s="299"/>
      <c r="R87" s="299"/>
      <c r="S87" s="299"/>
      <c r="T87" s="311"/>
      <c r="U87" s="311"/>
      <c r="V87" s="311"/>
      <c r="W87" s="311"/>
      <c r="X87" s="311"/>
      <c r="Y87" s="311"/>
      <c r="Z87" s="311"/>
      <c r="AA87" s="311"/>
      <c r="AB87" s="311"/>
      <c r="AC87" s="311"/>
      <c r="AD87" s="311"/>
      <c r="AE87" s="311"/>
      <c r="AF87" s="311"/>
      <c r="AG87" s="311"/>
      <c r="AH87" s="311"/>
      <c r="AI87" s="311"/>
      <c r="AJ87" s="311"/>
    </row>
    <row r="88" spans="1:36" ht="13.95" customHeight="1">
      <c r="A88" s="230"/>
      <c r="B88" s="230"/>
      <c r="C88" s="273"/>
      <c r="D88" s="273"/>
      <c r="E88" s="273"/>
      <c r="F88" s="273"/>
      <c r="G88" s="273"/>
      <c r="H88" s="299"/>
      <c r="I88" s="299"/>
      <c r="J88" s="299"/>
      <c r="K88" s="299"/>
      <c r="L88" s="299"/>
      <c r="M88" s="299"/>
      <c r="N88" s="299"/>
      <c r="O88" s="299"/>
      <c r="P88" s="299"/>
      <c r="Q88" s="299"/>
      <c r="R88" s="299"/>
      <c r="S88" s="299"/>
      <c r="T88" s="311"/>
      <c r="U88" s="311"/>
      <c r="V88" s="311"/>
      <c r="W88" s="311"/>
      <c r="X88" s="311"/>
      <c r="Y88" s="311"/>
      <c r="Z88" s="311"/>
      <c r="AA88" s="311"/>
      <c r="AB88" s="311"/>
      <c r="AC88" s="311"/>
      <c r="AD88" s="311"/>
      <c r="AE88" s="311"/>
      <c r="AF88" s="311"/>
      <c r="AG88" s="311"/>
      <c r="AH88" s="311"/>
      <c r="AI88" s="311"/>
      <c r="AJ88" s="311"/>
    </row>
    <row r="89" spans="1:36" ht="13.95" customHeight="1">
      <c r="A89" s="230"/>
      <c r="B89" s="230"/>
      <c r="C89" s="273"/>
      <c r="D89" s="273"/>
      <c r="E89" s="273"/>
      <c r="F89" s="273"/>
      <c r="G89" s="273"/>
      <c r="H89" s="299"/>
      <c r="I89" s="299"/>
      <c r="J89" s="299"/>
      <c r="K89" s="299"/>
      <c r="L89" s="299"/>
      <c r="M89" s="299"/>
      <c r="N89" s="299"/>
      <c r="O89" s="299"/>
      <c r="P89" s="299"/>
      <c r="Q89" s="299"/>
      <c r="R89" s="299"/>
      <c r="S89" s="299"/>
      <c r="T89" s="311"/>
      <c r="U89" s="311"/>
      <c r="V89" s="311"/>
      <c r="W89" s="311"/>
      <c r="X89" s="311"/>
      <c r="Y89" s="311"/>
      <c r="Z89" s="311"/>
      <c r="AA89" s="311"/>
      <c r="AB89" s="311"/>
      <c r="AC89" s="311"/>
      <c r="AD89" s="311"/>
      <c r="AE89" s="311"/>
      <c r="AF89" s="311"/>
      <c r="AG89" s="311"/>
      <c r="AH89" s="311"/>
      <c r="AI89" s="311"/>
      <c r="AJ89" s="311"/>
    </row>
    <row r="90" spans="1:36" ht="13.95" customHeight="1">
      <c r="A90" s="230"/>
      <c r="B90" s="230"/>
      <c r="C90" s="273"/>
      <c r="D90" s="273"/>
      <c r="E90" s="273"/>
      <c r="F90" s="273"/>
      <c r="G90" s="273"/>
      <c r="H90" s="299"/>
      <c r="I90" s="299"/>
      <c r="J90" s="299"/>
      <c r="K90" s="299"/>
      <c r="L90" s="299"/>
      <c r="M90" s="299"/>
      <c r="N90" s="299"/>
      <c r="O90" s="299"/>
      <c r="P90" s="299"/>
      <c r="Q90" s="299"/>
      <c r="R90" s="299"/>
      <c r="S90" s="299"/>
      <c r="T90" s="311"/>
      <c r="U90" s="311"/>
      <c r="V90" s="311"/>
      <c r="W90" s="311"/>
      <c r="X90" s="311"/>
      <c r="Y90" s="311"/>
      <c r="Z90" s="311"/>
      <c r="AA90" s="311"/>
      <c r="AB90" s="311"/>
      <c r="AC90" s="311"/>
      <c r="AD90" s="311"/>
      <c r="AE90" s="311"/>
      <c r="AF90" s="311"/>
      <c r="AG90" s="311"/>
      <c r="AH90" s="311"/>
      <c r="AI90" s="311"/>
      <c r="AJ90" s="311"/>
    </row>
    <row r="91" spans="1:36" ht="13.95" customHeight="1">
      <c r="A91" s="230"/>
      <c r="B91" s="230"/>
      <c r="C91" s="273"/>
      <c r="D91" s="273"/>
      <c r="E91" s="273"/>
      <c r="F91" s="273"/>
      <c r="G91" s="273"/>
      <c r="H91" s="299"/>
      <c r="I91" s="299"/>
      <c r="J91" s="299"/>
      <c r="K91" s="299"/>
      <c r="L91" s="299"/>
      <c r="M91" s="299"/>
      <c r="N91" s="299"/>
      <c r="O91" s="299"/>
      <c r="P91" s="299"/>
      <c r="Q91" s="299"/>
      <c r="R91" s="299"/>
      <c r="S91" s="299"/>
      <c r="T91" s="311"/>
      <c r="U91" s="311"/>
      <c r="V91" s="311"/>
      <c r="W91" s="311"/>
      <c r="X91" s="311"/>
      <c r="Y91" s="311"/>
      <c r="Z91" s="311"/>
      <c r="AA91" s="311"/>
      <c r="AB91" s="311"/>
      <c r="AC91" s="311"/>
      <c r="AD91" s="311"/>
      <c r="AE91" s="311"/>
      <c r="AF91" s="311"/>
      <c r="AG91" s="311"/>
      <c r="AH91" s="311"/>
      <c r="AI91" s="311"/>
      <c r="AJ91" s="311"/>
    </row>
    <row r="92" spans="1:36" ht="13.95" customHeight="1">
      <c r="A92" s="230"/>
      <c r="B92" s="230"/>
      <c r="C92" s="273"/>
      <c r="D92" s="273"/>
      <c r="E92" s="273"/>
      <c r="F92" s="273"/>
      <c r="G92" s="273"/>
      <c r="H92" s="299"/>
      <c r="I92" s="299"/>
      <c r="J92" s="299"/>
      <c r="K92" s="299"/>
      <c r="L92" s="299"/>
      <c r="M92" s="299"/>
      <c r="N92" s="299"/>
      <c r="O92" s="299"/>
      <c r="P92" s="299"/>
      <c r="Q92" s="299"/>
      <c r="R92" s="299"/>
      <c r="S92" s="299"/>
      <c r="T92" s="311"/>
      <c r="U92" s="311"/>
      <c r="V92" s="311"/>
      <c r="W92" s="311"/>
      <c r="X92" s="311"/>
      <c r="Y92" s="311"/>
      <c r="Z92" s="311"/>
      <c r="AA92" s="311"/>
      <c r="AB92" s="311"/>
      <c r="AC92" s="311"/>
      <c r="AD92" s="311"/>
      <c r="AE92" s="311"/>
      <c r="AF92" s="311"/>
      <c r="AG92" s="311"/>
      <c r="AH92" s="311"/>
      <c r="AI92" s="311"/>
      <c r="AJ92" s="311"/>
    </row>
    <row r="93" spans="1:36" ht="13.95" customHeight="1">
      <c r="A93" s="230"/>
      <c r="B93" s="230"/>
      <c r="C93" s="273"/>
      <c r="D93" s="273"/>
      <c r="E93" s="273"/>
      <c r="F93" s="273"/>
      <c r="G93" s="273"/>
      <c r="H93" s="299"/>
      <c r="I93" s="299"/>
      <c r="J93" s="299"/>
      <c r="K93" s="299"/>
      <c r="L93" s="299"/>
      <c r="M93" s="299"/>
      <c r="N93" s="299"/>
      <c r="O93" s="299"/>
      <c r="P93" s="299"/>
      <c r="Q93" s="299"/>
      <c r="R93" s="299"/>
      <c r="S93" s="299"/>
      <c r="T93" s="311"/>
      <c r="U93" s="311"/>
      <c r="V93" s="311"/>
      <c r="W93" s="311"/>
      <c r="X93" s="311"/>
      <c r="Y93" s="311"/>
      <c r="Z93" s="311"/>
      <c r="AA93" s="311"/>
      <c r="AB93" s="311"/>
      <c r="AC93" s="311"/>
      <c r="AD93" s="311"/>
      <c r="AE93" s="311"/>
      <c r="AF93" s="311"/>
      <c r="AG93" s="311"/>
      <c r="AH93" s="311"/>
      <c r="AI93" s="311"/>
      <c r="AJ93" s="311"/>
    </row>
    <row r="94" spans="1:36" ht="13.95" customHeight="1">
      <c r="A94" s="230"/>
      <c r="B94" s="230"/>
      <c r="C94" s="273"/>
      <c r="D94" s="273"/>
      <c r="E94" s="273"/>
      <c r="F94" s="273"/>
      <c r="G94" s="273"/>
      <c r="H94" s="299"/>
      <c r="I94" s="299"/>
      <c r="J94" s="299"/>
      <c r="K94" s="299"/>
      <c r="L94" s="299"/>
      <c r="M94" s="299"/>
      <c r="N94" s="299"/>
      <c r="O94" s="299"/>
      <c r="P94" s="299"/>
      <c r="Q94" s="299"/>
      <c r="R94" s="299"/>
      <c r="S94" s="299"/>
      <c r="T94" s="311"/>
      <c r="U94" s="311"/>
      <c r="V94" s="311"/>
      <c r="W94" s="311"/>
      <c r="X94" s="311"/>
      <c r="Y94" s="311"/>
      <c r="Z94" s="311"/>
      <c r="AA94" s="311"/>
      <c r="AB94" s="311"/>
      <c r="AC94" s="311"/>
      <c r="AD94" s="311"/>
      <c r="AE94" s="311"/>
      <c r="AF94" s="311"/>
      <c r="AG94" s="311"/>
      <c r="AH94" s="311"/>
      <c r="AI94" s="311"/>
      <c r="AJ94" s="311"/>
    </row>
    <row r="95" spans="1:36" ht="13.95" customHeight="1">
      <c r="A95" s="230"/>
      <c r="B95" s="230"/>
      <c r="C95" s="273"/>
      <c r="D95" s="273"/>
      <c r="E95" s="273"/>
      <c r="F95" s="273"/>
      <c r="G95" s="273"/>
      <c r="H95" s="299"/>
      <c r="I95" s="299"/>
      <c r="J95" s="299"/>
      <c r="K95" s="299"/>
      <c r="L95" s="299"/>
      <c r="M95" s="299"/>
      <c r="N95" s="299"/>
      <c r="O95" s="299"/>
      <c r="P95" s="299"/>
      <c r="Q95" s="299"/>
      <c r="R95" s="299"/>
      <c r="S95" s="299"/>
      <c r="T95" s="311"/>
      <c r="U95" s="311"/>
      <c r="V95" s="311"/>
      <c r="W95" s="311"/>
      <c r="X95" s="311"/>
      <c r="Y95" s="311"/>
      <c r="Z95" s="311"/>
      <c r="AA95" s="311"/>
      <c r="AB95" s="311"/>
      <c r="AC95" s="311"/>
      <c r="AD95" s="311"/>
      <c r="AE95" s="311"/>
      <c r="AF95" s="311"/>
      <c r="AG95" s="311"/>
      <c r="AH95" s="311"/>
      <c r="AI95" s="311"/>
      <c r="AJ95" s="311"/>
    </row>
    <row r="96" spans="1:36" ht="13.95" customHeight="1">
      <c r="A96" s="230"/>
      <c r="B96" s="230"/>
      <c r="C96" s="273"/>
      <c r="D96" s="273"/>
      <c r="E96" s="273"/>
      <c r="F96" s="273"/>
      <c r="G96" s="273"/>
      <c r="H96" s="299"/>
      <c r="I96" s="299"/>
      <c r="J96" s="299"/>
      <c r="K96" s="299"/>
      <c r="L96" s="299"/>
      <c r="M96" s="299"/>
      <c r="N96" s="299"/>
      <c r="O96" s="299"/>
      <c r="P96" s="299"/>
      <c r="Q96" s="299"/>
      <c r="R96" s="299"/>
      <c r="S96" s="299"/>
      <c r="T96" s="311"/>
      <c r="U96" s="311"/>
      <c r="V96" s="311"/>
      <c r="W96" s="311"/>
      <c r="X96" s="311"/>
      <c r="Y96" s="311"/>
      <c r="Z96" s="311"/>
      <c r="AA96" s="311"/>
      <c r="AB96" s="311"/>
      <c r="AC96" s="311"/>
      <c r="AD96" s="311"/>
      <c r="AE96" s="311"/>
      <c r="AF96" s="311"/>
      <c r="AG96" s="311"/>
      <c r="AH96" s="311"/>
      <c r="AI96" s="311"/>
      <c r="AJ96" s="311"/>
    </row>
    <row r="97" spans="1:36" ht="13.95" customHeight="1">
      <c r="A97" s="230"/>
      <c r="B97" s="230"/>
      <c r="C97" s="273"/>
      <c r="D97" s="273"/>
      <c r="E97" s="273"/>
      <c r="F97" s="273"/>
      <c r="G97" s="273"/>
      <c r="H97" s="299"/>
      <c r="I97" s="299"/>
      <c r="J97" s="299"/>
      <c r="K97" s="299"/>
      <c r="L97" s="299"/>
      <c r="M97" s="299"/>
      <c r="N97" s="299"/>
      <c r="O97" s="299"/>
      <c r="P97" s="299"/>
      <c r="Q97" s="299"/>
      <c r="R97" s="299"/>
      <c r="S97" s="299"/>
      <c r="T97" s="311"/>
      <c r="U97" s="311"/>
      <c r="V97" s="311"/>
      <c r="W97" s="311"/>
      <c r="X97" s="311"/>
      <c r="Y97" s="311"/>
      <c r="Z97" s="311"/>
      <c r="AA97" s="311"/>
      <c r="AB97" s="311"/>
      <c r="AC97" s="311"/>
      <c r="AD97" s="311"/>
      <c r="AE97" s="311"/>
      <c r="AF97" s="311"/>
      <c r="AG97" s="311"/>
      <c r="AH97" s="311"/>
      <c r="AI97" s="311"/>
      <c r="AJ97" s="311"/>
    </row>
    <row r="98" spans="1:36" ht="13.95" customHeight="1">
      <c r="A98" s="230"/>
      <c r="B98" s="230"/>
      <c r="C98" s="273"/>
      <c r="D98" s="273"/>
      <c r="E98" s="273"/>
      <c r="F98" s="273"/>
      <c r="G98" s="273"/>
      <c r="H98" s="299"/>
      <c r="I98" s="299"/>
      <c r="J98" s="299"/>
      <c r="K98" s="299"/>
      <c r="L98" s="299"/>
      <c r="M98" s="299"/>
      <c r="N98" s="299"/>
      <c r="O98" s="299"/>
      <c r="P98" s="299"/>
      <c r="Q98" s="299"/>
      <c r="R98" s="299"/>
      <c r="S98" s="299"/>
      <c r="T98" s="311"/>
      <c r="U98" s="311"/>
      <c r="V98" s="311"/>
      <c r="W98" s="311"/>
      <c r="X98" s="311"/>
      <c r="Y98" s="311"/>
      <c r="Z98" s="311"/>
      <c r="AA98" s="311"/>
      <c r="AB98" s="311"/>
      <c r="AC98" s="311"/>
      <c r="AD98" s="311"/>
      <c r="AE98" s="311"/>
      <c r="AF98" s="311"/>
      <c r="AG98" s="311"/>
      <c r="AH98" s="311"/>
      <c r="AI98" s="311"/>
      <c r="AJ98" s="311"/>
    </row>
    <row r="99" spans="1:36" ht="13.95" customHeight="1">
      <c r="A99" s="230"/>
      <c r="B99" s="230"/>
      <c r="C99" s="273"/>
      <c r="D99" s="273"/>
      <c r="E99" s="273"/>
      <c r="F99" s="273"/>
      <c r="G99" s="273"/>
      <c r="H99" s="299"/>
      <c r="I99" s="299"/>
      <c r="J99" s="299"/>
      <c r="K99" s="299"/>
      <c r="L99" s="299"/>
      <c r="M99" s="299"/>
      <c r="N99" s="299"/>
      <c r="O99" s="299"/>
      <c r="P99" s="299"/>
      <c r="Q99" s="299"/>
      <c r="R99" s="299"/>
      <c r="S99" s="299"/>
      <c r="T99" s="311"/>
      <c r="U99" s="311"/>
      <c r="V99" s="311"/>
      <c r="W99" s="311"/>
      <c r="X99" s="311"/>
      <c r="Y99" s="311"/>
      <c r="Z99" s="311"/>
      <c r="AA99" s="311"/>
      <c r="AB99" s="311"/>
      <c r="AC99" s="311"/>
      <c r="AD99" s="311"/>
      <c r="AE99" s="311"/>
      <c r="AF99" s="311"/>
      <c r="AG99" s="311"/>
      <c r="AH99" s="311"/>
      <c r="AI99" s="311"/>
      <c r="AJ99" s="311"/>
    </row>
    <row r="100" spans="1:36" ht="13.95" customHeight="1">
      <c r="A100" s="230"/>
      <c r="B100" s="230"/>
      <c r="C100" s="273"/>
      <c r="D100" s="273"/>
      <c r="E100" s="273"/>
      <c r="F100" s="273"/>
      <c r="G100" s="273"/>
      <c r="H100" s="299"/>
      <c r="I100" s="299"/>
      <c r="J100" s="299"/>
      <c r="K100" s="299"/>
      <c r="L100" s="299"/>
      <c r="M100" s="299"/>
      <c r="N100" s="299"/>
      <c r="O100" s="299"/>
      <c r="P100" s="299"/>
      <c r="Q100" s="299"/>
      <c r="R100" s="299"/>
      <c r="S100" s="299"/>
      <c r="T100" s="311"/>
      <c r="U100" s="311"/>
      <c r="V100" s="311"/>
      <c r="W100" s="311"/>
      <c r="X100" s="311"/>
      <c r="Y100" s="311"/>
      <c r="Z100" s="311"/>
      <c r="AA100" s="311"/>
      <c r="AB100" s="311"/>
      <c r="AC100" s="311"/>
      <c r="AD100" s="311"/>
      <c r="AE100" s="311"/>
      <c r="AF100" s="311"/>
      <c r="AG100" s="311"/>
      <c r="AH100" s="311"/>
      <c r="AI100" s="311"/>
      <c r="AJ100" s="311"/>
    </row>
    <row r="101" spans="1:36" ht="13.95" customHeight="1">
      <c r="A101" s="230"/>
      <c r="B101" s="230"/>
      <c r="C101" s="273"/>
      <c r="D101" s="273"/>
      <c r="E101" s="273"/>
      <c r="F101" s="273"/>
      <c r="G101" s="273"/>
      <c r="H101" s="299"/>
      <c r="I101" s="299"/>
      <c r="J101" s="299"/>
      <c r="K101" s="299"/>
      <c r="L101" s="299"/>
      <c r="M101" s="299"/>
      <c r="N101" s="299"/>
      <c r="O101" s="299"/>
      <c r="P101" s="299"/>
      <c r="Q101" s="299"/>
      <c r="R101" s="299"/>
      <c r="S101" s="299"/>
      <c r="T101" s="311"/>
      <c r="U101" s="311"/>
      <c r="V101" s="311"/>
      <c r="W101" s="311"/>
      <c r="X101" s="311"/>
      <c r="Y101" s="311"/>
      <c r="Z101" s="311"/>
      <c r="AA101" s="311"/>
      <c r="AB101" s="311"/>
      <c r="AC101" s="311"/>
      <c r="AD101" s="311"/>
      <c r="AE101" s="311"/>
      <c r="AF101" s="311"/>
      <c r="AG101" s="311"/>
      <c r="AH101" s="311"/>
      <c r="AI101" s="311"/>
      <c r="AJ101" s="311"/>
    </row>
    <row r="102" spans="1:36" ht="13.95" customHeight="1">
      <c r="A102" s="230"/>
      <c r="B102" s="230"/>
      <c r="C102" s="273"/>
      <c r="D102" s="273"/>
      <c r="E102" s="273"/>
      <c r="F102" s="273"/>
      <c r="G102" s="273"/>
      <c r="H102" s="299"/>
      <c r="I102" s="299"/>
      <c r="J102" s="299"/>
      <c r="K102" s="299"/>
      <c r="L102" s="299"/>
      <c r="M102" s="299"/>
      <c r="N102" s="299"/>
      <c r="O102" s="299"/>
      <c r="P102" s="299"/>
      <c r="Q102" s="299"/>
      <c r="R102" s="299"/>
      <c r="S102" s="299"/>
      <c r="T102" s="311"/>
      <c r="U102" s="311"/>
      <c r="V102" s="311"/>
      <c r="W102" s="311"/>
      <c r="X102" s="311"/>
      <c r="Y102" s="311"/>
      <c r="Z102" s="311"/>
      <c r="AA102" s="311"/>
      <c r="AB102" s="311"/>
      <c r="AC102" s="311"/>
      <c r="AD102" s="311"/>
      <c r="AE102" s="311"/>
      <c r="AF102" s="311"/>
      <c r="AG102" s="311"/>
      <c r="AH102" s="311"/>
      <c r="AI102" s="311"/>
      <c r="AJ102" s="311"/>
    </row>
    <row r="103" spans="1:36" ht="13.95" customHeight="1">
      <c r="A103" s="230"/>
      <c r="B103" s="230"/>
      <c r="C103" s="273"/>
      <c r="D103" s="273"/>
      <c r="E103" s="273"/>
      <c r="F103" s="273"/>
      <c r="G103" s="273"/>
      <c r="H103" s="299"/>
      <c r="I103" s="299"/>
      <c r="J103" s="299"/>
      <c r="K103" s="299"/>
      <c r="L103" s="299"/>
      <c r="M103" s="299"/>
      <c r="N103" s="299"/>
      <c r="O103" s="299"/>
      <c r="P103" s="299"/>
      <c r="Q103" s="299"/>
      <c r="R103" s="299"/>
      <c r="S103" s="299"/>
      <c r="T103" s="311"/>
      <c r="U103" s="311"/>
      <c r="V103" s="311"/>
      <c r="W103" s="311"/>
      <c r="X103" s="311"/>
      <c r="Y103" s="311"/>
      <c r="Z103" s="311"/>
      <c r="AA103" s="311"/>
      <c r="AB103" s="311"/>
      <c r="AC103" s="311"/>
      <c r="AD103" s="311"/>
      <c r="AE103" s="311"/>
      <c r="AF103" s="311"/>
      <c r="AG103" s="311"/>
      <c r="AH103" s="311"/>
      <c r="AI103" s="311"/>
      <c r="AJ103" s="311"/>
    </row>
    <row r="104" spans="1:36" ht="13.95" customHeight="1">
      <c r="A104" s="230"/>
      <c r="B104" s="230"/>
      <c r="C104" s="273"/>
      <c r="D104" s="273"/>
      <c r="E104" s="273"/>
      <c r="F104" s="273"/>
      <c r="G104" s="273"/>
      <c r="H104" s="299"/>
      <c r="I104" s="299"/>
      <c r="J104" s="299"/>
      <c r="K104" s="299"/>
      <c r="L104" s="299"/>
      <c r="M104" s="299"/>
      <c r="N104" s="299"/>
      <c r="O104" s="299"/>
      <c r="P104" s="299"/>
      <c r="Q104" s="299"/>
      <c r="R104" s="299"/>
      <c r="S104" s="299"/>
      <c r="T104" s="311"/>
      <c r="U104" s="311"/>
      <c r="V104" s="311"/>
      <c r="W104" s="311"/>
      <c r="X104" s="311"/>
      <c r="Y104" s="311"/>
      <c r="Z104" s="311"/>
      <c r="AA104" s="311"/>
      <c r="AB104" s="311"/>
      <c r="AC104" s="311"/>
      <c r="AD104" s="311"/>
      <c r="AE104" s="311"/>
      <c r="AF104" s="311"/>
      <c r="AG104" s="311"/>
      <c r="AH104" s="311"/>
      <c r="AI104" s="311"/>
      <c r="AJ104" s="311"/>
    </row>
    <row r="105" spans="1:36" ht="13.95" customHeight="1">
      <c r="A105" s="230"/>
      <c r="B105" s="230"/>
      <c r="C105" s="273"/>
      <c r="D105" s="273"/>
      <c r="E105" s="273"/>
      <c r="F105" s="273"/>
      <c r="G105" s="273"/>
      <c r="H105" s="299"/>
      <c r="I105" s="299"/>
      <c r="J105" s="299"/>
      <c r="K105" s="299"/>
      <c r="L105" s="299"/>
      <c r="M105" s="299"/>
      <c r="N105" s="299"/>
      <c r="O105" s="299"/>
      <c r="P105" s="299"/>
      <c r="Q105" s="299"/>
      <c r="R105" s="299"/>
      <c r="S105" s="299"/>
      <c r="T105" s="311"/>
      <c r="U105" s="311"/>
      <c r="V105" s="311"/>
      <c r="W105" s="311"/>
      <c r="X105" s="311"/>
      <c r="Y105" s="311"/>
      <c r="Z105" s="311"/>
      <c r="AA105" s="311"/>
      <c r="AB105" s="311"/>
      <c r="AC105" s="311"/>
      <c r="AD105" s="311"/>
      <c r="AE105" s="311"/>
      <c r="AF105" s="311"/>
      <c r="AG105" s="311"/>
      <c r="AH105" s="311"/>
      <c r="AI105" s="311"/>
      <c r="AJ105" s="311"/>
    </row>
    <row r="106" spans="1:36" ht="13.95" customHeight="1">
      <c r="A106" s="230"/>
      <c r="B106" s="230"/>
      <c r="C106" s="273"/>
      <c r="D106" s="273"/>
      <c r="E106" s="273"/>
      <c r="F106" s="273"/>
      <c r="G106" s="273"/>
      <c r="H106" s="299"/>
      <c r="I106" s="299"/>
      <c r="J106" s="299"/>
      <c r="K106" s="299"/>
      <c r="L106" s="299"/>
      <c r="M106" s="299"/>
      <c r="N106" s="299"/>
      <c r="O106" s="299"/>
      <c r="P106" s="299"/>
      <c r="Q106" s="299"/>
      <c r="R106" s="299"/>
      <c r="S106" s="299"/>
      <c r="T106" s="311"/>
      <c r="U106" s="311"/>
      <c r="V106" s="311"/>
      <c r="W106" s="311"/>
      <c r="X106" s="311"/>
      <c r="Y106" s="311"/>
      <c r="Z106" s="311"/>
      <c r="AA106" s="311"/>
      <c r="AB106" s="311"/>
      <c r="AC106" s="311"/>
      <c r="AD106" s="311"/>
      <c r="AE106" s="311"/>
      <c r="AF106" s="311"/>
      <c r="AG106" s="311"/>
      <c r="AH106" s="311"/>
      <c r="AI106" s="311"/>
      <c r="AJ106" s="311"/>
    </row>
    <row r="107" spans="1:36" ht="13.95" customHeight="1">
      <c r="A107" s="230"/>
      <c r="B107" s="230"/>
      <c r="C107" s="273"/>
      <c r="D107" s="273"/>
      <c r="E107" s="273"/>
      <c r="F107" s="273"/>
      <c r="G107" s="273"/>
      <c r="H107" s="299"/>
      <c r="I107" s="299"/>
      <c r="J107" s="299"/>
      <c r="K107" s="299"/>
      <c r="L107" s="299"/>
      <c r="M107" s="299"/>
      <c r="N107" s="299"/>
      <c r="O107" s="299"/>
      <c r="P107" s="299"/>
      <c r="Q107" s="299"/>
      <c r="R107" s="299"/>
      <c r="S107" s="299"/>
      <c r="T107" s="311"/>
      <c r="U107" s="311"/>
      <c r="V107" s="311"/>
      <c r="W107" s="311"/>
      <c r="X107" s="311"/>
      <c r="Y107" s="311"/>
      <c r="Z107" s="311"/>
      <c r="AA107" s="311"/>
      <c r="AB107" s="311"/>
      <c r="AC107" s="311"/>
      <c r="AD107" s="311"/>
      <c r="AE107" s="311"/>
      <c r="AF107" s="311"/>
      <c r="AG107" s="311"/>
      <c r="AH107" s="311"/>
      <c r="AI107" s="311"/>
      <c r="AJ107" s="311"/>
    </row>
    <row r="108" spans="1:36" ht="13.95" customHeight="1">
      <c r="A108" s="230"/>
      <c r="B108" s="230"/>
      <c r="C108" s="273"/>
      <c r="D108" s="273"/>
      <c r="E108" s="273"/>
      <c r="F108" s="273"/>
      <c r="G108" s="273"/>
      <c r="H108" s="299"/>
      <c r="I108" s="299"/>
      <c r="J108" s="299"/>
      <c r="K108" s="299"/>
      <c r="L108" s="299"/>
      <c r="M108" s="299"/>
      <c r="N108" s="299"/>
      <c r="O108" s="299"/>
      <c r="P108" s="299"/>
      <c r="Q108" s="299"/>
      <c r="R108" s="299"/>
      <c r="S108" s="299"/>
      <c r="T108" s="311"/>
      <c r="U108" s="311"/>
      <c r="V108" s="311"/>
      <c r="W108" s="311"/>
      <c r="X108" s="311"/>
      <c r="Y108" s="311"/>
      <c r="Z108" s="311"/>
      <c r="AA108" s="311"/>
      <c r="AB108" s="311"/>
      <c r="AC108" s="311"/>
      <c r="AD108" s="311"/>
      <c r="AE108" s="311"/>
      <c r="AF108" s="311"/>
      <c r="AG108" s="311"/>
      <c r="AH108" s="311"/>
      <c r="AI108" s="311"/>
      <c r="AJ108" s="311"/>
    </row>
    <row r="109" spans="1:36" ht="13.95" customHeight="1">
      <c r="A109" s="230"/>
      <c r="B109" s="230"/>
      <c r="C109" s="273"/>
      <c r="D109" s="273"/>
      <c r="E109" s="273"/>
      <c r="F109" s="273"/>
      <c r="G109" s="273"/>
      <c r="H109" s="299"/>
      <c r="I109" s="299"/>
      <c r="J109" s="299"/>
      <c r="K109" s="299"/>
      <c r="L109" s="299"/>
      <c r="M109" s="299"/>
      <c r="N109" s="299"/>
      <c r="O109" s="299"/>
      <c r="P109" s="299"/>
      <c r="Q109" s="299"/>
      <c r="R109" s="299"/>
      <c r="S109" s="299"/>
      <c r="T109" s="311"/>
      <c r="U109" s="311"/>
      <c r="V109" s="311"/>
      <c r="W109" s="311"/>
      <c r="X109" s="311"/>
      <c r="Y109" s="311"/>
      <c r="Z109" s="311"/>
      <c r="AA109" s="311"/>
      <c r="AB109" s="311"/>
      <c r="AC109" s="311"/>
      <c r="AD109" s="311"/>
      <c r="AE109" s="311"/>
      <c r="AF109" s="311"/>
      <c r="AG109" s="311"/>
      <c r="AH109" s="311"/>
      <c r="AI109" s="311"/>
      <c r="AJ109" s="311"/>
    </row>
    <row r="110" spans="1:36" ht="13.95" customHeight="1">
      <c r="A110" s="230"/>
      <c r="B110" s="230"/>
      <c r="C110" s="273"/>
      <c r="D110" s="273"/>
      <c r="E110" s="273"/>
      <c r="F110" s="273"/>
      <c r="G110" s="273"/>
      <c r="H110" s="299"/>
      <c r="I110" s="299"/>
      <c r="J110" s="299"/>
      <c r="K110" s="299"/>
      <c r="L110" s="299"/>
      <c r="M110" s="299"/>
      <c r="N110" s="299"/>
      <c r="O110" s="299"/>
      <c r="P110" s="299"/>
      <c r="Q110" s="299"/>
      <c r="R110" s="299"/>
      <c r="S110" s="299"/>
      <c r="T110" s="311"/>
      <c r="U110" s="311"/>
      <c r="V110" s="311"/>
      <c r="W110" s="311"/>
      <c r="X110" s="311"/>
      <c r="Y110" s="311"/>
      <c r="Z110" s="311"/>
      <c r="AA110" s="311"/>
      <c r="AB110" s="311"/>
      <c r="AC110" s="311"/>
      <c r="AD110" s="311"/>
      <c r="AE110" s="311"/>
      <c r="AF110" s="311"/>
      <c r="AG110" s="311"/>
      <c r="AH110" s="311"/>
      <c r="AI110" s="311"/>
      <c r="AJ110" s="311"/>
    </row>
    <row r="111" spans="1:36">
      <c r="A111" s="230"/>
      <c r="B111" s="230"/>
      <c r="C111" s="273"/>
      <c r="D111" s="273"/>
      <c r="E111" s="273"/>
      <c r="F111" s="273"/>
      <c r="G111" s="273"/>
      <c r="H111" s="299"/>
      <c r="I111" s="299"/>
      <c r="J111" s="299"/>
      <c r="K111" s="299"/>
      <c r="L111" s="299"/>
      <c r="M111" s="299"/>
      <c r="N111" s="299"/>
      <c r="O111" s="299"/>
      <c r="P111" s="299"/>
      <c r="Q111" s="299"/>
      <c r="R111" s="299"/>
      <c r="S111" s="299"/>
      <c r="T111" s="300"/>
      <c r="U111" s="300"/>
      <c r="V111" s="300"/>
      <c r="W111" s="300"/>
      <c r="X111" s="300"/>
      <c r="Y111" s="300"/>
      <c r="Z111" s="300"/>
      <c r="AA111" s="300"/>
      <c r="AB111" s="300"/>
      <c r="AC111" s="300"/>
      <c r="AD111" s="300"/>
      <c r="AE111" s="300"/>
      <c r="AF111" s="300"/>
      <c r="AG111" s="300"/>
      <c r="AH111" s="300"/>
      <c r="AI111" s="300"/>
      <c r="AJ111" s="200"/>
    </row>
    <row r="112" spans="1:36">
      <c r="A112" s="230"/>
      <c r="B112" s="230"/>
      <c r="C112" s="273"/>
      <c r="D112" s="273"/>
      <c r="E112" s="273"/>
      <c r="F112" s="273"/>
      <c r="G112" s="273"/>
      <c r="H112" s="299"/>
      <c r="I112" s="299"/>
      <c r="J112" s="299"/>
      <c r="K112" s="299"/>
      <c r="L112" s="299"/>
      <c r="M112" s="299"/>
      <c r="N112" s="299"/>
      <c r="O112" s="299"/>
      <c r="P112" s="299"/>
      <c r="Q112" s="299"/>
      <c r="R112" s="299"/>
      <c r="S112" s="299"/>
      <c r="T112" s="200"/>
      <c r="U112" s="200"/>
      <c r="V112" s="200"/>
      <c r="W112" s="200"/>
      <c r="X112" s="200"/>
      <c r="Y112" s="200"/>
      <c r="Z112" s="200"/>
      <c r="AA112" s="200"/>
      <c r="AB112" s="200"/>
      <c r="AC112" s="200"/>
      <c r="AD112" s="200"/>
      <c r="AE112" s="200"/>
      <c r="AF112" s="200"/>
      <c r="AG112" s="200"/>
      <c r="AH112" s="200"/>
      <c r="AI112" s="200"/>
      <c r="AJ112" s="200"/>
    </row>
    <row r="113" spans="1:19">
      <c r="A113" s="230"/>
      <c r="B113" s="230"/>
      <c r="C113" s="273"/>
      <c r="D113" s="273"/>
      <c r="E113" s="273"/>
      <c r="F113" s="273"/>
      <c r="G113" s="273"/>
      <c r="H113" s="300"/>
      <c r="I113" s="300"/>
      <c r="J113" s="300"/>
      <c r="K113" s="300"/>
      <c r="L113" s="300"/>
      <c r="M113" s="300"/>
      <c r="N113" s="300"/>
      <c r="O113" s="300"/>
      <c r="P113" s="300"/>
      <c r="Q113" s="300"/>
      <c r="R113" s="300"/>
      <c r="S113" s="300"/>
    </row>
    <row r="114" spans="1:19">
      <c r="A114" s="200"/>
      <c r="B114" s="200"/>
      <c r="C114" s="200"/>
      <c r="D114" s="200"/>
      <c r="E114" s="200"/>
      <c r="F114" s="200"/>
      <c r="G114" s="200"/>
      <c r="H114" s="200"/>
      <c r="I114" s="200"/>
      <c r="J114" s="200"/>
      <c r="K114" s="200"/>
      <c r="L114" s="200"/>
      <c r="M114" s="200"/>
      <c r="N114" s="200"/>
      <c r="O114" s="200"/>
      <c r="P114" s="200"/>
      <c r="Q114" s="200"/>
      <c r="R114" s="200"/>
      <c r="S114" s="200"/>
    </row>
  </sheetData>
  <sheetProtection password="CC6B" sheet="1" objects="1" scenarios="1"/>
  <mergeCells count="254">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9:AG19"/>
    <mergeCell ref="AH19:AI19"/>
    <mergeCell ref="B20:AG20"/>
    <mergeCell ref="B23:AG23"/>
    <mergeCell ref="AH23:AI23"/>
    <mergeCell ref="B24:AG24"/>
    <mergeCell ref="AH24:AI24"/>
    <mergeCell ref="C25:AI25"/>
    <mergeCell ref="C26:AI26"/>
    <mergeCell ref="C27:AI27"/>
    <mergeCell ref="AH29:AI29"/>
    <mergeCell ref="B30:AI30"/>
    <mergeCell ref="C31:AI31"/>
    <mergeCell ref="C32:AI32"/>
    <mergeCell ref="B33:L33"/>
    <mergeCell ref="M33:AI33"/>
    <mergeCell ref="B34:AI34"/>
    <mergeCell ref="A37:AG37"/>
    <mergeCell ref="AH37:AI37"/>
    <mergeCell ref="AK37:AV37"/>
    <mergeCell ref="A38:Z38"/>
    <mergeCell ref="AA38:AI38"/>
    <mergeCell ref="B39:Z39"/>
    <mergeCell ref="AA39:AI39"/>
    <mergeCell ref="B40:Z40"/>
    <mergeCell ref="AA40:AI40"/>
    <mergeCell ref="B41:Z41"/>
    <mergeCell ref="AA41:AI41"/>
    <mergeCell ref="B42:Z42"/>
    <mergeCell ref="AA42:AI42"/>
    <mergeCell ref="B43:Z43"/>
    <mergeCell ref="AA43:AI43"/>
    <mergeCell ref="B44:Z44"/>
    <mergeCell ref="AA44:AI44"/>
    <mergeCell ref="B45:Z45"/>
    <mergeCell ref="AA45:AI45"/>
    <mergeCell ref="AE51:AJ51"/>
    <mergeCell ref="AE52:AJ52"/>
    <mergeCell ref="AE53:AJ53"/>
    <mergeCell ref="AE54:AJ54"/>
    <mergeCell ref="AE56:AJ56"/>
    <mergeCell ref="A60:B60"/>
    <mergeCell ref="C60:G60"/>
    <mergeCell ref="H60:K60"/>
    <mergeCell ref="L60:O60"/>
    <mergeCell ref="P60:S60"/>
    <mergeCell ref="A61:B61"/>
    <mergeCell ref="C61:G61"/>
    <mergeCell ref="H61:K61"/>
    <mergeCell ref="L61:O61"/>
    <mergeCell ref="P61:S61"/>
    <mergeCell ref="T67:AD67"/>
    <mergeCell ref="T68:AD68"/>
    <mergeCell ref="A69:B69"/>
    <mergeCell ref="C69:G69"/>
    <mergeCell ref="H69:S69"/>
    <mergeCell ref="T69:AD69"/>
    <mergeCell ref="A70:B70"/>
    <mergeCell ref="C70:G70"/>
    <mergeCell ref="H70:S70"/>
    <mergeCell ref="T70:AD70"/>
    <mergeCell ref="A71:B71"/>
    <mergeCell ref="C71:G71"/>
    <mergeCell ref="H71:S71"/>
    <mergeCell ref="T71:AD71"/>
    <mergeCell ref="A72:B72"/>
    <mergeCell ref="C72:G72"/>
    <mergeCell ref="H72:S72"/>
    <mergeCell ref="T72:AD72"/>
    <mergeCell ref="A73:B73"/>
    <mergeCell ref="C73:G73"/>
    <mergeCell ref="H73:S73"/>
    <mergeCell ref="T73:AD73"/>
    <mergeCell ref="A74:B74"/>
    <mergeCell ref="C74:G74"/>
    <mergeCell ref="H74:S74"/>
    <mergeCell ref="T74:AD74"/>
    <mergeCell ref="A75:B75"/>
    <mergeCell ref="C75:G75"/>
    <mergeCell ref="H75:S75"/>
    <mergeCell ref="T75:AD75"/>
    <mergeCell ref="A76:B76"/>
    <mergeCell ref="C76:G76"/>
    <mergeCell ref="H76:S76"/>
    <mergeCell ref="T76:AD76"/>
    <mergeCell ref="A77:B77"/>
    <mergeCell ref="C77:G77"/>
    <mergeCell ref="H77:S77"/>
    <mergeCell ref="T77:AD77"/>
    <mergeCell ref="A78:B78"/>
    <mergeCell ref="C78:G78"/>
    <mergeCell ref="H78:S78"/>
    <mergeCell ref="T78:AD78"/>
    <mergeCell ref="A79:B79"/>
    <mergeCell ref="C79:G79"/>
    <mergeCell ref="H79:S79"/>
    <mergeCell ref="T79:AD79"/>
    <mergeCell ref="A80:B80"/>
    <mergeCell ref="C80:G80"/>
    <mergeCell ref="H80:S80"/>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A112:B112"/>
    <mergeCell ref="C112:G112"/>
    <mergeCell ref="H112:S112"/>
    <mergeCell ref="A113:B113"/>
    <mergeCell ref="C113:G113"/>
    <mergeCell ref="A6:F8"/>
    <mergeCell ref="AK23:AV24"/>
  </mergeCells>
  <phoneticPr fontId="21"/>
  <conditionalFormatting sqref="A14:AJ45">
    <cfRule type="expression" dxfId="4" priority="1">
      <formula>AND($C$61=0,$G$5&lt;&gt;"")</formula>
    </cfRule>
  </conditionalFormatting>
  <conditionalFormatting sqref="B19:AI19">
    <cfRule type="expression" dxfId="3" priority="3">
      <formula>AND($L$61=0,$G$5&lt;&gt;"")</formula>
    </cfRule>
  </conditionalFormatting>
  <conditionalFormatting sqref="B23:AI33">
    <cfRule type="expression" dxfId="2" priority="2">
      <formula>AND($P$61=0,$G$5&lt;&gt;"")</formula>
    </cfRule>
  </conditionalFormatting>
  <conditionalFormatting sqref="B24:AI27">
    <cfRule type="expression" dxfId="1" priority="4">
      <formula>AND($BA$24="職場環境改善の取組を行っていない",$G$5&lt;&gt;"")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2" fitToWidth="1" fitToHeight="0" orientation="portrait" usePrinterDefaults="1" r:id="rId1"/>
  <headerFooter alignWithMargins="0"/>
  <rowBreaks count="1" manualBreakCount="1">
    <brk id="3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'【参考】数式用'!$BC$3:$BC$4</xm:f>
          </x14:formula1>
          <xm:sqref>A39:A45 B25:B27 B31:B32 AH20:AI20</xm:sqref>
        </x14:dataValidation>
        <x14:dataValidation type="list" allowBlank="1" showDropDown="0" showInputMessage="1" showErrorMessage="1">
          <x14:formula1>
            <xm:f>'【参考】数式用'!$BG$3:$BG$7</xm:f>
          </x14:formula1>
          <xm:sqref>M33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AW126"/>
  <sheetViews>
    <sheetView view="pageBreakPreview" zoomScaleNormal="91" zoomScaleSheetLayoutView="100" workbookViewId="0">
      <selection sqref="A1:AJ1"/>
    </sheetView>
  </sheetViews>
  <sheetFormatPr defaultColWidth="9" defaultRowHeight="13.5"/>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hidden="1" customWidth="1"/>
    <col min="49" max="56" width="9" hidden="1" customWidth="1"/>
  </cols>
  <sheetData>
    <row r="1" spans="1:47" ht="24.75" customHeight="1">
      <c r="A1" s="5" t="s">
        <v>2475</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7" ht="27" customHeight="1">
      <c r="A2" s="221" t="s">
        <v>2289</v>
      </c>
      <c r="B2" s="231"/>
      <c r="C2" s="231"/>
      <c r="D2" s="231"/>
      <c r="E2" s="231"/>
      <c r="F2" s="231"/>
      <c r="G2" s="231"/>
      <c r="H2" s="231"/>
      <c r="I2" s="231"/>
      <c r="J2" s="231"/>
      <c r="K2" s="231"/>
      <c r="L2" s="231"/>
      <c r="M2" s="231"/>
      <c r="N2" s="231"/>
      <c r="O2" s="231"/>
      <c r="P2" s="231"/>
      <c r="Q2" s="231"/>
      <c r="R2" s="231"/>
      <c r="S2" s="231"/>
      <c r="T2" s="231"/>
      <c r="U2" s="231"/>
      <c r="V2" s="231"/>
      <c r="W2" s="200"/>
      <c r="X2" s="200"/>
      <c r="Y2" s="200"/>
      <c r="Z2" s="200"/>
      <c r="AA2" s="200"/>
      <c r="AB2" s="323" t="s">
        <v>121</v>
      </c>
      <c r="AC2" s="327"/>
      <c r="AD2" s="327"/>
      <c r="AE2" s="323" t="str">
        <f>IF('様式第２号　基本情報入力シート'!C14&lt;&gt;"",'様式第２号　基本情報入力シート'!C14,"")</f>
        <v>静岡県</v>
      </c>
      <c r="AF2" s="327"/>
      <c r="AG2" s="327"/>
      <c r="AH2" s="327"/>
      <c r="AI2" s="335"/>
      <c r="AJ2" s="200"/>
    </row>
    <row r="3" spans="1:47" ht="12.6" customHeight="1">
      <c r="A3" s="203" t="s">
        <v>132</v>
      </c>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row>
    <row r="4" spans="1:47" ht="14.4" customHeight="1">
      <c r="A4" s="204" t="s">
        <v>34</v>
      </c>
      <c r="B4" s="232"/>
      <c r="C4" s="232"/>
      <c r="D4" s="232"/>
      <c r="E4" s="232"/>
      <c r="F4" s="276"/>
      <c r="G4" s="281" t="str">
        <f>IF('様式第２号　基本情報入力シート'!L18="","",'様式第２号　基本情報入力シート'!L18)</f>
        <v>○○ケアサービス</v>
      </c>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343"/>
    </row>
    <row r="5" spans="1:47" s="198" customFormat="1" ht="13.5" customHeight="1">
      <c r="A5" s="205" t="s">
        <v>133</v>
      </c>
      <c r="B5" s="233"/>
      <c r="C5" s="233"/>
      <c r="D5" s="233"/>
      <c r="E5" s="233"/>
      <c r="F5" s="277"/>
      <c r="G5" s="282" t="str">
        <f>IF('様式第２号　基本情報入力シート'!L19="","",'様式第２号　基本情報入力シート'!L19)</f>
        <v>○○ケアサービス</v>
      </c>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343"/>
    </row>
    <row r="6" spans="1:47" s="198" customFormat="1" ht="14.25" customHeight="1">
      <c r="A6" s="206" t="s">
        <v>134</v>
      </c>
      <c r="B6" s="234"/>
      <c r="C6" s="234"/>
      <c r="D6" s="234"/>
      <c r="E6" s="234"/>
      <c r="F6" s="278"/>
      <c r="G6" s="283" t="s">
        <v>68</v>
      </c>
      <c r="H6" s="291" t="str">
        <f>IF('様式第２号　基本情報入力シート'!AN21="－","",'様式第２号　基本情報入力シート'!AN21)</f>
        <v>420-8601</v>
      </c>
      <c r="I6" s="291"/>
      <c r="J6" s="291"/>
      <c r="K6" s="291"/>
      <c r="L6" s="291"/>
      <c r="M6" s="305"/>
      <c r="N6" s="307"/>
      <c r="O6" s="307"/>
      <c r="P6" s="307"/>
      <c r="Q6" s="307"/>
      <c r="R6" s="307"/>
      <c r="S6" s="307"/>
      <c r="T6" s="307"/>
      <c r="U6" s="307"/>
      <c r="V6" s="307"/>
      <c r="W6" s="307"/>
      <c r="X6" s="307"/>
      <c r="Y6" s="307"/>
      <c r="Z6" s="307"/>
      <c r="AA6" s="307"/>
      <c r="AB6" s="307"/>
      <c r="AC6" s="307"/>
      <c r="AD6" s="307"/>
      <c r="AE6" s="307"/>
      <c r="AF6" s="307"/>
      <c r="AG6" s="307"/>
      <c r="AH6" s="307"/>
      <c r="AI6" s="307"/>
      <c r="AJ6" s="231"/>
    </row>
    <row r="7" spans="1:47" s="198" customFormat="1" ht="12.75" customHeight="1">
      <c r="A7" s="207"/>
      <c r="B7" s="235"/>
      <c r="C7" s="235"/>
      <c r="D7" s="235"/>
      <c r="E7" s="235"/>
      <c r="F7" s="279"/>
      <c r="G7" s="284" t="str">
        <f>IF('様式第２号　基本情報入力シート'!L21="","",'様式第２号　基本情報入力シート'!L21)</f>
        <v>静岡市葵区追手町9-6</v>
      </c>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343"/>
    </row>
    <row r="8" spans="1:47" s="198" customFormat="1" ht="14.4" customHeight="1">
      <c r="A8" s="207"/>
      <c r="B8" s="235"/>
      <c r="C8" s="235"/>
      <c r="D8" s="235"/>
      <c r="E8" s="235"/>
      <c r="F8" s="279"/>
      <c r="G8" s="285" t="str">
        <f>IF('様式第２号　基本情報入力シート'!L22="","",'様式第２号　基本情報入力シート'!L22)</f>
        <v>○○ビル 18F</v>
      </c>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343"/>
    </row>
    <row r="9" spans="1:47" s="198" customFormat="1" ht="11.4" customHeight="1">
      <c r="A9" s="208" t="s">
        <v>34</v>
      </c>
      <c r="B9" s="236"/>
      <c r="C9" s="236"/>
      <c r="D9" s="236"/>
      <c r="E9" s="236"/>
      <c r="F9" s="280"/>
      <c r="G9" s="286" t="str">
        <f>IF('様式第２号　基本情報入力シート'!L26="","",'様式第２号　基本情報入力シート'!L26)</f>
        <v>シズオカ タロウ</v>
      </c>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343"/>
    </row>
    <row r="10" spans="1:47" s="198" customFormat="1" ht="13.5" customHeight="1">
      <c r="A10" s="207" t="s">
        <v>20</v>
      </c>
      <c r="B10" s="235"/>
      <c r="C10" s="235"/>
      <c r="D10" s="235"/>
      <c r="E10" s="235"/>
      <c r="F10" s="279"/>
      <c r="G10" s="287" t="str">
        <f>IF('様式第２号　基本情報入力シート'!L27="","",'様式第２号　基本情報入力シート'!L27)</f>
        <v>静岡 太郎</v>
      </c>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343"/>
    </row>
    <row r="11" spans="1:47" s="198" customFormat="1">
      <c r="A11" s="209" t="s">
        <v>137</v>
      </c>
      <c r="B11" s="209"/>
      <c r="C11" s="209"/>
      <c r="D11" s="209"/>
      <c r="E11" s="209"/>
      <c r="F11" s="209"/>
      <c r="G11" s="288" t="s">
        <v>92</v>
      </c>
      <c r="H11" s="296"/>
      <c r="I11" s="296"/>
      <c r="J11" s="296"/>
      <c r="K11" s="301" t="str">
        <f>IF('様式第２号　基本情報入力シート'!L28="","",'様式第２号　基本情報入力シート'!L28)</f>
        <v>054-221-XXXX</v>
      </c>
      <c r="L11" s="302"/>
      <c r="M11" s="302"/>
      <c r="N11" s="302"/>
      <c r="O11" s="302"/>
      <c r="P11" s="302"/>
      <c r="Q11" s="302"/>
      <c r="R11" s="302"/>
      <c r="S11" s="302"/>
      <c r="T11" s="310"/>
      <c r="U11" s="312" t="s">
        <v>49</v>
      </c>
      <c r="V11" s="313"/>
      <c r="W11" s="313"/>
      <c r="X11" s="314"/>
      <c r="Y11" s="301" t="str">
        <f>IF('様式第２号　基本情報入力シート'!L29="","",'様式第２号　基本情報入力シート'!L29)</f>
        <v>aaa@aaa.aa.jp</v>
      </c>
      <c r="Z11" s="302"/>
      <c r="AA11" s="302"/>
      <c r="AB11" s="302"/>
      <c r="AC11" s="302"/>
      <c r="AD11" s="302"/>
      <c r="AE11" s="302"/>
      <c r="AF11" s="302"/>
      <c r="AG11" s="302"/>
      <c r="AH11" s="302"/>
      <c r="AI11" s="302"/>
      <c r="AJ11" s="343"/>
    </row>
    <row r="12" spans="1:47" s="198" customFormat="1" ht="13.5" customHeight="1">
      <c r="A12" s="210"/>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0"/>
      <c r="AC12" s="210"/>
      <c r="AD12" s="210"/>
      <c r="AE12" s="210"/>
      <c r="AF12" s="210"/>
      <c r="AG12" s="210"/>
      <c r="AH12" s="210"/>
      <c r="AI12" s="210"/>
      <c r="AJ12" s="231"/>
      <c r="AT12" s="361"/>
      <c r="AU12" s="361"/>
    </row>
    <row r="13" spans="1:47" s="198" customFormat="1" ht="18" customHeight="1">
      <c r="A13" s="211" t="s">
        <v>264</v>
      </c>
      <c r="B13" s="237"/>
      <c r="C13" s="237"/>
      <c r="D13" s="237"/>
      <c r="E13" s="237"/>
      <c r="F13" s="237"/>
      <c r="G13" s="237"/>
      <c r="H13" s="237"/>
      <c r="I13" s="237"/>
      <c r="J13" s="237"/>
      <c r="K13" s="237"/>
      <c r="L13" s="237"/>
      <c r="M13" s="237"/>
      <c r="N13" s="237"/>
      <c r="O13" s="309"/>
      <c r="P13" s="309"/>
      <c r="Q13" s="309"/>
      <c r="R13" s="309"/>
      <c r="S13" s="309"/>
      <c r="T13" s="309"/>
      <c r="U13" s="237"/>
      <c r="V13" s="237"/>
      <c r="W13" s="237"/>
      <c r="X13" s="237"/>
      <c r="Y13" s="237"/>
      <c r="Z13" s="237"/>
      <c r="AA13" s="237"/>
      <c r="AB13" s="237"/>
      <c r="AC13" s="237"/>
      <c r="AD13" s="237"/>
      <c r="AE13" s="237"/>
      <c r="AF13" s="237"/>
      <c r="AG13" s="237"/>
      <c r="AH13" s="200"/>
      <c r="AI13" s="200"/>
      <c r="AJ13" s="200"/>
      <c r="AT13" s="361"/>
      <c r="AU13" s="361"/>
    </row>
    <row r="14" spans="1:47" ht="23.4" customHeight="1">
      <c r="A14" s="212" t="s">
        <v>55</v>
      </c>
      <c r="B14" s="210" t="s">
        <v>2148</v>
      </c>
      <c r="C14" s="210"/>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row>
    <row r="15" spans="1:47" ht="54.6" customHeight="1">
      <c r="A15" s="239"/>
      <c r="B15" s="242" t="s">
        <v>2445</v>
      </c>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38"/>
      <c r="AH15" s="379" t="str">
        <f>IF(G5="","",IF(COUNTIF('様式第２号　基本情報入力シート'!AN53:AN552,"加算対象外")=COUNTIFS('様式４号（個表） '!J16:J515,"&lt;&gt;",'様式４号（個表） '!AN16:AN515,"加算対象外"),"○","×"))</f>
        <v>○</v>
      </c>
      <c r="AI15" s="180"/>
      <c r="AJ15" s="240"/>
      <c r="AK15" s="350"/>
      <c r="AR15" s="360"/>
    </row>
    <row r="16" spans="1:47" ht="26.4" customHeight="1">
      <c r="A16" s="365"/>
      <c r="B16" s="244" t="s">
        <v>2480</v>
      </c>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366"/>
    </row>
    <row r="17" spans="1:49" ht="16.8" customHeight="1">
      <c r="A17" s="365"/>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366"/>
    </row>
    <row r="18" spans="1:49" ht="34.200000000000003" customHeight="1">
      <c r="A18" s="365"/>
      <c r="B18" s="367" t="s">
        <v>316</v>
      </c>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176" t="str">
        <f>IF(OR(G5="",AW18="処遇改善加算の要件を選択していない"),"",IF(AND(OR(AH19="✓",AH19="誓約"),AH20="○"),"○","×"))</f>
        <v>○</v>
      </c>
      <c r="AI18" s="180"/>
      <c r="AJ18" s="366"/>
      <c r="AW18" s="197" t="str">
        <f>IF(G5="","",IF(COUNTIF('様式４号（個表） '!J13:J515,"加算Ⅳに準ずる要件を満たす")+COUNTIF('様式４号（個表） '!J13:J515,"加算Ⅳに準ずる要件を満たすことを誓約")=0,"処遇改善加算の要件を選択していない","処遇改善加算の要件を選択している"))</f>
        <v>処遇改善加算の要件を選択している</v>
      </c>
    </row>
    <row r="19" spans="1:49" ht="19.2" customHeight="1">
      <c r="A19" s="365"/>
      <c r="B19" s="368"/>
      <c r="C19" s="371" t="s">
        <v>2167</v>
      </c>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374" t="s">
        <v>449</v>
      </c>
      <c r="AI19" s="374"/>
      <c r="AJ19" s="366"/>
      <c r="AK19" s="200"/>
      <c r="AR19" s="360"/>
      <c r="AW19" s="197"/>
    </row>
    <row r="20" spans="1:49" ht="104.4" customHeight="1">
      <c r="A20" s="365"/>
      <c r="B20" s="369"/>
      <c r="C20" s="372" t="s">
        <v>2449</v>
      </c>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c r="AG20" s="372"/>
      <c r="AH20" s="380" t="str">
        <f>IF(G5="","",IF(AND(AW22&gt;=1,AW26&gt;=1,AW30&gt;=1,AW34&gt;=1,OR(AW38&gt;=2,AW46=2),AW47&gt;=1),"○","×"))</f>
        <v>○</v>
      </c>
      <c r="AI20" s="380"/>
      <c r="AJ20" s="366"/>
      <c r="AK20" s="200"/>
      <c r="AR20" s="360"/>
    </row>
    <row r="21" spans="1:49" ht="18" customHeight="1">
      <c r="A21" s="365"/>
      <c r="B21" s="369"/>
      <c r="C21" s="373" t="s">
        <v>145</v>
      </c>
      <c r="D21" s="373"/>
      <c r="E21" s="373"/>
      <c r="F21" s="373" t="s">
        <v>147</v>
      </c>
      <c r="G21" s="373"/>
      <c r="H21" s="373"/>
      <c r="I21" s="373"/>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66"/>
      <c r="AL21" s="200"/>
      <c r="AM21" s="200"/>
      <c r="AN21" s="200"/>
      <c r="AR21" s="360"/>
      <c r="AV21" s="200"/>
    </row>
    <row r="22" spans="1:49" ht="19.95" customHeight="1">
      <c r="A22" s="365"/>
      <c r="B22" s="369"/>
      <c r="C22" s="147" t="s">
        <v>148</v>
      </c>
      <c r="D22" s="147"/>
      <c r="E22" s="147"/>
      <c r="F22" s="374" t="s">
        <v>449</v>
      </c>
      <c r="G22" s="374"/>
      <c r="H22" s="375" t="s">
        <v>97</v>
      </c>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66"/>
      <c r="AL22" s="200"/>
      <c r="AM22" s="200"/>
      <c r="AN22" s="200"/>
      <c r="AR22" s="360"/>
      <c r="AW22" s="386">
        <f>COUNTIF(F22:G25,"✓")+COUNTIF(F22:G25,"誓約")</f>
        <v>1</v>
      </c>
    </row>
    <row r="23" spans="1:49" ht="19.95" customHeight="1">
      <c r="A23" s="365"/>
      <c r="B23" s="369"/>
      <c r="C23" s="147"/>
      <c r="D23" s="147"/>
      <c r="E23" s="147"/>
      <c r="F23" s="374"/>
      <c r="G23" s="374"/>
      <c r="H23" s="375" t="s">
        <v>150</v>
      </c>
      <c r="I23" s="375"/>
      <c r="J23" s="375"/>
      <c r="K23" s="375"/>
      <c r="L23" s="375"/>
      <c r="M23" s="375"/>
      <c r="N23" s="375"/>
      <c r="O23" s="375"/>
      <c r="P23" s="375"/>
      <c r="Q23" s="375"/>
      <c r="R23" s="375"/>
      <c r="S23" s="375"/>
      <c r="T23" s="375"/>
      <c r="U23" s="375"/>
      <c r="V23" s="375"/>
      <c r="W23" s="375"/>
      <c r="X23" s="375"/>
      <c r="Y23" s="375"/>
      <c r="Z23" s="375"/>
      <c r="AA23" s="375"/>
      <c r="AB23" s="375"/>
      <c r="AC23" s="375"/>
      <c r="AD23" s="375"/>
      <c r="AE23" s="375"/>
      <c r="AF23" s="375"/>
      <c r="AG23" s="375"/>
      <c r="AH23" s="375"/>
      <c r="AI23" s="375"/>
      <c r="AJ23" s="366"/>
      <c r="AL23" s="200"/>
      <c r="AM23" s="200"/>
      <c r="AN23" s="200"/>
      <c r="AR23" s="360"/>
      <c r="AW23" s="386"/>
    </row>
    <row r="24" spans="1:49" ht="30" customHeight="1">
      <c r="A24" s="365"/>
      <c r="B24" s="369"/>
      <c r="C24" s="147"/>
      <c r="D24" s="147"/>
      <c r="E24" s="147"/>
      <c r="F24" s="374"/>
      <c r="G24" s="374"/>
      <c r="H24" s="375" t="s">
        <v>38</v>
      </c>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66"/>
      <c r="AL24" s="200"/>
      <c r="AM24" s="200"/>
      <c r="AN24" s="200"/>
      <c r="AR24" s="360"/>
      <c r="AW24" s="386"/>
    </row>
    <row r="25" spans="1:49" ht="19.95" customHeight="1">
      <c r="A25" s="365"/>
      <c r="B25" s="369"/>
      <c r="C25" s="147"/>
      <c r="D25" s="147"/>
      <c r="E25" s="147"/>
      <c r="F25" s="374"/>
      <c r="G25" s="374"/>
      <c r="H25" s="375" t="s">
        <v>91</v>
      </c>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c r="AJ25" s="366"/>
      <c r="AL25" s="200"/>
      <c r="AM25" s="200"/>
      <c r="AN25" s="200"/>
      <c r="AR25" s="360"/>
      <c r="AW25" s="386"/>
    </row>
    <row r="26" spans="1:49" ht="38.4" customHeight="1">
      <c r="A26" s="365"/>
      <c r="B26" s="369"/>
      <c r="C26" s="147" t="s">
        <v>158</v>
      </c>
      <c r="D26" s="147"/>
      <c r="E26" s="147"/>
      <c r="F26" s="374"/>
      <c r="G26" s="374"/>
      <c r="H26" s="375" t="s">
        <v>153</v>
      </c>
      <c r="I26" s="375"/>
      <c r="J26" s="375"/>
      <c r="K26" s="375"/>
      <c r="L26" s="375"/>
      <c r="M26" s="375"/>
      <c r="N26" s="375"/>
      <c r="O26" s="375"/>
      <c r="P26" s="375"/>
      <c r="Q26" s="375"/>
      <c r="R26" s="375"/>
      <c r="S26" s="375"/>
      <c r="T26" s="375"/>
      <c r="U26" s="375"/>
      <c r="V26" s="375"/>
      <c r="W26" s="375"/>
      <c r="X26" s="375"/>
      <c r="Y26" s="375"/>
      <c r="Z26" s="375"/>
      <c r="AA26" s="375"/>
      <c r="AB26" s="375"/>
      <c r="AC26" s="375"/>
      <c r="AD26" s="375"/>
      <c r="AE26" s="375"/>
      <c r="AF26" s="375"/>
      <c r="AG26" s="375"/>
      <c r="AH26" s="375"/>
      <c r="AI26" s="375"/>
      <c r="AJ26" s="366"/>
      <c r="AL26" s="200"/>
      <c r="AM26" s="200"/>
      <c r="AN26" s="200"/>
      <c r="AR26" s="360"/>
      <c r="AW26" s="386">
        <f>COUNTIF(F26:G29,"✓")+COUNTIF(F26:G29,"誓約")</f>
        <v>1</v>
      </c>
    </row>
    <row r="27" spans="1:49" ht="19.95" customHeight="1">
      <c r="A27" s="365"/>
      <c r="B27" s="369"/>
      <c r="C27" s="147"/>
      <c r="D27" s="147"/>
      <c r="E27" s="147"/>
      <c r="F27" s="374" t="s">
        <v>449</v>
      </c>
      <c r="G27" s="374"/>
      <c r="H27" s="375" t="s">
        <v>86</v>
      </c>
      <c r="I27" s="375"/>
      <c r="J27" s="375"/>
      <c r="K27" s="375"/>
      <c r="L27" s="375"/>
      <c r="M27" s="375"/>
      <c r="N27" s="375"/>
      <c r="O27" s="375"/>
      <c r="P27" s="375"/>
      <c r="Q27" s="375"/>
      <c r="R27" s="375"/>
      <c r="S27" s="375"/>
      <c r="T27" s="375"/>
      <c r="U27" s="375"/>
      <c r="V27" s="375"/>
      <c r="W27" s="375"/>
      <c r="X27" s="375"/>
      <c r="Y27" s="375"/>
      <c r="Z27" s="375"/>
      <c r="AA27" s="375"/>
      <c r="AB27" s="375"/>
      <c r="AC27" s="375"/>
      <c r="AD27" s="375"/>
      <c r="AE27" s="375"/>
      <c r="AF27" s="375"/>
      <c r="AG27" s="375"/>
      <c r="AH27" s="375"/>
      <c r="AI27" s="375"/>
      <c r="AJ27" s="366"/>
      <c r="AL27" s="200"/>
      <c r="AM27" s="200"/>
      <c r="AN27" s="200"/>
      <c r="AR27" s="360"/>
      <c r="AW27" s="386"/>
    </row>
    <row r="28" spans="1:49" ht="19.95" customHeight="1">
      <c r="A28" s="365"/>
      <c r="B28" s="369"/>
      <c r="C28" s="147"/>
      <c r="D28" s="147"/>
      <c r="E28" s="147"/>
      <c r="F28" s="374"/>
      <c r="G28" s="374"/>
      <c r="H28" s="375" t="s">
        <v>57</v>
      </c>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66"/>
      <c r="AL28" s="200"/>
      <c r="AM28" s="200"/>
      <c r="AN28" s="200"/>
      <c r="AR28" s="360"/>
      <c r="AW28" s="386"/>
    </row>
    <row r="29" spans="1:49" ht="19.95" customHeight="1">
      <c r="A29" s="365"/>
      <c r="B29" s="369"/>
      <c r="C29" s="147"/>
      <c r="D29" s="147"/>
      <c r="E29" s="147"/>
      <c r="F29" s="374"/>
      <c r="G29" s="374"/>
      <c r="H29" s="375" t="s">
        <v>160</v>
      </c>
      <c r="I29" s="375"/>
      <c r="J29" s="375"/>
      <c r="K29" s="375"/>
      <c r="L29" s="375"/>
      <c r="M29" s="375"/>
      <c r="N29" s="375"/>
      <c r="O29" s="375"/>
      <c r="P29" s="375"/>
      <c r="Q29" s="375"/>
      <c r="R29" s="375"/>
      <c r="S29" s="375"/>
      <c r="T29" s="375"/>
      <c r="U29" s="375"/>
      <c r="V29" s="375"/>
      <c r="W29" s="375"/>
      <c r="X29" s="375"/>
      <c r="Y29" s="375"/>
      <c r="Z29" s="375"/>
      <c r="AA29" s="375"/>
      <c r="AB29" s="375"/>
      <c r="AC29" s="375"/>
      <c r="AD29" s="375"/>
      <c r="AE29" s="375"/>
      <c r="AF29" s="375"/>
      <c r="AG29" s="375"/>
      <c r="AH29" s="375"/>
      <c r="AI29" s="375"/>
      <c r="AJ29" s="366"/>
      <c r="AL29" s="200"/>
      <c r="AM29" s="200"/>
      <c r="AN29" s="200"/>
      <c r="AR29" s="360"/>
      <c r="AW29" s="386"/>
    </row>
    <row r="30" spans="1:49" ht="19.95" customHeight="1">
      <c r="A30" s="365"/>
      <c r="B30" s="369"/>
      <c r="C30" s="147" t="s">
        <v>166</v>
      </c>
      <c r="D30" s="147"/>
      <c r="E30" s="147"/>
      <c r="F30" s="374"/>
      <c r="G30" s="374"/>
      <c r="H30" s="375" t="s">
        <v>168</v>
      </c>
      <c r="I30" s="375"/>
      <c r="J30" s="375"/>
      <c r="K30" s="375"/>
      <c r="L30" s="375"/>
      <c r="M30" s="375"/>
      <c r="N30" s="375"/>
      <c r="O30" s="375"/>
      <c r="P30" s="375"/>
      <c r="Q30" s="375"/>
      <c r="R30" s="375"/>
      <c r="S30" s="375"/>
      <c r="T30" s="375"/>
      <c r="U30" s="375"/>
      <c r="V30" s="375"/>
      <c r="W30" s="375"/>
      <c r="X30" s="375"/>
      <c r="Y30" s="375"/>
      <c r="Z30" s="375"/>
      <c r="AA30" s="375"/>
      <c r="AB30" s="375"/>
      <c r="AC30" s="375"/>
      <c r="AD30" s="375"/>
      <c r="AE30" s="375"/>
      <c r="AF30" s="375"/>
      <c r="AG30" s="375"/>
      <c r="AH30" s="375"/>
      <c r="AI30" s="375"/>
      <c r="AJ30" s="366"/>
      <c r="AL30" s="200"/>
      <c r="AM30" s="200"/>
      <c r="AN30" s="200"/>
      <c r="AR30" s="360"/>
      <c r="AW30" s="386">
        <f>COUNTIF(F30:G33,"✓")+COUNTIF(F30:G33,"誓約")</f>
        <v>1</v>
      </c>
    </row>
    <row r="31" spans="1:49" ht="30.6" customHeight="1">
      <c r="A31" s="365"/>
      <c r="B31" s="369"/>
      <c r="C31" s="147"/>
      <c r="D31" s="147"/>
      <c r="E31" s="147"/>
      <c r="F31" s="374" t="s">
        <v>449</v>
      </c>
      <c r="G31" s="374"/>
      <c r="H31" s="375" t="s">
        <v>173</v>
      </c>
      <c r="I31" s="375"/>
      <c r="J31" s="375"/>
      <c r="K31" s="375"/>
      <c r="L31" s="375"/>
      <c r="M31" s="375"/>
      <c r="N31" s="375"/>
      <c r="O31" s="375"/>
      <c r="P31" s="375"/>
      <c r="Q31" s="375"/>
      <c r="R31" s="375"/>
      <c r="S31" s="375"/>
      <c r="T31" s="375"/>
      <c r="U31" s="375"/>
      <c r="V31" s="375"/>
      <c r="W31" s="375"/>
      <c r="X31" s="375"/>
      <c r="Y31" s="375"/>
      <c r="Z31" s="375"/>
      <c r="AA31" s="375"/>
      <c r="AB31" s="375"/>
      <c r="AC31" s="375"/>
      <c r="AD31" s="375"/>
      <c r="AE31" s="375"/>
      <c r="AF31" s="375"/>
      <c r="AG31" s="375"/>
      <c r="AH31" s="375"/>
      <c r="AI31" s="375"/>
      <c r="AJ31" s="366"/>
      <c r="AL31" s="200"/>
      <c r="AM31" s="200"/>
      <c r="AN31" s="200"/>
      <c r="AR31" s="360"/>
      <c r="AW31" s="386"/>
    </row>
    <row r="32" spans="1:49" ht="35.4" customHeight="1">
      <c r="A32" s="365"/>
      <c r="B32" s="369"/>
      <c r="C32" s="147"/>
      <c r="D32" s="147"/>
      <c r="E32" s="147"/>
      <c r="F32" s="374"/>
      <c r="G32" s="374"/>
      <c r="H32" s="375" t="s">
        <v>176</v>
      </c>
      <c r="I32" s="375"/>
      <c r="J32" s="375"/>
      <c r="K32" s="375"/>
      <c r="L32" s="375"/>
      <c r="M32" s="375"/>
      <c r="N32" s="375"/>
      <c r="O32" s="375"/>
      <c r="P32" s="375"/>
      <c r="Q32" s="375"/>
      <c r="R32" s="375"/>
      <c r="S32" s="375"/>
      <c r="T32" s="375"/>
      <c r="U32" s="375"/>
      <c r="V32" s="375"/>
      <c r="W32" s="375"/>
      <c r="X32" s="375"/>
      <c r="Y32" s="375"/>
      <c r="Z32" s="375"/>
      <c r="AA32" s="375"/>
      <c r="AB32" s="375"/>
      <c r="AC32" s="375"/>
      <c r="AD32" s="375"/>
      <c r="AE32" s="375"/>
      <c r="AF32" s="375"/>
      <c r="AG32" s="375"/>
      <c r="AH32" s="375"/>
      <c r="AI32" s="375"/>
      <c r="AJ32" s="366"/>
      <c r="AL32" s="200"/>
      <c r="AM32" s="200"/>
      <c r="AN32" s="200"/>
      <c r="AR32" s="360"/>
      <c r="AW32" s="386"/>
    </row>
    <row r="33" spans="1:49" ht="28.8" customHeight="1">
      <c r="A33" s="365"/>
      <c r="B33" s="369"/>
      <c r="C33" s="147"/>
      <c r="D33" s="147"/>
      <c r="E33" s="147"/>
      <c r="F33" s="374"/>
      <c r="G33" s="374"/>
      <c r="H33" s="375" t="s">
        <v>181</v>
      </c>
      <c r="I33" s="375"/>
      <c r="J33" s="375"/>
      <c r="K33" s="375"/>
      <c r="L33" s="375"/>
      <c r="M33" s="375"/>
      <c r="N33" s="375"/>
      <c r="O33" s="375"/>
      <c r="P33" s="375"/>
      <c r="Q33" s="375"/>
      <c r="R33" s="375"/>
      <c r="S33" s="375"/>
      <c r="T33" s="375"/>
      <c r="U33" s="375"/>
      <c r="V33" s="375"/>
      <c r="W33" s="375"/>
      <c r="X33" s="375"/>
      <c r="Y33" s="375"/>
      <c r="Z33" s="375"/>
      <c r="AA33" s="375"/>
      <c r="AB33" s="375"/>
      <c r="AC33" s="375"/>
      <c r="AD33" s="375"/>
      <c r="AE33" s="375"/>
      <c r="AF33" s="375"/>
      <c r="AG33" s="375"/>
      <c r="AH33" s="375"/>
      <c r="AI33" s="375"/>
      <c r="AJ33" s="366"/>
      <c r="AL33" s="200"/>
      <c r="AM33" s="200"/>
      <c r="AN33" s="200"/>
      <c r="AR33" s="360"/>
      <c r="AW33" s="386"/>
    </row>
    <row r="34" spans="1:49" ht="19.95" customHeight="1">
      <c r="A34" s="365"/>
      <c r="B34" s="369"/>
      <c r="C34" s="147" t="s">
        <v>10</v>
      </c>
      <c r="D34" s="147"/>
      <c r="E34" s="147"/>
      <c r="F34" s="374" t="s">
        <v>449</v>
      </c>
      <c r="G34" s="374"/>
      <c r="H34" s="375" t="s">
        <v>184</v>
      </c>
      <c r="I34" s="375"/>
      <c r="J34" s="375"/>
      <c r="K34" s="375"/>
      <c r="L34" s="375"/>
      <c r="M34" s="375"/>
      <c r="N34" s="375"/>
      <c r="O34" s="375"/>
      <c r="P34" s="375"/>
      <c r="Q34" s="375"/>
      <c r="R34" s="375"/>
      <c r="S34" s="375"/>
      <c r="T34" s="375"/>
      <c r="U34" s="375"/>
      <c r="V34" s="375"/>
      <c r="W34" s="375"/>
      <c r="X34" s="375"/>
      <c r="Y34" s="375"/>
      <c r="Z34" s="375"/>
      <c r="AA34" s="375"/>
      <c r="AB34" s="375"/>
      <c r="AC34" s="375"/>
      <c r="AD34" s="375"/>
      <c r="AE34" s="375"/>
      <c r="AF34" s="375"/>
      <c r="AG34" s="375"/>
      <c r="AH34" s="375"/>
      <c r="AI34" s="375"/>
      <c r="AJ34" s="366"/>
      <c r="AL34" s="200"/>
      <c r="AM34" s="200"/>
      <c r="AN34" s="200"/>
      <c r="AR34" s="360"/>
      <c r="AW34" s="386">
        <f>COUNTIF(F34:G37,"✓")+COUNTIF(F34:G37,"誓約")</f>
        <v>1</v>
      </c>
    </row>
    <row r="35" spans="1:49" ht="31.2" customHeight="1">
      <c r="A35" s="365"/>
      <c r="B35" s="369"/>
      <c r="C35" s="147"/>
      <c r="D35" s="147"/>
      <c r="E35" s="147"/>
      <c r="F35" s="374"/>
      <c r="G35" s="374"/>
      <c r="H35" s="375" t="s">
        <v>195</v>
      </c>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66"/>
      <c r="AL35" s="200"/>
      <c r="AM35" s="200"/>
      <c r="AN35" s="200"/>
      <c r="AR35" s="360"/>
      <c r="AW35" s="386"/>
    </row>
    <row r="36" spans="1:49" ht="35.4" customHeight="1">
      <c r="A36" s="365"/>
      <c r="B36" s="369"/>
      <c r="C36" s="147"/>
      <c r="D36" s="147"/>
      <c r="E36" s="147"/>
      <c r="F36" s="374"/>
      <c r="G36" s="374"/>
      <c r="H36" s="375" t="s">
        <v>2446</v>
      </c>
      <c r="I36" s="375"/>
      <c r="J36" s="375"/>
      <c r="K36" s="375"/>
      <c r="L36" s="375"/>
      <c r="M36" s="375"/>
      <c r="N36" s="375"/>
      <c r="O36" s="375"/>
      <c r="P36" s="375"/>
      <c r="Q36" s="375"/>
      <c r="R36" s="375"/>
      <c r="S36" s="375"/>
      <c r="T36" s="375"/>
      <c r="U36" s="375"/>
      <c r="V36" s="375"/>
      <c r="W36" s="375"/>
      <c r="X36" s="375"/>
      <c r="Y36" s="375"/>
      <c r="Z36" s="375"/>
      <c r="AA36" s="375"/>
      <c r="AB36" s="375"/>
      <c r="AC36" s="375"/>
      <c r="AD36" s="375"/>
      <c r="AE36" s="375"/>
      <c r="AF36" s="375"/>
      <c r="AG36" s="375"/>
      <c r="AH36" s="375"/>
      <c r="AI36" s="375"/>
      <c r="AJ36" s="366"/>
      <c r="AL36" s="200"/>
      <c r="AM36" s="200"/>
      <c r="AN36" s="200"/>
      <c r="AR36" s="360"/>
      <c r="AW36" s="386"/>
    </row>
    <row r="37" spans="1:49" ht="19.95" customHeight="1">
      <c r="B37" s="369"/>
      <c r="C37" s="147"/>
      <c r="D37" s="147"/>
      <c r="E37" s="147"/>
      <c r="F37" s="374"/>
      <c r="G37" s="374"/>
      <c r="H37" s="375" t="s">
        <v>197</v>
      </c>
      <c r="I37" s="375"/>
      <c r="J37" s="375"/>
      <c r="K37" s="375"/>
      <c r="L37" s="375"/>
      <c r="M37" s="375"/>
      <c r="N37" s="375"/>
      <c r="O37" s="375"/>
      <c r="P37" s="375"/>
      <c r="Q37" s="375"/>
      <c r="R37" s="375"/>
      <c r="S37" s="375"/>
      <c r="T37" s="375"/>
      <c r="U37" s="375"/>
      <c r="V37" s="375"/>
      <c r="W37" s="375"/>
      <c r="X37" s="375"/>
      <c r="Y37" s="375"/>
      <c r="Z37" s="375"/>
      <c r="AA37" s="375"/>
      <c r="AB37" s="375"/>
      <c r="AC37" s="375"/>
      <c r="AD37" s="375"/>
      <c r="AE37" s="375"/>
      <c r="AF37" s="375"/>
      <c r="AG37" s="375"/>
      <c r="AH37" s="375"/>
      <c r="AI37" s="375"/>
      <c r="AJ37" s="366"/>
      <c r="AL37" s="200"/>
      <c r="AM37" s="200"/>
      <c r="AN37" s="200"/>
      <c r="AR37" s="360"/>
      <c r="AW37" s="386"/>
    </row>
    <row r="38" spans="1:49" ht="25.05" customHeight="1">
      <c r="A38" s="365"/>
      <c r="B38" s="369"/>
      <c r="C38" s="147" t="s">
        <v>175</v>
      </c>
      <c r="D38" s="147"/>
      <c r="E38" s="147"/>
      <c r="F38" s="374" t="s">
        <v>449</v>
      </c>
      <c r="G38" s="374"/>
      <c r="H38" s="376" t="s">
        <v>204</v>
      </c>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76"/>
      <c r="AJ38" s="366"/>
      <c r="AL38" s="200"/>
      <c r="AM38" s="200"/>
      <c r="AN38" s="200"/>
      <c r="AR38" s="360"/>
      <c r="AW38" s="386">
        <f>COUNTIF(F38:G45,"✓")+COUNTIF(F38:G45,"誓約")</f>
        <v>2</v>
      </c>
    </row>
    <row r="39" spans="1:49" ht="25.05" customHeight="1">
      <c r="A39" s="366"/>
      <c r="B39" s="369"/>
      <c r="C39" s="147"/>
      <c r="D39" s="147"/>
      <c r="E39" s="147"/>
      <c r="F39" s="374"/>
      <c r="G39" s="374"/>
      <c r="H39" s="376" t="s">
        <v>207</v>
      </c>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66"/>
      <c r="AL39" s="200"/>
      <c r="AM39" s="200"/>
      <c r="AN39" s="200"/>
      <c r="AR39" s="360"/>
      <c r="AW39" s="386"/>
    </row>
    <row r="40" spans="1:49" ht="25.05" customHeight="1">
      <c r="A40" s="366"/>
      <c r="B40" s="369"/>
      <c r="C40" s="147"/>
      <c r="D40" s="147"/>
      <c r="E40" s="147"/>
      <c r="F40" s="374"/>
      <c r="G40" s="374"/>
      <c r="H40" s="376" t="s">
        <v>1</v>
      </c>
      <c r="I40" s="376"/>
      <c r="J40" s="376"/>
      <c r="K40" s="376"/>
      <c r="L40" s="376"/>
      <c r="M40" s="376"/>
      <c r="N40" s="376"/>
      <c r="O40" s="376"/>
      <c r="P40" s="376"/>
      <c r="Q40" s="376"/>
      <c r="R40" s="376"/>
      <c r="S40" s="376"/>
      <c r="T40" s="376"/>
      <c r="U40" s="376"/>
      <c r="V40" s="376"/>
      <c r="W40" s="376"/>
      <c r="X40" s="376"/>
      <c r="Y40" s="376"/>
      <c r="Z40" s="376"/>
      <c r="AA40" s="376"/>
      <c r="AB40" s="376"/>
      <c r="AC40" s="376"/>
      <c r="AD40" s="376"/>
      <c r="AE40" s="376"/>
      <c r="AF40" s="376"/>
      <c r="AG40" s="376"/>
      <c r="AH40" s="376"/>
      <c r="AI40" s="376"/>
      <c r="AJ40" s="366"/>
      <c r="AL40" s="200"/>
      <c r="AM40" s="200"/>
      <c r="AN40" s="200"/>
      <c r="AR40" s="360"/>
      <c r="AW40" s="386"/>
    </row>
    <row r="41" spans="1:49" ht="25.05" customHeight="1">
      <c r="A41" s="366"/>
      <c r="B41" s="369"/>
      <c r="C41" s="147"/>
      <c r="D41" s="147"/>
      <c r="E41" s="147"/>
      <c r="F41" s="374"/>
      <c r="G41" s="374"/>
      <c r="H41" s="376" t="s">
        <v>209</v>
      </c>
      <c r="I41" s="376"/>
      <c r="J41" s="376"/>
      <c r="K41" s="376"/>
      <c r="L41" s="376"/>
      <c r="M41" s="376"/>
      <c r="N41" s="376"/>
      <c r="O41" s="376"/>
      <c r="P41" s="376"/>
      <c r="Q41" s="376"/>
      <c r="R41" s="376"/>
      <c r="S41" s="376"/>
      <c r="T41" s="376"/>
      <c r="U41" s="376"/>
      <c r="V41" s="376"/>
      <c r="W41" s="376"/>
      <c r="X41" s="376"/>
      <c r="Y41" s="376"/>
      <c r="Z41" s="376"/>
      <c r="AA41" s="376"/>
      <c r="AB41" s="376"/>
      <c r="AC41" s="376"/>
      <c r="AD41" s="376"/>
      <c r="AE41" s="376"/>
      <c r="AF41" s="376"/>
      <c r="AG41" s="376"/>
      <c r="AH41" s="376"/>
      <c r="AI41" s="376"/>
      <c r="AJ41" s="366"/>
      <c r="AL41" s="200"/>
      <c r="AM41" s="200"/>
      <c r="AN41" s="200"/>
      <c r="AR41" s="360"/>
      <c r="AW41" s="386"/>
    </row>
    <row r="42" spans="1:49" ht="25.05" customHeight="1">
      <c r="A42" s="366"/>
      <c r="B42" s="369"/>
      <c r="C42" s="147"/>
      <c r="D42" s="147"/>
      <c r="E42" s="147"/>
      <c r="F42" s="374"/>
      <c r="G42" s="374"/>
      <c r="H42" s="376" t="s">
        <v>214</v>
      </c>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c r="AG42" s="376"/>
      <c r="AH42" s="376"/>
      <c r="AI42" s="376"/>
      <c r="AJ42" s="366"/>
      <c r="AL42" s="200"/>
      <c r="AM42" s="200"/>
      <c r="AN42" s="200"/>
      <c r="AR42" s="360"/>
      <c r="AW42" s="386"/>
    </row>
    <row r="43" spans="1:49" ht="34.799999999999997" customHeight="1">
      <c r="A43" s="366"/>
      <c r="B43" s="369"/>
      <c r="C43" s="147"/>
      <c r="D43" s="147"/>
      <c r="E43" s="147"/>
      <c r="F43" s="374"/>
      <c r="G43" s="374"/>
      <c r="H43" s="376" t="s">
        <v>22</v>
      </c>
      <c r="I43" s="376"/>
      <c r="J43" s="376"/>
      <c r="K43" s="376"/>
      <c r="L43" s="376"/>
      <c r="M43" s="376"/>
      <c r="N43" s="376"/>
      <c r="O43" s="376"/>
      <c r="P43" s="376"/>
      <c r="Q43" s="376"/>
      <c r="R43" s="376"/>
      <c r="S43" s="376"/>
      <c r="T43" s="376"/>
      <c r="U43" s="376"/>
      <c r="V43" s="376"/>
      <c r="W43" s="376"/>
      <c r="X43" s="376"/>
      <c r="Y43" s="376"/>
      <c r="Z43" s="376"/>
      <c r="AA43" s="376"/>
      <c r="AB43" s="376"/>
      <c r="AC43" s="376"/>
      <c r="AD43" s="376"/>
      <c r="AE43" s="376"/>
      <c r="AF43" s="376"/>
      <c r="AG43" s="376"/>
      <c r="AH43" s="376"/>
      <c r="AI43" s="376"/>
      <c r="AJ43" s="366"/>
      <c r="AL43" s="200"/>
      <c r="AM43" s="200"/>
      <c r="AR43" s="360"/>
      <c r="AW43" s="386"/>
    </row>
    <row r="44" spans="1:49" ht="40.049999999999997" customHeight="1">
      <c r="A44" s="366"/>
      <c r="B44" s="369"/>
      <c r="C44" s="147"/>
      <c r="D44" s="147"/>
      <c r="E44" s="147"/>
      <c r="F44" s="374" t="s">
        <v>428</v>
      </c>
      <c r="G44" s="374"/>
      <c r="H44" s="375" t="s">
        <v>2447</v>
      </c>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66"/>
      <c r="AL44" s="200"/>
      <c r="AM44" s="200"/>
      <c r="AR44" s="360"/>
      <c r="AW44" s="386"/>
    </row>
    <row r="45" spans="1:49" ht="40.049999999999997" customHeight="1">
      <c r="A45" s="366"/>
      <c r="B45" s="369"/>
      <c r="C45" s="147"/>
      <c r="D45" s="147"/>
      <c r="E45" s="147"/>
      <c r="F45" s="374"/>
      <c r="G45" s="374"/>
      <c r="H45" s="375" t="s">
        <v>671</v>
      </c>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66"/>
      <c r="AL45" s="200"/>
      <c r="AM45" s="200"/>
      <c r="AR45" s="360"/>
      <c r="AW45" s="386"/>
    </row>
    <row r="46" spans="1:49" ht="21" customHeight="1">
      <c r="A46" s="366"/>
      <c r="B46" s="369"/>
      <c r="C46" s="147"/>
      <c r="D46" s="147"/>
      <c r="E46" s="147"/>
      <c r="F46" s="374"/>
      <c r="G46" s="374"/>
      <c r="H46" s="377" t="s">
        <v>61</v>
      </c>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66"/>
      <c r="AL46" s="200"/>
      <c r="AM46" s="200"/>
      <c r="AR46" s="360"/>
      <c r="AW46" s="386">
        <f>COUNTIF(F46,"✓")+COUNTIF(F46,"誓約")+COUNTIF(F45,"✓")+COUNTIF(F45,"誓約")</f>
        <v>0</v>
      </c>
    </row>
    <row r="47" spans="1:49" ht="31.2" customHeight="1">
      <c r="A47" s="200"/>
      <c r="B47" s="369"/>
      <c r="C47" s="147" t="s">
        <v>35</v>
      </c>
      <c r="D47" s="147"/>
      <c r="E47" s="147"/>
      <c r="F47" s="374" t="s">
        <v>449</v>
      </c>
      <c r="G47" s="374"/>
      <c r="H47" s="376" t="s">
        <v>2448</v>
      </c>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66"/>
      <c r="AL47" s="354"/>
      <c r="AW47" s="196">
        <f>COUNTIF(F47:G50,"✓")+COUNTIF(F47:G50,"誓約")</f>
        <v>1</v>
      </c>
    </row>
    <row r="48" spans="1:49" ht="28.2" customHeight="1">
      <c r="A48" s="200"/>
      <c r="B48" s="369"/>
      <c r="C48" s="147"/>
      <c r="D48" s="147"/>
      <c r="E48" s="147"/>
      <c r="F48" s="374"/>
      <c r="G48" s="374"/>
      <c r="H48" s="375" t="s">
        <v>183</v>
      </c>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66"/>
      <c r="AW48" s="196"/>
    </row>
    <row r="49" spans="1:49" ht="30" customHeight="1">
      <c r="A49" s="200"/>
      <c r="B49" s="369"/>
      <c r="C49" s="147"/>
      <c r="D49" s="147"/>
      <c r="E49" s="147"/>
      <c r="F49" s="374"/>
      <c r="G49" s="374"/>
      <c r="H49" s="375" t="s">
        <v>217</v>
      </c>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66"/>
      <c r="AW49" s="196"/>
    </row>
    <row r="50" spans="1:49" ht="30" customHeight="1">
      <c r="A50" s="200"/>
      <c r="B50" s="370"/>
      <c r="C50" s="147"/>
      <c r="D50" s="147"/>
      <c r="E50" s="147"/>
      <c r="F50" s="374"/>
      <c r="G50" s="374"/>
      <c r="H50" s="375" t="s">
        <v>219</v>
      </c>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66"/>
      <c r="AW50" s="196"/>
    </row>
    <row r="51" spans="1:49" ht="30" customHeight="1">
      <c r="A51" s="215" t="s">
        <v>269</v>
      </c>
      <c r="B51" s="215"/>
      <c r="C51" s="215"/>
      <c r="D51" s="215"/>
      <c r="E51" s="215"/>
      <c r="F51" s="215"/>
      <c r="G51" s="215"/>
      <c r="H51" s="215"/>
      <c r="I51" s="215"/>
      <c r="J51" s="215"/>
      <c r="K51" s="215"/>
      <c r="L51" s="215"/>
      <c r="M51" s="215"/>
      <c r="N51" s="215"/>
      <c r="O51" s="215"/>
      <c r="P51" s="215"/>
      <c r="Q51" s="215"/>
      <c r="R51" s="215"/>
      <c r="S51" s="215"/>
      <c r="T51" s="215"/>
      <c r="U51" s="215"/>
      <c r="V51" s="215"/>
      <c r="W51" s="215"/>
      <c r="X51" s="215"/>
      <c r="Y51" s="215"/>
      <c r="Z51" s="215"/>
      <c r="AA51" s="215"/>
      <c r="AB51" s="215"/>
      <c r="AC51" s="215"/>
      <c r="AD51" s="215"/>
      <c r="AE51" s="215"/>
      <c r="AF51" s="215"/>
      <c r="AG51" s="215"/>
      <c r="AH51" s="215"/>
      <c r="AI51" s="215"/>
      <c r="AJ51" s="200"/>
      <c r="AK51" s="354"/>
      <c r="AL51" s="358"/>
    </row>
    <row r="52" spans="1:49" ht="19.95" customHeight="1">
      <c r="A52" s="216" t="s">
        <v>220</v>
      </c>
      <c r="B52" s="216"/>
      <c r="C52" s="216"/>
      <c r="D52" s="216"/>
      <c r="E52" s="216"/>
      <c r="F52" s="216"/>
      <c r="G52" s="216"/>
      <c r="H52" s="216"/>
      <c r="I52" s="216"/>
      <c r="J52" s="216"/>
      <c r="K52" s="216"/>
      <c r="L52" s="216"/>
      <c r="M52" s="216"/>
      <c r="N52" s="216"/>
      <c r="O52" s="216"/>
      <c r="P52" s="216"/>
      <c r="Q52" s="216"/>
      <c r="R52" s="216"/>
      <c r="S52" s="216"/>
      <c r="T52" s="216"/>
      <c r="U52" s="216"/>
      <c r="V52" s="216"/>
      <c r="W52" s="216"/>
      <c r="X52" s="216"/>
      <c r="Y52" s="216"/>
      <c r="Z52" s="216"/>
      <c r="AA52" s="216"/>
      <c r="AB52" s="216"/>
      <c r="AC52" s="216"/>
      <c r="AD52" s="216"/>
      <c r="AE52" s="216"/>
      <c r="AF52" s="216"/>
      <c r="AG52" s="332"/>
      <c r="AH52" s="334" t="str">
        <f t="array" ref="AH52">IF(G5="","",IF(PRODUCT((A54:A60="✓")*1)=1,"○","×"))</f>
        <v>○</v>
      </c>
      <c r="AI52" s="339"/>
      <c r="AJ52" s="45"/>
      <c r="AK52" s="381" t="s">
        <v>288</v>
      </c>
      <c r="AL52" s="383"/>
      <c r="AM52" s="383"/>
      <c r="AN52" s="383"/>
      <c r="AO52" s="383"/>
      <c r="AP52" s="383"/>
      <c r="AQ52" s="383"/>
      <c r="AR52" s="383"/>
      <c r="AS52" s="383"/>
      <c r="AT52" s="383"/>
      <c r="AU52" s="383"/>
      <c r="AV52" s="385"/>
    </row>
    <row r="53" spans="1:49" ht="31.2" customHeight="1">
      <c r="A53" s="217" t="s">
        <v>274</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316"/>
      <c r="AA53" s="320" t="s">
        <v>278</v>
      </c>
      <c r="AB53" s="324"/>
      <c r="AC53" s="324"/>
      <c r="AD53" s="324"/>
      <c r="AE53" s="324"/>
      <c r="AF53" s="324"/>
      <c r="AG53" s="324"/>
      <c r="AH53" s="324"/>
      <c r="AI53" s="340"/>
      <c r="AJ53" s="200"/>
      <c r="AK53" s="354"/>
      <c r="AL53" s="358"/>
    </row>
    <row r="54" spans="1:49" s="200" customFormat="1" ht="19.95" customHeight="1">
      <c r="A54" s="218" t="s">
        <v>449</v>
      </c>
      <c r="B54" s="255" t="s">
        <v>1340</v>
      </c>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317"/>
      <c r="AA54" s="321" t="s">
        <v>225</v>
      </c>
      <c r="AB54" s="325"/>
      <c r="AC54" s="325"/>
      <c r="AD54" s="325"/>
      <c r="AE54" s="325"/>
      <c r="AF54" s="325"/>
      <c r="AG54" s="325"/>
      <c r="AH54" s="325"/>
      <c r="AI54" s="341"/>
      <c r="AJ54" s="344"/>
    </row>
    <row r="55" spans="1:49" ht="19.95" customHeight="1">
      <c r="A55" s="219" t="s">
        <v>449</v>
      </c>
      <c r="B55" s="255" t="s">
        <v>1553</v>
      </c>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317"/>
      <c r="AA55" s="322" t="s">
        <v>225</v>
      </c>
      <c r="AB55" s="326"/>
      <c r="AC55" s="326"/>
      <c r="AD55" s="326"/>
      <c r="AE55" s="326"/>
      <c r="AF55" s="326"/>
      <c r="AG55" s="326"/>
      <c r="AH55" s="326"/>
      <c r="AI55" s="342"/>
      <c r="AJ55" s="344"/>
      <c r="AW55" s="197"/>
    </row>
    <row r="56" spans="1:49" ht="28.2" customHeight="1">
      <c r="A56" s="219" t="s">
        <v>449</v>
      </c>
      <c r="B56" s="256" t="s">
        <v>279</v>
      </c>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318"/>
      <c r="AA56" s="322" t="s">
        <v>282</v>
      </c>
      <c r="AB56" s="326"/>
      <c r="AC56" s="326"/>
      <c r="AD56" s="326"/>
      <c r="AE56" s="326"/>
      <c r="AF56" s="326"/>
      <c r="AG56" s="326"/>
      <c r="AH56" s="326"/>
      <c r="AI56" s="342"/>
      <c r="AJ56" s="45"/>
    </row>
    <row r="57" spans="1:49" ht="34.950000000000003" customHeight="1">
      <c r="A57" s="219" t="s">
        <v>449</v>
      </c>
      <c r="B57" s="255" t="s">
        <v>222</v>
      </c>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317"/>
      <c r="AA57" s="321" t="s">
        <v>225</v>
      </c>
      <c r="AB57" s="325"/>
      <c r="AC57" s="325"/>
      <c r="AD57" s="325"/>
      <c r="AE57" s="325"/>
      <c r="AF57" s="325"/>
      <c r="AG57" s="325"/>
      <c r="AH57" s="325"/>
      <c r="AI57" s="341"/>
      <c r="AJ57" s="45"/>
    </row>
    <row r="58" spans="1:49" ht="33" customHeight="1">
      <c r="A58" s="219" t="s">
        <v>449</v>
      </c>
      <c r="B58" s="255" t="s">
        <v>226</v>
      </c>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317"/>
      <c r="AA58" s="322" t="s">
        <v>111</v>
      </c>
      <c r="AB58" s="326"/>
      <c r="AC58" s="326"/>
      <c r="AD58" s="326"/>
      <c r="AE58" s="326"/>
      <c r="AF58" s="326"/>
      <c r="AG58" s="326"/>
      <c r="AH58" s="326"/>
      <c r="AI58" s="342"/>
      <c r="AJ58" s="45"/>
    </row>
    <row r="59" spans="1:49" ht="19.95" customHeight="1">
      <c r="A59" s="219" t="s">
        <v>449</v>
      </c>
      <c r="B59" s="256" t="s">
        <v>285</v>
      </c>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318"/>
      <c r="AA59" s="321" t="s">
        <v>36</v>
      </c>
      <c r="AB59" s="325"/>
      <c r="AC59" s="325"/>
      <c r="AD59" s="325"/>
      <c r="AE59" s="325"/>
      <c r="AF59" s="325"/>
      <c r="AG59" s="325"/>
      <c r="AH59" s="325"/>
      <c r="AI59" s="341"/>
      <c r="AJ59" s="45"/>
    </row>
    <row r="60" spans="1:49" ht="19.95" customHeight="1">
      <c r="A60" s="220" t="s">
        <v>449</v>
      </c>
      <c r="B60" s="257" t="s">
        <v>2074</v>
      </c>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319"/>
      <c r="AA60" s="321" t="s">
        <v>225</v>
      </c>
      <c r="AB60" s="325"/>
      <c r="AC60" s="325"/>
      <c r="AD60" s="325"/>
      <c r="AE60" s="325"/>
      <c r="AF60" s="325"/>
      <c r="AG60" s="325"/>
      <c r="AH60" s="325"/>
      <c r="AI60" s="341"/>
      <c r="AJ60" s="45"/>
      <c r="AK60" s="382"/>
    </row>
    <row r="61" spans="1:49" ht="14.4" customHeight="1">
      <c r="A61" s="45"/>
      <c r="B61" s="45"/>
      <c r="C61" s="270"/>
      <c r="D61" s="45"/>
      <c r="E61" s="45"/>
      <c r="F61" s="45"/>
      <c r="G61" s="45"/>
      <c r="H61" s="45"/>
      <c r="I61" s="45"/>
      <c r="J61" s="45"/>
      <c r="K61" s="45"/>
      <c r="L61" s="45"/>
      <c r="M61" s="45"/>
      <c r="N61" s="45"/>
      <c r="O61" s="45"/>
      <c r="P61" s="45"/>
      <c r="Q61" s="45"/>
      <c r="R61" s="45"/>
      <c r="S61" s="45"/>
      <c r="T61" s="45"/>
      <c r="U61" s="45"/>
      <c r="V61" s="45"/>
      <c r="W61" s="45"/>
      <c r="X61" s="45"/>
      <c r="Y61" s="45"/>
      <c r="Z61" s="270"/>
      <c r="AA61" s="270"/>
      <c r="AB61" s="270"/>
      <c r="AC61" s="270"/>
      <c r="AD61" s="270"/>
      <c r="AE61" s="270"/>
      <c r="AF61" s="270"/>
      <c r="AG61" s="270"/>
      <c r="AH61" s="270"/>
      <c r="AI61" s="45"/>
      <c r="AJ61" s="45"/>
      <c r="AK61" s="382"/>
    </row>
    <row r="62" spans="1:49" ht="13.8" customHeight="1">
      <c r="A62" s="221" t="s">
        <v>73</v>
      </c>
      <c r="B62" s="258"/>
      <c r="C62" s="222"/>
      <c r="D62" s="222"/>
      <c r="E62" s="202"/>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row>
    <row r="63" spans="1:49" ht="15" customHeight="1">
      <c r="A63" s="222" t="s">
        <v>296</v>
      </c>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row>
    <row r="64" spans="1:49" ht="13.8"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R64" s="384"/>
    </row>
    <row r="65" spans="1:36" ht="13.8" customHeight="1">
      <c r="A65" s="224" t="s">
        <v>300</v>
      </c>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345"/>
    </row>
    <row r="66" spans="1:36" ht="13.8" customHeight="1">
      <c r="A66" s="225" t="s">
        <v>2420</v>
      </c>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328" t="str">
        <f>IF(G5="","",IF(AND(AH15="○",AW19&lt;&gt;"×"),"○","×"))</f>
        <v>○</v>
      </c>
      <c r="AF66" s="329"/>
      <c r="AG66" s="329"/>
      <c r="AH66" s="329"/>
      <c r="AI66" s="329"/>
      <c r="AJ66" s="346"/>
    </row>
    <row r="67" spans="1:36" s="1" customFormat="1" ht="13.8" customHeight="1">
      <c r="A67" s="224" t="s">
        <v>303</v>
      </c>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345"/>
    </row>
    <row r="68" spans="1:36" s="1" customFormat="1" ht="13.8" customHeight="1">
      <c r="A68" s="225" t="s">
        <v>305</v>
      </c>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328" t="str">
        <f>AH52</f>
        <v>○</v>
      </c>
      <c r="AF68" s="329"/>
      <c r="AG68" s="329"/>
      <c r="AH68" s="329"/>
      <c r="AI68" s="329"/>
      <c r="AJ68" s="346"/>
    </row>
    <row r="69" spans="1:36" ht="15.6" customHeight="1">
      <c r="A69" s="226"/>
      <c r="B69" s="226"/>
      <c r="C69" s="226"/>
      <c r="D69" s="226"/>
      <c r="E69" s="226"/>
      <c r="F69" s="226"/>
      <c r="G69" s="226"/>
      <c r="H69" s="226"/>
      <c r="I69" s="226"/>
      <c r="J69" s="226"/>
      <c r="K69" s="226"/>
      <c r="L69" s="304"/>
      <c r="M69" s="226"/>
      <c r="N69" s="226"/>
      <c r="O69" s="226"/>
      <c r="P69" s="226"/>
      <c r="Q69" s="226"/>
      <c r="R69" s="226"/>
      <c r="S69" s="226"/>
      <c r="T69" s="226"/>
      <c r="U69" s="226"/>
      <c r="V69" s="226"/>
      <c r="W69" s="226"/>
      <c r="X69" s="226"/>
      <c r="Y69" s="226"/>
      <c r="Z69" s="226"/>
      <c r="AA69" s="226"/>
      <c r="AB69" s="226"/>
      <c r="AC69" s="226"/>
      <c r="AD69" s="226"/>
      <c r="AE69" s="226"/>
      <c r="AF69" s="226"/>
      <c r="AG69" s="226"/>
      <c r="AH69" s="226"/>
      <c r="AI69" s="226"/>
      <c r="AJ69" s="226"/>
    </row>
    <row r="70" spans="1:36" ht="22.2" customHeight="1">
      <c r="A70" s="227" t="s">
        <v>320</v>
      </c>
      <c r="B70" s="227"/>
      <c r="C70" s="227"/>
      <c r="D70" s="227"/>
      <c r="E70" s="227"/>
      <c r="F70" s="227"/>
      <c r="G70" s="227"/>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row>
    <row r="71" spans="1:36" s="201" customFormat="1" ht="29.4" customHeight="1">
      <c r="A71" s="227" t="s">
        <v>2479</v>
      </c>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row>
    <row r="72" spans="1:36" ht="37.799999999999997" customHeight="1">
      <c r="A72" s="228" t="s">
        <v>107</v>
      </c>
      <c r="B72" s="228"/>
      <c r="C72" s="271" t="s">
        <v>1633</v>
      </c>
      <c r="D72" s="271"/>
      <c r="E72" s="271"/>
      <c r="F72" s="271"/>
      <c r="G72" s="271"/>
      <c r="H72" s="297" t="s">
        <v>55</v>
      </c>
      <c r="I72" s="297"/>
      <c r="J72" s="297"/>
      <c r="K72" s="297"/>
      <c r="L72" s="297" t="s">
        <v>140</v>
      </c>
      <c r="M72" s="297"/>
      <c r="N72" s="297"/>
      <c r="O72" s="297"/>
      <c r="P72" s="271" t="s">
        <v>142</v>
      </c>
      <c r="Q72" s="271"/>
      <c r="R72" s="271"/>
      <c r="S72" s="271"/>
      <c r="T72" s="311"/>
      <c r="U72" s="311"/>
      <c r="V72" s="311"/>
      <c r="W72" s="311"/>
      <c r="X72" s="311"/>
      <c r="Y72" s="311"/>
      <c r="Z72" s="311"/>
      <c r="AA72" s="311"/>
      <c r="AB72" s="311"/>
      <c r="AC72" s="311"/>
      <c r="AD72" s="311"/>
      <c r="AE72" s="311"/>
      <c r="AF72" s="311"/>
      <c r="AG72" s="311"/>
      <c r="AH72" s="311"/>
      <c r="AI72" s="311"/>
      <c r="AJ72" s="311"/>
    </row>
    <row r="73" spans="1:36" ht="13.95" customHeight="1">
      <c r="A73" s="229" t="str">
        <f>AE2</f>
        <v>静岡県</v>
      </c>
      <c r="B73" s="229"/>
      <c r="C73" s="272">
        <f>IFERROR(SUMIF('様式４号（個表） '!AN16:AN515,"加算対象外",'様式４号（個表） '!P16:P515),"未入力あり")</f>
        <v>1531</v>
      </c>
      <c r="D73" s="272"/>
      <c r="E73" s="272"/>
      <c r="F73" s="272"/>
      <c r="G73" s="272"/>
      <c r="H73" s="298">
        <f>IFERROR(SUMIF('様式４号（個表） '!AN26:AN523,"加算対象外",'様式４号（個表） '!Q26:Q523),"未入力あり")</f>
        <v>0</v>
      </c>
      <c r="I73" s="298"/>
      <c r="J73" s="298"/>
      <c r="K73" s="298"/>
      <c r="L73" s="378"/>
      <c r="M73" s="378"/>
      <c r="N73" s="378"/>
      <c r="O73" s="378"/>
      <c r="P73" s="378"/>
      <c r="Q73" s="378"/>
      <c r="R73" s="378"/>
      <c r="S73" s="378"/>
      <c r="T73" s="311"/>
      <c r="U73" s="311"/>
      <c r="V73" s="311"/>
      <c r="W73" s="311"/>
      <c r="X73" s="311"/>
      <c r="Y73" s="311"/>
      <c r="Z73" s="311"/>
      <c r="AA73" s="311"/>
      <c r="AB73" s="311"/>
      <c r="AC73" s="311"/>
      <c r="AD73" s="311"/>
      <c r="AE73" s="311"/>
      <c r="AF73" s="311"/>
      <c r="AG73" s="311"/>
      <c r="AH73" s="311"/>
      <c r="AI73" s="311"/>
      <c r="AJ73" s="311"/>
    </row>
    <row r="74" spans="1:36" ht="13.95" customHeight="1">
      <c r="A74" s="230"/>
      <c r="B74" s="230"/>
      <c r="C74" s="273"/>
      <c r="D74" s="273"/>
      <c r="E74" s="273"/>
      <c r="F74" s="273"/>
      <c r="G74" s="273"/>
      <c r="H74" s="299"/>
      <c r="I74" s="299"/>
      <c r="J74" s="299"/>
      <c r="K74" s="299"/>
      <c r="L74" s="299"/>
      <c r="M74" s="299"/>
      <c r="N74" s="299"/>
      <c r="O74" s="299"/>
      <c r="P74" s="299"/>
      <c r="Q74" s="299"/>
      <c r="R74" s="299"/>
      <c r="S74" s="299"/>
      <c r="U74" s="311"/>
      <c r="V74" s="311"/>
      <c r="W74" s="311"/>
      <c r="X74" s="311"/>
      <c r="Y74" s="311"/>
      <c r="Z74" s="311"/>
      <c r="AA74" s="311"/>
      <c r="AB74" s="311"/>
      <c r="AC74" s="311"/>
      <c r="AD74" s="311"/>
      <c r="AE74" s="311"/>
      <c r="AF74" s="311"/>
      <c r="AG74" s="311"/>
      <c r="AH74" s="311"/>
      <c r="AI74" s="311"/>
      <c r="AJ74" s="311"/>
    </row>
    <row r="75" spans="1:36" ht="13.95" customHeight="1"/>
    <row r="76" spans="1:36" ht="13.95" customHeight="1">
      <c r="T76" s="201"/>
      <c r="U76" s="201"/>
      <c r="V76" s="201"/>
      <c r="W76" s="201"/>
      <c r="X76" s="201"/>
      <c r="Y76" s="201"/>
      <c r="Z76" s="201"/>
      <c r="AA76" s="201"/>
      <c r="AB76" s="201"/>
      <c r="AC76" s="201"/>
      <c r="AD76" s="201"/>
      <c r="AE76" s="201"/>
      <c r="AF76" s="201"/>
      <c r="AG76" s="201"/>
      <c r="AH76" s="201"/>
      <c r="AI76" s="201"/>
      <c r="AJ76" s="201"/>
    </row>
    <row r="77" spans="1:36" ht="13.95" customHeight="1"/>
    <row r="78" spans="1:36" ht="13.95" customHeight="1">
      <c r="A78" s="201"/>
      <c r="B78" s="201"/>
      <c r="C78" s="201"/>
      <c r="D78" s="201"/>
      <c r="E78" s="201"/>
      <c r="F78" s="201"/>
      <c r="G78" s="201"/>
      <c r="H78" s="201"/>
      <c r="I78" s="201"/>
      <c r="J78" s="201"/>
      <c r="K78" s="201"/>
      <c r="L78" s="201"/>
      <c r="M78" s="201"/>
      <c r="N78" s="201"/>
      <c r="O78" s="201"/>
      <c r="P78" s="201"/>
      <c r="Q78" s="201"/>
      <c r="R78" s="201"/>
      <c r="S78" s="201"/>
    </row>
    <row r="79" spans="1:36" ht="13.95" customHeight="1">
      <c r="T79" s="311"/>
      <c r="U79" s="311"/>
      <c r="V79" s="311"/>
      <c r="W79" s="311"/>
      <c r="X79" s="311"/>
      <c r="Y79" s="311"/>
      <c r="Z79" s="311"/>
      <c r="AA79" s="311"/>
      <c r="AB79" s="311"/>
      <c r="AC79" s="311"/>
      <c r="AD79" s="311"/>
      <c r="AE79" s="311"/>
      <c r="AF79" s="311"/>
      <c r="AG79" s="311"/>
      <c r="AH79" s="311"/>
      <c r="AI79" s="311"/>
      <c r="AJ79" s="311"/>
    </row>
    <row r="80" spans="1:36" ht="13.95" customHeight="1">
      <c r="T80" s="311"/>
      <c r="U80" s="311"/>
      <c r="V80" s="311"/>
      <c r="W80" s="311"/>
      <c r="X80" s="311"/>
      <c r="Y80" s="311"/>
      <c r="Z80" s="311"/>
      <c r="AA80" s="311"/>
      <c r="AB80" s="311"/>
      <c r="AC80" s="311"/>
      <c r="AD80" s="311"/>
      <c r="AE80" s="311"/>
      <c r="AF80" s="311"/>
      <c r="AG80" s="311"/>
      <c r="AH80" s="311"/>
      <c r="AI80" s="311"/>
      <c r="AJ80" s="311"/>
    </row>
    <row r="81" spans="1:36" ht="13.95" customHeight="1">
      <c r="A81" s="230"/>
      <c r="B81" s="230"/>
      <c r="C81" s="273"/>
      <c r="D81" s="273"/>
      <c r="E81" s="273"/>
      <c r="F81" s="273"/>
      <c r="G81" s="273"/>
      <c r="H81" s="299"/>
      <c r="I81" s="299"/>
      <c r="J81" s="299"/>
      <c r="K81" s="299"/>
      <c r="L81" s="299"/>
      <c r="M81" s="299"/>
      <c r="N81" s="299"/>
      <c r="O81" s="299"/>
      <c r="P81" s="299"/>
      <c r="Q81" s="299"/>
      <c r="R81" s="299"/>
      <c r="S81" s="299"/>
      <c r="T81" s="311"/>
      <c r="U81" s="311"/>
      <c r="V81" s="311"/>
      <c r="W81" s="311"/>
      <c r="X81" s="311"/>
      <c r="Y81" s="311"/>
      <c r="Z81" s="311"/>
      <c r="AA81" s="311"/>
      <c r="AB81" s="311"/>
      <c r="AC81" s="311"/>
      <c r="AD81" s="311"/>
      <c r="AE81" s="311"/>
      <c r="AF81" s="311"/>
      <c r="AG81" s="311"/>
      <c r="AH81" s="311"/>
      <c r="AI81" s="311"/>
      <c r="AJ81" s="311"/>
    </row>
    <row r="82" spans="1:36" ht="13.95" customHeight="1">
      <c r="A82" s="230"/>
      <c r="B82" s="230"/>
      <c r="C82" s="273"/>
      <c r="D82" s="273"/>
      <c r="E82" s="273"/>
      <c r="F82" s="273"/>
      <c r="G82" s="273"/>
      <c r="H82" s="299"/>
      <c r="I82" s="299"/>
      <c r="J82" s="299"/>
      <c r="K82" s="299"/>
      <c r="L82" s="299"/>
      <c r="M82" s="299"/>
      <c r="N82" s="299"/>
      <c r="O82" s="299"/>
      <c r="P82" s="299"/>
      <c r="Q82" s="299"/>
      <c r="R82" s="299"/>
      <c r="S82" s="299"/>
      <c r="T82" s="311"/>
      <c r="U82" s="311"/>
      <c r="V82" s="311"/>
      <c r="W82" s="311"/>
      <c r="X82" s="311"/>
      <c r="Y82" s="311"/>
      <c r="Z82" s="311"/>
      <c r="AA82" s="311"/>
      <c r="AB82" s="311"/>
      <c r="AC82" s="311"/>
      <c r="AD82" s="311"/>
      <c r="AE82" s="311"/>
      <c r="AF82" s="311"/>
      <c r="AG82" s="311"/>
      <c r="AH82" s="311"/>
      <c r="AI82" s="311"/>
      <c r="AJ82" s="311"/>
    </row>
    <row r="83" spans="1:36" ht="13.95" customHeight="1">
      <c r="A83" s="230"/>
      <c r="B83" s="230"/>
      <c r="C83" s="273"/>
      <c r="D83" s="273"/>
      <c r="E83" s="273"/>
      <c r="F83" s="273"/>
      <c r="G83" s="273"/>
      <c r="H83" s="299"/>
      <c r="I83" s="299"/>
      <c r="J83" s="299"/>
      <c r="K83" s="299"/>
      <c r="L83" s="299"/>
      <c r="M83" s="299"/>
      <c r="N83" s="299"/>
      <c r="O83" s="299"/>
      <c r="P83" s="299"/>
      <c r="Q83" s="299"/>
      <c r="R83" s="299"/>
      <c r="S83" s="299"/>
      <c r="T83" s="311"/>
      <c r="U83" s="311"/>
      <c r="V83" s="311"/>
      <c r="W83" s="311"/>
      <c r="X83" s="311"/>
      <c r="Y83" s="311"/>
      <c r="Z83" s="311"/>
      <c r="AA83" s="311"/>
      <c r="AB83" s="311"/>
      <c r="AC83" s="311"/>
      <c r="AD83" s="311"/>
      <c r="AE83" s="311"/>
      <c r="AF83" s="311"/>
      <c r="AG83" s="311"/>
      <c r="AH83" s="311"/>
      <c r="AI83" s="311"/>
      <c r="AJ83" s="311"/>
    </row>
    <row r="84" spans="1:36" ht="13.95" customHeight="1">
      <c r="A84" s="230"/>
      <c r="B84" s="230"/>
      <c r="C84" s="273"/>
      <c r="D84" s="273"/>
      <c r="E84" s="273"/>
      <c r="F84" s="273"/>
      <c r="G84" s="273"/>
      <c r="H84" s="299"/>
      <c r="I84" s="299"/>
      <c r="J84" s="299"/>
      <c r="K84" s="299"/>
      <c r="L84" s="299"/>
      <c r="M84" s="299"/>
      <c r="N84" s="299"/>
      <c r="O84" s="299"/>
      <c r="P84" s="299"/>
      <c r="Q84" s="299"/>
      <c r="R84" s="299"/>
      <c r="S84" s="299"/>
      <c r="T84" s="311"/>
      <c r="U84" s="311"/>
      <c r="V84" s="311"/>
      <c r="W84" s="311"/>
      <c r="X84" s="311"/>
      <c r="Y84" s="311"/>
      <c r="Z84" s="311"/>
      <c r="AA84" s="311"/>
      <c r="AB84" s="311"/>
      <c r="AC84" s="311"/>
      <c r="AD84" s="311"/>
      <c r="AE84" s="311"/>
      <c r="AF84" s="311"/>
      <c r="AG84" s="311"/>
      <c r="AH84" s="311"/>
      <c r="AI84" s="311"/>
      <c r="AJ84" s="311"/>
    </row>
    <row r="85" spans="1:36" ht="13.95" customHeight="1">
      <c r="A85" s="230"/>
      <c r="B85" s="230"/>
      <c r="C85" s="273"/>
      <c r="D85" s="273"/>
      <c r="E85" s="273"/>
      <c r="F85" s="273"/>
      <c r="G85" s="273"/>
      <c r="H85" s="299"/>
      <c r="I85" s="299"/>
      <c r="J85" s="299"/>
      <c r="K85" s="299"/>
      <c r="L85" s="299"/>
      <c r="M85" s="299"/>
      <c r="N85" s="299"/>
      <c r="O85" s="299"/>
      <c r="P85" s="299"/>
      <c r="Q85" s="299"/>
      <c r="R85" s="299"/>
      <c r="S85" s="299"/>
      <c r="T85" s="311"/>
      <c r="U85" s="311"/>
      <c r="V85" s="311"/>
      <c r="W85" s="311"/>
      <c r="X85" s="311"/>
      <c r="Y85" s="311"/>
      <c r="Z85" s="311"/>
      <c r="AA85" s="311"/>
      <c r="AB85" s="311"/>
      <c r="AC85" s="311"/>
      <c r="AD85" s="311"/>
      <c r="AE85" s="311"/>
      <c r="AF85" s="311"/>
      <c r="AG85" s="311"/>
      <c r="AH85" s="311"/>
      <c r="AI85" s="311"/>
      <c r="AJ85" s="311"/>
    </row>
    <row r="86" spans="1:36" ht="13.95" customHeight="1">
      <c r="A86" s="230"/>
      <c r="B86" s="230"/>
      <c r="C86" s="273"/>
      <c r="D86" s="273"/>
      <c r="E86" s="273"/>
      <c r="F86" s="273"/>
      <c r="G86" s="273"/>
      <c r="H86" s="299"/>
      <c r="I86" s="299"/>
      <c r="J86" s="299"/>
      <c r="K86" s="299"/>
      <c r="L86" s="299"/>
      <c r="M86" s="299"/>
      <c r="N86" s="299"/>
      <c r="O86" s="299"/>
      <c r="P86" s="299"/>
      <c r="Q86" s="299"/>
      <c r="R86" s="299"/>
      <c r="S86" s="299"/>
      <c r="T86" s="311"/>
      <c r="U86" s="311"/>
      <c r="V86" s="311"/>
      <c r="W86" s="311"/>
      <c r="X86" s="311"/>
      <c r="Y86" s="311"/>
      <c r="Z86" s="311"/>
      <c r="AA86" s="311"/>
      <c r="AB86" s="311"/>
      <c r="AC86" s="311"/>
      <c r="AD86" s="311"/>
      <c r="AE86" s="311"/>
      <c r="AF86" s="311"/>
      <c r="AG86" s="311"/>
      <c r="AH86" s="311"/>
      <c r="AI86" s="311"/>
      <c r="AJ86" s="311"/>
    </row>
    <row r="87" spans="1:36" ht="13.95" customHeight="1">
      <c r="A87" s="230"/>
      <c r="B87" s="230"/>
      <c r="C87" s="273"/>
      <c r="D87" s="273"/>
      <c r="E87" s="273"/>
      <c r="F87" s="273"/>
      <c r="G87" s="273"/>
      <c r="H87" s="299"/>
      <c r="I87" s="299"/>
      <c r="J87" s="299"/>
      <c r="K87" s="299"/>
      <c r="L87" s="299"/>
      <c r="M87" s="299"/>
      <c r="N87" s="299"/>
      <c r="O87" s="299"/>
      <c r="P87" s="299"/>
      <c r="Q87" s="299"/>
      <c r="R87" s="299"/>
      <c r="S87" s="299"/>
      <c r="T87" s="311"/>
      <c r="U87" s="311"/>
      <c r="V87" s="311"/>
      <c r="W87" s="311"/>
      <c r="X87" s="311"/>
      <c r="Y87" s="311"/>
      <c r="Z87" s="311"/>
      <c r="AA87" s="311"/>
      <c r="AB87" s="311"/>
      <c r="AC87" s="311"/>
      <c r="AD87" s="311"/>
      <c r="AE87" s="311"/>
      <c r="AF87" s="311"/>
      <c r="AG87" s="311"/>
      <c r="AH87" s="311"/>
      <c r="AI87" s="311"/>
      <c r="AJ87" s="311"/>
    </row>
    <row r="88" spans="1:36" ht="13.95" customHeight="1">
      <c r="A88" s="230"/>
      <c r="B88" s="230"/>
      <c r="C88" s="273"/>
      <c r="D88" s="273"/>
      <c r="E88" s="273"/>
      <c r="F88" s="273"/>
      <c r="G88" s="273"/>
      <c r="H88" s="299"/>
      <c r="I88" s="299"/>
      <c r="J88" s="299"/>
      <c r="K88" s="299"/>
      <c r="L88" s="299"/>
      <c r="M88" s="299"/>
      <c r="N88" s="299"/>
      <c r="O88" s="299"/>
      <c r="P88" s="299"/>
      <c r="Q88" s="299"/>
      <c r="R88" s="299"/>
      <c r="S88" s="299"/>
      <c r="T88" s="311"/>
      <c r="U88" s="311"/>
      <c r="V88" s="311"/>
      <c r="W88" s="311"/>
      <c r="X88" s="311"/>
      <c r="Y88" s="311"/>
      <c r="Z88" s="311"/>
      <c r="AA88" s="311"/>
      <c r="AB88" s="311"/>
      <c r="AC88" s="311"/>
      <c r="AD88" s="311"/>
      <c r="AE88" s="311"/>
      <c r="AF88" s="311"/>
      <c r="AG88" s="311"/>
      <c r="AH88" s="311"/>
      <c r="AI88" s="311"/>
      <c r="AJ88" s="311"/>
    </row>
    <row r="89" spans="1:36" ht="13.95" customHeight="1">
      <c r="A89" s="230"/>
      <c r="B89" s="230"/>
      <c r="C89" s="273"/>
      <c r="D89" s="273"/>
      <c r="E89" s="273"/>
      <c r="F89" s="273"/>
      <c r="G89" s="273"/>
      <c r="H89" s="299"/>
      <c r="I89" s="299"/>
      <c r="J89" s="299"/>
      <c r="K89" s="299"/>
      <c r="L89" s="299"/>
      <c r="M89" s="299"/>
      <c r="N89" s="299"/>
      <c r="O89" s="299"/>
      <c r="P89" s="299"/>
      <c r="Q89" s="299"/>
      <c r="R89" s="299"/>
      <c r="S89" s="299"/>
      <c r="T89" s="311"/>
      <c r="U89" s="311"/>
      <c r="V89" s="311"/>
      <c r="W89" s="311"/>
      <c r="X89" s="311"/>
      <c r="Y89" s="311"/>
      <c r="Z89" s="311"/>
      <c r="AA89" s="311"/>
      <c r="AB89" s="311"/>
      <c r="AC89" s="311"/>
      <c r="AD89" s="311"/>
      <c r="AE89" s="311"/>
      <c r="AF89" s="311"/>
      <c r="AG89" s="311"/>
      <c r="AH89" s="311"/>
      <c r="AI89" s="311"/>
      <c r="AJ89" s="311"/>
    </row>
    <row r="90" spans="1:36" ht="13.95" customHeight="1">
      <c r="A90" s="230"/>
      <c r="B90" s="230"/>
      <c r="C90" s="273"/>
      <c r="D90" s="273"/>
      <c r="E90" s="273"/>
      <c r="F90" s="273"/>
      <c r="G90" s="273"/>
      <c r="H90" s="299"/>
      <c r="I90" s="299"/>
      <c r="J90" s="299"/>
      <c r="K90" s="299"/>
      <c r="L90" s="299"/>
      <c r="M90" s="299"/>
      <c r="N90" s="299"/>
      <c r="O90" s="299"/>
      <c r="P90" s="299"/>
      <c r="Q90" s="299"/>
      <c r="R90" s="299"/>
      <c r="S90" s="299"/>
      <c r="T90" s="311"/>
      <c r="U90" s="311"/>
      <c r="V90" s="311"/>
      <c r="W90" s="311"/>
      <c r="X90" s="311"/>
      <c r="Y90" s="311"/>
      <c r="Z90" s="311"/>
      <c r="AA90" s="311"/>
      <c r="AB90" s="311"/>
      <c r="AC90" s="311"/>
      <c r="AD90" s="311"/>
      <c r="AE90" s="311"/>
      <c r="AF90" s="311"/>
      <c r="AG90" s="311"/>
      <c r="AH90" s="311"/>
      <c r="AI90" s="311"/>
      <c r="AJ90" s="311"/>
    </row>
    <row r="91" spans="1:36" ht="13.95" customHeight="1">
      <c r="A91" s="230"/>
      <c r="B91" s="230"/>
      <c r="C91" s="273"/>
      <c r="D91" s="273"/>
      <c r="E91" s="273"/>
      <c r="F91" s="273"/>
      <c r="G91" s="273"/>
      <c r="H91" s="299"/>
      <c r="I91" s="299"/>
      <c r="J91" s="299"/>
      <c r="K91" s="299"/>
      <c r="L91" s="299"/>
      <c r="M91" s="299"/>
      <c r="N91" s="299"/>
      <c r="O91" s="299"/>
      <c r="P91" s="299"/>
      <c r="Q91" s="299"/>
      <c r="R91" s="299"/>
      <c r="S91" s="299"/>
      <c r="T91" s="311"/>
      <c r="U91" s="311"/>
      <c r="V91" s="311"/>
      <c r="W91" s="311"/>
      <c r="X91" s="311"/>
      <c r="Y91" s="311"/>
      <c r="Z91" s="311"/>
      <c r="AA91" s="311"/>
      <c r="AB91" s="311"/>
      <c r="AC91" s="311"/>
      <c r="AD91" s="311"/>
      <c r="AE91" s="311"/>
      <c r="AF91" s="311"/>
      <c r="AG91" s="311"/>
      <c r="AH91" s="311"/>
      <c r="AI91" s="311"/>
      <c r="AJ91" s="311"/>
    </row>
    <row r="92" spans="1:36" ht="13.95" customHeight="1">
      <c r="A92" s="230"/>
      <c r="B92" s="230"/>
      <c r="C92" s="273"/>
      <c r="D92" s="273"/>
      <c r="E92" s="273"/>
      <c r="F92" s="273"/>
      <c r="G92" s="273"/>
      <c r="H92" s="299"/>
      <c r="I92" s="299"/>
      <c r="J92" s="299"/>
      <c r="K92" s="299"/>
      <c r="L92" s="299"/>
      <c r="M92" s="299"/>
      <c r="N92" s="299"/>
      <c r="O92" s="299"/>
      <c r="P92" s="299"/>
      <c r="Q92" s="299"/>
      <c r="R92" s="299"/>
      <c r="S92" s="299"/>
      <c r="T92" s="311"/>
      <c r="U92" s="311"/>
      <c r="V92" s="311"/>
      <c r="W92" s="311"/>
      <c r="X92" s="311"/>
      <c r="Y92" s="311"/>
      <c r="Z92" s="311"/>
      <c r="AA92" s="311"/>
      <c r="AB92" s="311"/>
      <c r="AC92" s="311"/>
      <c r="AD92" s="311"/>
      <c r="AE92" s="311"/>
      <c r="AF92" s="311"/>
      <c r="AG92" s="311"/>
      <c r="AH92" s="311"/>
      <c r="AI92" s="311"/>
      <c r="AJ92" s="311"/>
    </row>
    <row r="93" spans="1:36" ht="13.95" customHeight="1">
      <c r="A93" s="230"/>
      <c r="B93" s="230"/>
      <c r="C93" s="273"/>
      <c r="D93" s="273"/>
      <c r="E93" s="273"/>
      <c r="F93" s="273"/>
      <c r="G93" s="273"/>
      <c r="H93" s="299"/>
      <c r="I93" s="299"/>
      <c r="J93" s="299"/>
      <c r="K93" s="299"/>
      <c r="L93" s="299"/>
      <c r="M93" s="299"/>
      <c r="N93" s="299"/>
      <c r="O93" s="299"/>
      <c r="P93" s="299"/>
      <c r="Q93" s="299"/>
      <c r="R93" s="299"/>
      <c r="S93" s="299"/>
      <c r="T93" s="311"/>
      <c r="U93" s="311"/>
      <c r="V93" s="311"/>
      <c r="W93" s="311"/>
      <c r="X93" s="311"/>
      <c r="Y93" s="311"/>
      <c r="Z93" s="311"/>
      <c r="AA93" s="311"/>
      <c r="AB93" s="311"/>
      <c r="AC93" s="311"/>
      <c r="AD93" s="311"/>
      <c r="AE93" s="311"/>
      <c r="AF93" s="311"/>
      <c r="AG93" s="311"/>
      <c r="AH93" s="311"/>
      <c r="AI93" s="311"/>
      <c r="AJ93" s="311"/>
    </row>
    <row r="94" spans="1:36" ht="13.95" customHeight="1">
      <c r="A94" s="230"/>
      <c r="B94" s="230"/>
      <c r="C94" s="273"/>
      <c r="D94" s="273"/>
      <c r="E94" s="273"/>
      <c r="F94" s="273"/>
      <c r="G94" s="273"/>
      <c r="H94" s="299"/>
      <c r="I94" s="299"/>
      <c r="J94" s="299"/>
      <c r="K94" s="299"/>
      <c r="L94" s="299"/>
      <c r="M94" s="299"/>
      <c r="N94" s="299"/>
      <c r="O94" s="299"/>
      <c r="P94" s="299"/>
      <c r="Q94" s="299"/>
      <c r="R94" s="299"/>
      <c r="S94" s="299"/>
      <c r="T94" s="311"/>
      <c r="U94" s="311"/>
      <c r="V94" s="311"/>
      <c r="W94" s="311"/>
      <c r="X94" s="311"/>
      <c r="Y94" s="311"/>
      <c r="Z94" s="311"/>
      <c r="AA94" s="311"/>
      <c r="AB94" s="311"/>
      <c r="AC94" s="311"/>
      <c r="AD94" s="311"/>
      <c r="AE94" s="311"/>
      <c r="AF94" s="311"/>
      <c r="AG94" s="311"/>
      <c r="AH94" s="311"/>
      <c r="AI94" s="311"/>
      <c r="AJ94" s="311"/>
    </row>
    <row r="95" spans="1:36" ht="13.95" customHeight="1">
      <c r="A95" s="230"/>
      <c r="B95" s="230"/>
      <c r="C95" s="273"/>
      <c r="D95" s="273"/>
      <c r="E95" s="273"/>
      <c r="F95" s="273"/>
      <c r="G95" s="273"/>
      <c r="H95" s="299"/>
      <c r="I95" s="299"/>
      <c r="J95" s="299"/>
      <c r="K95" s="299"/>
      <c r="L95" s="299"/>
      <c r="M95" s="299"/>
      <c r="N95" s="299"/>
      <c r="O95" s="299"/>
      <c r="P95" s="299"/>
      <c r="Q95" s="299"/>
      <c r="R95" s="299"/>
      <c r="S95" s="299"/>
      <c r="T95" s="311"/>
      <c r="U95" s="311"/>
      <c r="V95" s="311"/>
      <c r="W95" s="311"/>
      <c r="X95" s="311"/>
      <c r="Y95" s="311"/>
      <c r="Z95" s="311"/>
      <c r="AA95" s="311"/>
      <c r="AB95" s="311"/>
      <c r="AC95" s="311"/>
      <c r="AD95" s="311"/>
      <c r="AE95" s="311"/>
      <c r="AF95" s="311"/>
      <c r="AG95" s="311"/>
      <c r="AH95" s="311"/>
      <c r="AI95" s="311"/>
      <c r="AJ95" s="311"/>
    </row>
    <row r="96" spans="1:36" ht="13.95" customHeight="1">
      <c r="A96" s="230"/>
      <c r="B96" s="230"/>
      <c r="C96" s="273"/>
      <c r="D96" s="273"/>
      <c r="E96" s="273"/>
      <c r="F96" s="273"/>
      <c r="G96" s="273"/>
      <c r="H96" s="299"/>
      <c r="I96" s="299"/>
      <c r="J96" s="299"/>
      <c r="K96" s="299"/>
      <c r="L96" s="299"/>
      <c r="M96" s="299"/>
      <c r="N96" s="299"/>
      <c r="O96" s="299"/>
      <c r="P96" s="299"/>
      <c r="Q96" s="299"/>
      <c r="R96" s="299"/>
      <c r="S96" s="299"/>
      <c r="T96" s="311"/>
      <c r="U96" s="311"/>
      <c r="V96" s="311"/>
      <c r="W96" s="311"/>
      <c r="X96" s="311"/>
      <c r="Y96" s="311"/>
      <c r="Z96" s="311"/>
      <c r="AA96" s="311"/>
      <c r="AB96" s="311"/>
      <c r="AC96" s="311"/>
      <c r="AD96" s="311"/>
      <c r="AE96" s="311"/>
      <c r="AF96" s="311"/>
      <c r="AG96" s="311"/>
      <c r="AH96" s="311"/>
      <c r="AI96" s="311"/>
      <c r="AJ96" s="311"/>
    </row>
    <row r="97" spans="1:36" ht="13.95" customHeight="1">
      <c r="A97" s="230"/>
      <c r="B97" s="230"/>
      <c r="C97" s="273"/>
      <c r="D97" s="273"/>
      <c r="E97" s="273"/>
      <c r="F97" s="273"/>
      <c r="G97" s="273"/>
      <c r="H97" s="299"/>
      <c r="I97" s="299"/>
      <c r="J97" s="299"/>
      <c r="K97" s="299"/>
      <c r="L97" s="299"/>
      <c r="M97" s="299"/>
      <c r="N97" s="299"/>
      <c r="O97" s="299"/>
      <c r="P97" s="299"/>
      <c r="Q97" s="299"/>
      <c r="R97" s="299"/>
      <c r="S97" s="299"/>
      <c r="T97" s="311"/>
      <c r="U97" s="311"/>
      <c r="V97" s="311"/>
      <c r="W97" s="311"/>
      <c r="X97" s="311"/>
      <c r="Y97" s="311"/>
      <c r="Z97" s="311"/>
      <c r="AA97" s="311"/>
      <c r="AB97" s="311"/>
      <c r="AC97" s="311"/>
      <c r="AD97" s="311"/>
      <c r="AE97" s="311"/>
      <c r="AF97" s="311"/>
      <c r="AG97" s="311"/>
      <c r="AH97" s="311"/>
      <c r="AI97" s="311"/>
      <c r="AJ97" s="311"/>
    </row>
    <row r="98" spans="1:36" ht="13.95" customHeight="1">
      <c r="A98" s="230"/>
      <c r="B98" s="230"/>
      <c r="C98" s="273"/>
      <c r="D98" s="273"/>
      <c r="E98" s="273"/>
      <c r="F98" s="273"/>
      <c r="G98" s="273"/>
      <c r="H98" s="299"/>
      <c r="I98" s="299"/>
      <c r="J98" s="299"/>
      <c r="K98" s="299"/>
      <c r="L98" s="299"/>
      <c r="M98" s="299"/>
      <c r="N98" s="299"/>
      <c r="O98" s="299"/>
      <c r="P98" s="299"/>
      <c r="Q98" s="299"/>
      <c r="R98" s="299"/>
      <c r="S98" s="299"/>
      <c r="T98" s="311"/>
      <c r="U98" s="311"/>
      <c r="V98" s="311"/>
      <c r="W98" s="311"/>
      <c r="X98" s="311"/>
      <c r="Y98" s="311"/>
      <c r="Z98" s="311"/>
      <c r="AA98" s="311"/>
      <c r="AB98" s="311"/>
      <c r="AC98" s="311"/>
      <c r="AD98" s="311"/>
      <c r="AE98" s="311"/>
      <c r="AF98" s="311"/>
      <c r="AG98" s="311"/>
      <c r="AH98" s="311"/>
      <c r="AI98" s="311"/>
      <c r="AJ98" s="311"/>
    </row>
    <row r="99" spans="1:36" ht="13.95" customHeight="1">
      <c r="A99" s="230"/>
      <c r="B99" s="230"/>
      <c r="C99" s="273"/>
      <c r="D99" s="273"/>
      <c r="E99" s="273"/>
      <c r="F99" s="273"/>
      <c r="G99" s="273"/>
      <c r="H99" s="299"/>
      <c r="I99" s="299"/>
      <c r="J99" s="299"/>
      <c r="K99" s="299"/>
      <c r="L99" s="299"/>
      <c r="M99" s="299"/>
      <c r="N99" s="299"/>
      <c r="O99" s="299"/>
      <c r="P99" s="299"/>
      <c r="Q99" s="299"/>
      <c r="R99" s="299"/>
      <c r="S99" s="299"/>
      <c r="T99" s="311"/>
      <c r="U99" s="311"/>
      <c r="V99" s="311"/>
      <c r="W99" s="311"/>
      <c r="X99" s="311"/>
      <c r="Y99" s="311"/>
      <c r="Z99" s="311"/>
      <c r="AA99" s="311"/>
      <c r="AB99" s="311"/>
      <c r="AC99" s="311"/>
      <c r="AD99" s="311"/>
      <c r="AE99" s="311"/>
      <c r="AF99" s="311"/>
      <c r="AG99" s="311"/>
      <c r="AH99" s="311"/>
      <c r="AI99" s="311"/>
      <c r="AJ99" s="311"/>
    </row>
    <row r="100" spans="1:36" ht="13.95" customHeight="1">
      <c r="A100" s="230"/>
      <c r="B100" s="230"/>
      <c r="C100" s="273"/>
      <c r="D100" s="273"/>
      <c r="E100" s="273"/>
      <c r="F100" s="273"/>
      <c r="G100" s="273"/>
      <c r="H100" s="299"/>
      <c r="I100" s="299"/>
      <c r="J100" s="299"/>
      <c r="K100" s="299"/>
      <c r="L100" s="299"/>
      <c r="M100" s="299"/>
      <c r="N100" s="299"/>
      <c r="O100" s="299"/>
      <c r="P100" s="299"/>
      <c r="Q100" s="299"/>
      <c r="R100" s="299"/>
      <c r="S100" s="299"/>
      <c r="T100" s="311"/>
      <c r="U100" s="311"/>
      <c r="V100" s="311"/>
      <c r="W100" s="311"/>
      <c r="X100" s="311"/>
      <c r="Y100" s="311"/>
      <c r="Z100" s="311"/>
      <c r="AA100" s="311"/>
      <c r="AB100" s="311"/>
      <c r="AC100" s="311"/>
      <c r="AD100" s="311"/>
      <c r="AE100" s="311"/>
      <c r="AF100" s="311"/>
      <c r="AG100" s="311"/>
      <c r="AH100" s="311"/>
      <c r="AI100" s="311"/>
      <c r="AJ100" s="311"/>
    </row>
    <row r="101" spans="1:36" ht="13.95" customHeight="1">
      <c r="A101" s="230"/>
      <c r="B101" s="230"/>
      <c r="C101" s="273"/>
      <c r="D101" s="273"/>
      <c r="E101" s="273"/>
      <c r="F101" s="273"/>
      <c r="G101" s="273"/>
      <c r="H101" s="299"/>
      <c r="I101" s="299"/>
      <c r="J101" s="299"/>
      <c r="K101" s="299"/>
      <c r="L101" s="299"/>
      <c r="M101" s="299"/>
      <c r="N101" s="299"/>
      <c r="O101" s="299"/>
      <c r="P101" s="299"/>
      <c r="Q101" s="299"/>
      <c r="R101" s="299"/>
      <c r="S101" s="299"/>
      <c r="T101" s="311"/>
      <c r="U101" s="311"/>
      <c r="V101" s="311"/>
      <c r="W101" s="311"/>
      <c r="X101" s="311"/>
      <c r="Y101" s="311"/>
      <c r="Z101" s="311"/>
      <c r="AA101" s="311"/>
      <c r="AB101" s="311"/>
      <c r="AC101" s="311"/>
      <c r="AD101" s="311"/>
      <c r="AE101" s="311"/>
      <c r="AF101" s="311"/>
      <c r="AG101" s="311"/>
      <c r="AH101" s="311"/>
      <c r="AI101" s="311"/>
      <c r="AJ101" s="311"/>
    </row>
    <row r="102" spans="1:36" ht="13.95" customHeight="1">
      <c r="A102" s="230"/>
      <c r="B102" s="230"/>
      <c r="C102" s="273"/>
      <c r="D102" s="273"/>
      <c r="E102" s="273"/>
      <c r="F102" s="273"/>
      <c r="G102" s="273"/>
      <c r="H102" s="299"/>
      <c r="I102" s="299"/>
      <c r="J102" s="299"/>
      <c r="K102" s="299"/>
      <c r="L102" s="299"/>
      <c r="M102" s="299"/>
      <c r="N102" s="299"/>
      <c r="O102" s="299"/>
      <c r="P102" s="299"/>
      <c r="Q102" s="299"/>
      <c r="R102" s="299"/>
      <c r="S102" s="299"/>
      <c r="T102" s="311"/>
      <c r="U102" s="311"/>
      <c r="V102" s="311"/>
      <c r="W102" s="311"/>
      <c r="X102" s="311"/>
      <c r="Y102" s="311"/>
      <c r="Z102" s="311"/>
      <c r="AA102" s="311"/>
      <c r="AB102" s="311"/>
      <c r="AC102" s="311"/>
      <c r="AD102" s="311"/>
      <c r="AE102" s="311"/>
      <c r="AF102" s="311"/>
      <c r="AG102" s="311"/>
      <c r="AH102" s="311"/>
      <c r="AI102" s="311"/>
      <c r="AJ102" s="311"/>
    </row>
    <row r="103" spans="1:36" ht="13.95" customHeight="1">
      <c r="A103" s="230"/>
      <c r="B103" s="230"/>
      <c r="C103" s="273"/>
      <c r="D103" s="273"/>
      <c r="E103" s="273"/>
      <c r="F103" s="273"/>
      <c r="G103" s="273"/>
      <c r="H103" s="299"/>
      <c r="I103" s="299"/>
      <c r="J103" s="299"/>
      <c r="K103" s="299"/>
      <c r="L103" s="299"/>
      <c r="M103" s="299"/>
      <c r="N103" s="299"/>
      <c r="O103" s="299"/>
      <c r="P103" s="299"/>
      <c r="Q103" s="299"/>
      <c r="R103" s="299"/>
      <c r="S103" s="299"/>
      <c r="T103" s="311"/>
      <c r="U103" s="311"/>
      <c r="V103" s="311"/>
      <c r="W103" s="311"/>
      <c r="X103" s="311"/>
      <c r="Y103" s="311"/>
      <c r="Z103" s="311"/>
      <c r="AA103" s="311"/>
      <c r="AB103" s="311"/>
      <c r="AC103" s="311"/>
      <c r="AD103" s="311"/>
      <c r="AE103" s="311"/>
      <c r="AF103" s="311"/>
      <c r="AG103" s="311"/>
      <c r="AH103" s="311"/>
      <c r="AI103" s="311"/>
      <c r="AJ103" s="311"/>
    </row>
    <row r="104" spans="1:36" ht="13.95" customHeight="1">
      <c r="A104" s="230"/>
      <c r="B104" s="230"/>
      <c r="C104" s="273"/>
      <c r="D104" s="273"/>
      <c r="E104" s="273"/>
      <c r="F104" s="273"/>
      <c r="G104" s="273"/>
      <c r="H104" s="299"/>
      <c r="I104" s="299"/>
      <c r="J104" s="299"/>
      <c r="K104" s="299"/>
      <c r="L104" s="299"/>
      <c r="M104" s="299"/>
      <c r="N104" s="299"/>
      <c r="O104" s="299"/>
      <c r="P104" s="299"/>
      <c r="Q104" s="299"/>
      <c r="R104" s="299"/>
      <c r="S104" s="299"/>
      <c r="T104" s="311"/>
      <c r="U104" s="311"/>
      <c r="V104" s="311"/>
      <c r="W104" s="311"/>
      <c r="X104" s="311"/>
      <c r="Y104" s="311"/>
      <c r="Z104" s="311"/>
      <c r="AA104" s="311"/>
      <c r="AB104" s="311"/>
      <c r="AC104" s="311"/>
      <c r="AD104" s="311"/>
      <c r="AE104" s="311"/>
      <c r="AF104" s="311"/>
      <c r="AG104" s="311"/>
      <c r="AH104" s="311"/>
      <c r="AI104" s="311"/>
      <c r="AJ104" s="311"/>
    </row>
    <row r="105" spans="1:36" ht="13.95" customHeight="1">
      <c r="A105" s="230"/>
      <c r="B105" s="230"/>
      <c r="C105" s="273"/>
      <c r="D105" s="273"/>
      <c r="E105" s="273"/>
      <c r="F105" s="273"/>
      <c r="G105" s="273"/>
      <c r="H105" s="299"/>
      <c r="I105" s="299"/>
      <c r="J105" s="299"/>
      <c r="K105" s="299"/>
      <c r="L105" s="299"/>
      <c r="M105" s="299"/>
      <c r="N105" s="299"/>
      <c r="O105" s="299"/>
      <c r="P105" s="299"/>
      <c r="Q105" s="299"/>
      <c r="R105" s="299"/>
      <c r="S105" s="299"/>
      <c r="T105" s="311"/>
      <c r="U105" s="311"/>
      <c r="V105" s="311"/>
      <c r="W105" s="311"/>
      <c r="X105" s="311"/>
      <c r="Y105" s="311"/>
      <c r="Z105" s="311"/>
      <c r="AA105" s="311"/>
      <c r="AB105" s="311"/>
      <c r="AC105" s="311"/>
      <c r="AD105" s="311"/>
      <c r="AE105" s="311"/>
      <c r="AF105" s="311"/>
      <c r="AG105" s="311"/>
      <c r="AH105" s="311"/>
      <c r="AI105" s="311"/>
      <c r="AJ105" s="311"/>
    </row>
    <row r="106" spans="1:36" ht="13.95" customHeight="1">
      <c r="A106" s="230"/>
      <c r="B106" s="230"/>
      <c r="C106" s="273"/>
      <c r="D106" s="273"/>
      <c r="E106" s="273"/>
      <c r="F106" s="273"/>
      <c r="G106" s="273"/>
      <c r="H106" s="299"/>
      <c r="I106" s="299"/>
      <c r="J106" s="299"/>
      <c r="K106" s="299"/>
      <c r="L106" s="299"/>
      <c r="M106" s="299"/>
      <c r="N106" s="299"/>
      <c r="O106" s="299"/>
      <c r="P106" s="299"/>
      <c r="Q106" s="299"/>
      <c r="R106" s="299"/>
      <c r="S106" s="299"/>
      <c r="T106" s="311"/>
      <c r="U106" s="311"/>
      <c r="V106" s="311"/>
      <c r="W106" s="311"/>
      <c r="X106" s="311"/>
      <c r="Y106" s="311"/>
      <c r="Z106" s="311"/>
      <c r="AA106" s="311"/>
      <c r="AB106" s="311"/>
      <c r="AC106" s="311"/>
      <c r="AD106" s="311"/>
      <c r="AE106" s="311"/>
      <c r="AF106" s="311"/>
      <c r="AG106" s="311"/>
      <c r="AH106" s="311"/>
      <c r="AI106" s="311"/>
      <c r="AJ106" s="311"/>
    </row>
    <row r="107" spans="1:36" ht="13.95" customHeight="1">
      <c r="A107" s="230"/>
      <c r="B107" s="230"/>
      <c r="C107" s="273"/>
      <c r="D107" s="273"/>
      <c r="E107" s="273"/>
      <c r="F107" s="273"/>
      <c r="G107" s="273"/>
      <c r="H107" s="299"/>
      <c r="I107" s="299"/>
      <c r="J107" s="299"/>
      <c r="K107" s="299"/>
      <c r="L107" s="299"/>
      <c r="M107" s="299"/>
      <c r="N107" s="299"/>
      <c r="O107" s="299"/>
      <c r="P107" s="299"/>
      <c r="Q107" s="299"/>
      <c r="R107" s="299"/>
      <c r="S107" s="299"/>
      <c r="T107" s="311"/>
      <c r="U107" s="311"/>
      <c r="V107" s="311"/>
      <c r="W107" s="311"/>
      <c r="X107" s="311"/>
      <c r="Y107" s="311"/>
      <c r="Z107" s="311"/>
      <c r="AA107" s="311"/>
      <c r="AB107" s="311"/>
      <c r="AC107" s="311"/>
      <c r="AD107" s="311"/>
      <c r="AE107" s="311"/>
      <c r="AF107" s="311"/>
      <c r="AG107" s="311"/>
      <c r="AH107" s="311"/>
      <c r="AI107" s="311"/>
      <c r="AJ107" s="311"/>
    </row>
    <row r="108" spans="1:36" ht="13.95" customHeight="1">
      <c r="A108" s="230"/>
      <c r="B108" s="230"/>
      <c r="C108" s="273"/>
      <c r="D108" s="273"/>
      <c r="E108" s="273"/>
      <c r="F108" s="273"/>
      <c r="G108" s="273"/>
      <c r="H108" s="299"/>
      <c r="I108" s="299"/>
      <c r="J108" s="299"/>
      <c r="K108" s="299"/>
      <c r="L108" s="299"/>
      <c r="M108" s="299"/>
      <c r="N108" s="299"/>
      <c r="O108" s="299"/>
      <c r="P108" s="299"/>
      <c r="Q108" s="299"/>
      <c r="R108" s="299"/>
      <c r="S108" s="299"/>
      <c r="T108" s="311"/>
      <c r="U108" s="311"/>
      <c r="V108" s="311"/>
      <c r="W108" s="311"/>
      <c r="X108" s="311"/>
      <c r="Y108" s="311"/>
      <c r="Z108" s="311"/>
      <c r="AA108" s="311"/>
      <c r="AB108" s="311"/>
      <c r="AC108" s="311"/>
      <c r="AD108" s="311"/>
      <c r="AE108" s="311"/>
      <c r="AF108" s="311"/>
      <c r="AG108" s="311"/>
      <c r="AH108" s="311"/>
      <c r="AI108" s="311"/>
      <c r="AJ108" s="311"/>
    </row>
    <row r="109" spans="1:36" ht="13.95" customHeight="1">
      <c r="A109" s="230"/>
      <c r="B109" s="230"/>
      <c r="C109" s="273"/>
      <c r="D109" s="273"/>
      <c r="E109" s="273"/>
      <c r="F109" s="273"/>
      <c r="G109" s="273"/>
      <c r="H109" s="299"/>
      <c r="I109" s="299"/>
      <c r="J109" s="299"/>
      <c r="K109" s="299"/>
      <c r="L109" s="299"/>
      <c r="M109" s="299"/>
      <c r="N109" s="299"/>
      <c r="O109" s="299"/>
      <c r="P109" s="299"/>
      <c r="Q109" s="299"/>
      <c r="R109" s="299"/>
      <c r="S109" s="299"/>
      <c r="T109" s="311"/>
      <c r="U109" s="311"/>
      <c r="V109" s="311"/>
      <c r="W109" s="311"/>
      <c r="X109" s="311"/>
      <c r="Y109" s="311"/>
      <c r="Z109" s="311"/>
      <c r="AA109" s="311"/>
      <c r="AB109" s="311"/>
      <c r="AC109" s="311"/>
      <c r="AD109" s="311"/>
      <c r="AE109" s="311"/>
      <c r="AF109" s="311"/>
      <c r="AG109" s="311"/>
      <c r="AH109" s="311"/>
      <c r="AI109" s="311"/>
      <c r="AJ109" s="311"/>
    </row>
    <row r="110" spans="1:36" ht="13.95" customHeight="1">
      <c r="A110" s="230"/>
      <c r="B110" s="230"/>
      <c r="C110" s="273"/>
      <c r="D110" s="273"/>
      <c r="E110" s="273"/>
      <c r="F110" s="273"/>
      <c r="G110" s="273"/>
      <c r="H110" s="299"/>
      <c r="I110" s="299"/>
      <c r="J110" s="299"/>
      <c r="K110" s="299"/>
      <c r="L110" s="299"/>
      <c r="M110" s="299"/>
      <c r="N110" s="299"/>
      <c r="O110" s="299"/>
      <c r="P110" s="299"/>
      <c r="Q110" s="299"/>
      <c r="R110" s="299"/>
      <c r="S110" s="299"/>
      <c r="T110" s="311"/>
      <c r="U110" s="311"/>
      <c r="V110" s="311"/>
      <c r="W110" s="311"/>
      <c r="X110" s="311"/>
      <c r="Y110" s="311"/>
      <c r="Z110" s="311"/>
      <c r="AA110" s="311"/>
      <c r="AB110" s="311"/>
      <c r="AC110" s="311"/>
      <c r="AD110" s="311"/>
      <c r="AE110" s="311"/>
      <c r="AF110" s="311"/>
      <c r="AG110" s="311"/>
      <c r="AH110" s="311"/>
      <c r="AI110" s="311"/>
      <c r="AJ110" s="311"/>
    </row>
    <row r="111" spans="1:36" ht="13.95" customHeight="1">
      <c r="A111" s="230"/>
      <c r="B111" s="230"/>
      <c r="C111" s="273"/>
      <c r="D111" s="273"/>
      <c r="E111" s="273"/>
      <c r="F111" s="273"/>
      <c r="G111" s="273"/>
      <c r="H111" s="299"/>
      <c r="I111" s="299"/>
      <c r="J111" s="299"/>
      <c r="K111" s="299"/>
      <c r="L111" s="299"/>
      <c r="M111" s="299"/>
      <c r="N111" s="299"/>
      <c r="O111" s="299"/>
      <c r="P111" s="299"/>
      <c r="Q111" s="299"/>
      <c r="R111" s="299"/>
      <c r="S111" s="299"/>
      <c r="T111" s="311"/>
      <c r="U111" s="311"/>
      <c r="V111" s="311"/>
      <c r="W111" s="311"/>
      <c r="X111" s="311"/>
      <c r="Y111" s="311"/>
      <c r="Z111" s="311"/>
      <c r="AA111" s="311"/>
      <c r="AB111" s="311"/>
      <c r="AC111" s="311"/>
      <c r="AD111" s="311"/>
      <c r="AE111" s="311"/>
      <c r="AF111" s="311"/>
      <c r="AG111" s="311"/>
      <c r="AH111" s="311"/>
      <c r="AI111" s="311"/>
      <c r="AJ111" s="311"/>
    </row>
    <row r="112" spans="1:36" ht="13.95" customHeight="1">
      <c r="A112" s="230"/>
      <c r="B112" s="230"/>
      <c r="C112" s="273"/>
      <c r="D112" s="273"/>
      <c r="E112" s="273"/>
      <c r="F112" s="273"/>
      <c r="G112" s="273"/>
      <c r="H112" s="299"/>
      <c r="I112" s="299"/>
      <c r="J112" s="299"/>
      <c r="K112" s="299"/>
      <c r="L112" s="299"/>
      <c r="M112" s="299"/>
      <c r="N112" s="299"/>
      <c r="O112" s="299"/>
      <c r="P112" s="299"/>
      <c r="Q112" s="299"/>
      <c r="R112" s="299"/>
      <c r="S112" s="299"/>
      <c r="T112" s="311"/>
      <c r="U112" s="311"/>
      <c r="V112" s="311"/>
      <c r="W112" s="311"/>
      <c r="X112" s="311"/>
      <c r="Y112" s="311"/>
      <c r="Z112" s="311"/>
      <c r="AA112" s="311"/>
      <c r="AB112" s="311"/>
      <c r="AC112" s="311"/>
      <c r="AD112" s="311"/>
      <c r="AE112" s="311"/>
      <c r="AF112" s="311"/>
      <c r="AG112" s="311"/>
      <c r="AH112" s="311"/>
      <c r="AI112" s="311"/>
      <c r="AJ112" s="311"/>
    </row>
    <row r="113" spans="1:36" ht="13.95" customHeight="1">
      <c r="A113" s="230"/>
      <c r="B113" s="230"/>
      <c r="C113" s="273"/>
      <c r="D113" s="273"/>
      <c r="E113" s="273"/>
      <c r="F113" s="273"/>
      <c r="G113" s="273"/>
      <c r="H113" s="299"/>
      <c r="I113" s="299"/>
      <c r="J113" s="299"/>
      <c r="K113" s="299"/>
      <c r="L113" s="299"/>
      <c r="M113" s="299"/>
      <c r="N113" s="299"/>
      <c r="O113" s="299"/>
      <c r="P113" s="299"/>
      <c r="Q113" s="299"/>
      <c r="R113" s="299"/>
      <c r="S113" s="299"/>
      <c r="T113" s="311"/>
      <c r="U113" s="311"/>
      <c r="V113" s="311"/>
      <c r="W113" s="311"/>
      <c r="X113" s="311"/>
      <c r="Y113" s="311"/>
      <c r="Z113" s="311"/>
      <c r="AA113" s="311"/>
      <c r="AB113" s="311"/>
      <c r="AC113" s="311"/>
      <c r="AD113" s="311"/>
      <c r="AE113" s="311"/>
      <c r="AF113" s="311"/>
      <c r="AG113" s="311"/>
      <c r="AH113" s="311"/>
      <c r="AI113" s="311"/>
      <c r="AJ113" s="311"/>
    </row>
    <row r="114" spans="1:36" ht="13.95" customHeight="1">
      <c r="A114" s="230"/>
      <c r="B114" s="230"/>
      <c r="C114" s="273"/>
      <c r="D114" s="273"/>
      <c r="E114" s="273"/>
      <c r="F114" s="273"/>
      <c r="G114" s="273"/>
      <c r="H114" s="299"/>
      <c r="I114" s="299"/>
      <c r="J114" s="299"/>
      <c r="K114" s="299"/>
      <c r="L114" s="299"/>
      <c r="M114" s="299"/>
      <c r="N114" s="299"/>
      <c r="O114" s="299"/>
      <c r="P114" s="299"/>
      <c r="Q114" s="299"/>
      <c r="R114" s="299"/>
      <c r="S114" s="299"/>
      <c r="T114" s="311"/>
      <c r="U114" s="311"/>
      <c r="V114" s="311"/>
      <c r="W114" s="311"/>
      <c r="X114" s="311"/>
      <c r="Y114" s="311"/>
      <c r="Z114" s="311"/>
      <c r="AA114" s="311"/>
      <c r="AB114" s="311"/>
      <c r="AC114" s="311"/>
      <c r="AD114" s="311"/>
      <c r="AE114" s="311"/>
      <c r="AF114" s="311"/>
      <c r="AG114" s="311"/>
      <c r="AH114" s="311"/>
      <c r="AI114" s="311"/>
      <c r="AJ114" s="311"/>
    </row>
    <row r="115" spans="1:36" ht="13.95" customHeight="1">
      <c r="A115" s="230"/>
      <c r="B115" s="230"/>
      <c r="C115" s="273"/>
      <c r="D115" s="273"/>
      <c r="E115" s="273"/>
      <c r="F115" s="273"/>
      <c r="G115" s="273"/>
      <c r="H115" s="299"/>
      <c r="I115" s="299"/>
      <c r="J115" s="299"/>
      <c r="K115" s="299"/>
      <c r="L115" s="299"/>
      <c r="M115" s="299"/>
      <c r="N115" s="299"/>
      <c r="O115" s="299"/>
      <c r="P115" s="299"/>
      <c r="Q115" s="299"/>
      <c r="R115" s="299"/>
      <c r="S115" s="299"/>
      <c r="T115" s="311"/>
      <c r="U115" s="311"/>
      <c r="V115" s="311"/>
      <c r="W115" s="311"/>
      <c r="X115" s="311"/>
      <c r="Y115" s="311"/>
      <c r="Z115" s="311"/>
      <c r="AA115" s="311"/>
      <c r="AB115" s="311"/>
      <c r="AC115" s="311"/>
      <c r="AD115" s="311"/>
      <c r="AE115" s="311"/>
      <c r="AF115" s="311"/>
      <c r="AG115" s="311"/>
      <c r="AH115" s="311"/>
      <c r="AI115" s="311"/>
      <c r="AJ115" s="311"/>
    </row>
    <row r="116" spans="1:36" ht="13.95" customHeight="1">
      <c r="A116" s="230"/>
      <c r="B116" s="230"/>
      <c r="C116" s="273"/>
      <c r="D116" s="273"/>
      <c r="E116" s="273"/>
      <c r="F116" s="273"/>
      <c r="G116" s="273"/>
      <c r="H116" s="299"/>
      <c r="I116" s="299"/>
      <c r="J116" s="299"/>
      <c r="K116" s="299"/>
      <c r="L116" s="299"/>
      <c r="M116" s="299"/>
      <c r="N116" s="299"/>
      <c r="O116" s="299"/>
      <c r="P116" s="299"/>
      <c r="Q116" s="299"/>
      <c r="R116" s="299"/>
      <c r="S116" s="299"/>
      <c r="T116" s="311"/>
      <c r="U116" s="311"/>
      <c r="V116" s="311"/>
      <c r="W116" s="311"/>
      <c r="X116" s="311"/>
      <c r="Y116" s="311"/>
      <c r="Z116" s="311"/>
      <c r="AA116" s="311"/>
      <c r="AB116" s="311"/>
      <c r="AC116" s="311"/>
      <c r="AD116" s="311"/>
      <c r="AE116" s="311"/>
      <c r="AF116" s="311"/>
      <c r="AG116" s="311"/>
      <c r="AH116" s="311"/>
      <c r="AI116" s="311"/>
      <c r="AJ116" s="311"/>
    </row>
    <row r="117" spans="1:36" ht="13.95" customHeight="1">
      <c r="A117" s="230"/>
      <c r="B117" s="230"/>
      <c r="C117" s="273"/>
      <c r="D117" s="273"/>
      <c r="E117" s="273"/>
      <c r="F117" s="273"/>
      <c r="G117" s="273"/>
      <c r="H117" s="299"/>
      <c r="I117" s="299"/>
      <c r="J117" s="299"/>
      <c r="K117" s="299"/>
      <c r="L117" s="299"/>
      <c r="M117" s="299"/>
      <c r="N117" s="299"/>
      <c r="O117" s="299"/>
      <c r="P117" s="299"/>
      <c r="Q117" s="299"/>
      <c r="R117" s="299"/>
      <c r="S117" s="299"/>
      <c r="T117" s="311"/>
      <c r="U117" s="311"/>
      <c r="V117" s="311"/>
      <c r="W117" s="311"/>
      <c r="X117" s="311"/>
      <c r="Y117" s="311"/>
      <c r="Z117" s="311"/>
      <c r="AA117" s="311"/>
      <c r="AB117" s="311"/>
      <c r="AC117" s="311"/>
      <c r="AD117" s="311"/>
      <c r="AE117" s="311"/>
      <c r="AF117" s="311"/>
      <c r="AG117" s="311"/>
      <c r="AH117" s="311"/>
      <c r="AI117" s="311"/>
      <c r="AJ117" s="311"/>
    </row>
    <row r="118" spans="1:36" ht="13.95" customHeight="1">
      <c r="A118" s="230"/>
      <c r="B118" s="230"/>
      <c r="C118" s="273"/>
      <c r="D118" s="273"/>
      <c r="E118" s="273"/>
      <c r="F118" s="273"/>
      <c r="G118" s="273"/>
      <c r="H118" s="299"/>
      <c r="I118" s="299"/>
      <c r="J118" s="299"/>
      <c r="K118" s="299"/>
      <c r="L118" s="299"/>
      <c r="M118" s="299"/>
      <c r="N118" s="299"/>
      <c r="O118" s="299"/>
      <c r="P118" s="299"/>
      <c r="Q118" s="299"/>
      <c r="R118" s="299"/>
      <c r="S118" s="299"/>
      <c r="T118" s="311"/>
      <c r="U118" s="311"/>
      <c r="V118" s="311"/>
      <c r="W118" s="311"/>
      <c r="X118" s="311"/>
      <c r="Y118" s="311"/>
      <c r="Z118" s="311"/>
      <c r="AA118" s="311"/>
      <c r="AB118" s="311"/>
      <c r="AC118" s="311"/>
      <c r="AD118" s="311"/>
      <c r="AE118" s="311"/>
      <c r="AF118" s="311"/>
      <c r="AG118" s="311"/>
      <c r="AH118" s="311"/>
      <c r="AI118" s="311"/>
      <c r="AJ118" s="311"/>
    </row>
    <row r="119" spans="1:36">
      <c r="A119" s="230"/>
      <c r="B119" s="230"/>
      <c r="C119" s="273"/>
      <c r="D119" s="273"/>
      <c r="E119" s="273"/>
      <c r="F119" s="273"/>
      <c r="G119" s="273"/>
      <c r="H119" s="299"/>
      <c r="I119" s="299"/>
      <c r="J119" s="299"/>
      <c r="K119" s="299"/>
      <c r="L119" s="299"/>
      <c r="M119" s="299"/>
      <c r="N119" s="299"/>
      <c r="O119" s="299"/>
      <c r="P119" s="299"/>
      <c r="Q119" s="299"/>
      <c r="R119" s="299"/>
      <c r="S119" s="299"/>
      <c r="T119" s="311"/>
      <c r="U119" s="311"/>
      <c r="V119" s="311"/>
      <c r="W119" s="311"/>
      <c r="X119" s="311"/>
      <c r="Y119" s="311"/>
      <c r="Z119" s="311"/>
      <c r="AA119" s="311"/>
      <c r="AB119" s="311"/>
      <c r="AC119" s="311"/>
      <c r="AD119" s="311"/>
      <c r="AE119" s="311"/>
      <c r="AF119" s="311"/>
      <c r="AG119" s="311"/>
      <c r="AH119" s="311"/>
      <c r="AI119" s="311"/>
      <c r="AJ119" s="311"/>
    </row>
    <row r="120" spans="1:36">
      <c r="A120" s="230"/>
      <c r="B120" s="230"/>
      <c r="C120" s="273"/>
      <c r="D120" s="273"/>
      <c r="E120" s="273"/>
      <c r="F120" s="273"/>
      <c r="G120" s="273"/>
      <c r="H120" s="299"/>
      <c r="I120" s="299"/>
      <c r="J120" s="299"/>
      <c r="K120" s="299"/>
      <c r="L120" s="299"/>
      <c r="M120" s="299"/>
      <c r="N120" s="299"/>
      <c r="O120" s="299"/>
      <c r="P120" s="299"/>
      <c r="Q120" s="299"/>
      <c r="R120" s="299"/>
      <c r="S120" s="299"/>
      <c r="T120" s="311"/>
      <c r="U120" s="311"/>
      <c r="V120" s="311"/>
      <c r="W120" s="311"/>
      <c r="X120" s="311"/>
      <c r="Y120" s="311"/>
      <c r="Z120" s="311"/>
      <c r="AA120" s="311"/>
      <c r="AB120" s="311"/>
      <c r="AC120" s="311"/>
      <c r="AD120" s="311"/>
      <c r="AE120" s="311"/>
      <c r="AF120" s="311"/>
      <c r="AG120" s="311"/>
      <c r="AH120" s="311"/>
      <c r="AI120" s="311"/>
      <c r="AJ120" s="311"/>
    </row>
    <row r="121" spans="1:36">
      <c r="A121" s="230"/>
      <c r="B121" s="230"/>
      <c r="C121" s="273"/>
      <c r="D121" s="273"/>
      <c r="E121" s="273"/>
      <c r="F121" s="273"/>
      <c r="G121" s="273"/>
      <c r="H121" s="299"/>
      <c r="I121" s="299"/>
      <c r="J121" s="299"/>
      <c r="K121" s="299"/>
      <c r="L121" s="299"/>
      <c r="M121" s="299"/>
      <c r="N121" s="299"/>
      <c r="O121" s="299"/>
      <c r="P121" s="299"/>
      <c r="Q121" s="299"/>
      <c r="R121" s="299"/>
      <c r="S121" s="299"/>
      <c r="T121" s="311"/>
      <c r="U121" s="311"/>
      <c r="V121" s="311"/>
      <c r="W121" s="311"/>
      <c r="X121" s="311"/>
      <c r="Y121" s="311"/>
      <c r="Z121" s="311"/>
      <c r="AA121" s="311"/>
      <c r="AB121" s="311"/>
      <c r="AC121" s="311"/>
      <c r="AD121" s="311"/>
      <c r="AE121" s="311"/>
      <c r="AF121" s="311"/>
      <c r="AG121" s="311"/>
      <c r="AH121" s="311"/>
      <c r="AI121" s="311"/>
      <c r="AJ121" s="311"/>
    </row>
    <row r="122" spans="1:36">
      <c r="A122" s="230"/>
      <c r="B122" s="230"/>
      <c r="C122" s="273"/>
      <c r="D122" s="273"/>
      <c r="E122" s="273"/>
      <c r="F122" s="273"/>
      <c r="G122" s="273"/>
      <c r="H122" s="299"/>
      <c r="I122" s="299"/>
      <c r="J122" s="299"/>
      <c r="K122" s="299"/>
      <c r="L122" s="299"/>
      <c r="M122" s="299"/>
      <c r="N122" s="299"/>
      <c r="O122" s="299"/>
      <c r="P122" s="299"/>
      <c r="Q122" s="299"/>
      <c r="R122" s="299"/>
      <c r="S122" s="299"/>
      <c r="T122" s="311"/>
      <c r="U122" s="311"/>
      <c r="V122" s="311"/>
      <c r="W122" s="311"/>
      <c r="X122" s="311"/>
      <c r="Y122" s="311"/>
      <c r="Z122" s="311"/>
      <c r="AA122" s="311"/>
      <c r="AB122" s="311"/>
      <c r="AC122" s="311"/>
      <c r="AD122" s="311"/>
      <c r="AE122" s="311"/>
      <c r="AF122" s="311"/>
      <c r="AG122" s="311"/>
      <c r="AH122" s="311"/>
      <c r="AI122" s="311"/>
      <c r="AJ122" s="311"/>
    </row>
    <row r="123" spans="1:36">
      <c r="A123" s="230"/>
      <c r="B123" s="230"/>
      <c r="C123" s="273"/>
      <c r="D123" s="273"/>
      <c r="E123" s="273"/>
      <c r="F123" s="273"/>
      <c r="G123" s="273"/>
      <c r="H123" s="299"/>
      <c r="I123" s="299"/>
      <c r="J123" s="299"/>
      <c r="K123" s="299"/>
      <c r="L123" s="299"/>
      <c r="M123" s="299"/>
      <c r="N123" s="299"/>
      <c r="O123" s="299"/>
      <c r="P123" s="299"/>
      <c r="Q123" s="299"/>
      <c r="R123" s="299"/>
      <c r="S123" s="299"/>
      <c r="T123" s="300"/>
      <c r="U123" s="300"/>
      <c r="V123" s="300"/>
      <c r="W123" s="300"/>
      <c r="X123" s="300"/>
      <c r="Y123" s="300"/>
      <c r="Z123" s="300"/>
      <c r="AA123" s="300"/>
      <c r="AB123" s="300"/>
      <c r="AC123" s="300"/>
      <c r="AD123" s="300"/>
      <c r="AE123" s="300"/>
      <c r="AF123" s="300"/>
      <c r="AG123" s="300"/>
      <c r="AH123" s="300"/>
      <c r="AI123" s="300"/>
      <c r="AJ123" s="200"/>
    </row>
    <row r="124" spans="1:36">
      <c r="A124" s="230"/>
      <c r="B124" s="230"/>
      <c r="C124" s="273"/>
      <c r="D124" s="273"/>
      <c r="E124" s="273"/>
      <c r="F124" s="273"/>
      <c r="G124" s="273"/>
      <c r="H124" s="299"/>
      <c r="I124" s="299"/>
      <c r="J124" s="299"/>
      <c r="K124" s="299"/>
      <c r="L124" s="299"/>
      <c r="M124" s="299"/>
      <c r="N124" s="299"/>
      <c r="O124" s="299"/>
      <c r="P124" s="299"/>
      <c r="Q124" s="299"/>
      <c r="R124" s="299"/>
      <c r="S124" s="299"/>
      <c r="T124" s="200"/>
      <c r="U124" s="200"/>
      <c r="V124" s="200"/>
      <c r="W124" s="200"/>
      <c r="X124" s="200"/>
      <c r="Y124" s="200"/>
      <c r="Z124" s="200"/>
      <c r="AA124" s="200"/>
      <c r="AB124" s="200"/>
      <c r="AC124" s="200"/>
      <c r="AD124" s="200"/>
      <c r="AE124" s="200"/>
      <c r="AF124" s="200"/>
      <c r="AG124" s="200"/>
      <c r="AH124" s="200"/>
      <c r="AI124" s="200"/>
      <c r="AJ124" s="200"/>
    </row>
    <row r="125" spans="1:36">
      <c r="A125" s="230"/>
      <c r="B125" s="230"/>
      <c r="C125" s="273"/>
      <c r="D125" s="273"/>
      <c r="E125" s="273"/>
      <c r="F125" s="273"/>
      <c r="G125" s="273"/>
      <c r="H125" s="300"/>
      <c r="I125" s="300"/>
      <c r="J125" s="300"/>
      <c r="K125" s="300"/>
      <c r="L125" s="300"/>
      <c r="M125" s="300"/>
      <c r="N125" s="300"/>
      <c r="O125" s="300"/>
      <c r="P125" s="300"/>
      <c r="Q125" s="300"/>
      <c r="R125" s="300"/>
      <c r="S125" s="300"/>
    </row>
    <row r="126" spans="1:36">
      <c r="A126" s="200"/>
      <c r="B126" s="200"/>
      <c r="C126" s="200"/>
      <c r="D126" s="200"/>
      <c r="E126" s="200"/>
      <c r="F126" s="200"/>
      <c r="G126" s="200"/>
      <c r="H126" s="200"/>
      <c r="I126" s="200"/>
      <c r="J126" s="200"/>
      <c r="K126" s="200"/>
      <c r="L126" s="200"/>
      <c r="M126" s="200"/>
      <c r="N126" s="200"/>
      <c r="O126" s="200"/>
      <c r="P126" s="200"/>
      <c r="Q126" s="200"/>
      <c r="R126" s="200"/>
      <c r="S126" s="200"/>
    </row>
  </sheetData>
  <sheetProtection password="CC6B" sheet="1" objects="1" scenarios="1"/>
  <mergeCells count="306">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8:AG18"/>
    <mergeCell ref="AH18:AI18"/>
    <mergeCell ref="C19:AG19"/>
    <mergeCell ref="AH19:AI19"/>
    <mergeCell ref="C20:AG20"/>
    <mergeCell ref="AH20:AI20"/>
    <mergeCell ref="C21:E21"/>
    <mergeCell ref="F21:AI21"/>
    <mergeCell ref="F22:G22"/>
    <mergeCell ref="H22:AI22"/>
    <mergeCell ref="F23:G23"/>
    <mergeCell ref="H23:AI23"/>
    <mergeCell ref="F24:G24"/>
    <mergeCell ref="H24:AI24"/>
    <mergeCell ref="F25:G25"/>
    <mergeCell ref="H25:AI25"/>
    <mergeCell ref="F26:G26"/>
    <mergeCell ref="H26:AI26"/>
    <mergeCell ref="F27:G27"/>
    <mergeCell ref="H27:AI27"/>
    <mergeCell ref="F28:G28"/>
    <mergeCell ref="H28:AI28"/>
    <mergeCell ref="F29:G29"/>
    <mergeCell ref="H29:AI29"/>
    <mergeCell ref="F30:G30"/>
    <mergeCell ref="H30:AI30"/>
    <mergeCell ref="F31:G31"/>
    <mergeCell ref="H31:AI31"/>
    <mergeCell ref="F32:G32"/>
    <mergeCell ref="H32:AI32"/>
    <mergeCell ref="F33:G33"/>
    <mergeCell ref="H33:AI33"/>
    <mergeCell ref="F34:G34"/>
    <mergeCell ref="H34:AI34"/>
    <mergeCell ref="F35:G35"/>
    <mergeCell ref="H35:AI35"/>
    <mergeCell ref="F36:G36"/>
    <mergeCell ref="H36:AI36"/>
    <mergeCell ref="F37:G37"/>
    <mergeCell ref="H37:AI37"/>
    <mergeCell ref="F38:G38"/>
    <mergeCell ref="H38:AI38"/>
    <mergeCell ref="F39:G39"/>
    <mergeCell ref="H39:AI39"/>
    <mergeCell ref="F40:G40"/>
    <mergeCell ref="H40:AI40"/>
    <mergeCell ref="F41:G41"/>
    <mergeCell ref="H41:AI41"/>
    <mergeCell ref="F42:G42"/>
    <mergeCell ref="H42:AI42"/>
    <mergeCell ref="F43:G43"/>
    <mergeCell ref="H43:AI43"/>
    <mergeCell ref="F44:G44"/>
    <mergeCell ref="H44:AI44"/>
    <mergeCell ref="F45:G45"/>
    <mergeCell ref="H45:AI45"/>
    <mergeCell ref="F46:G46"/>
    <mergeCell ref="H46:AI46"/>
    <mergeCell ref="F47:G47"/>
    <mergeCell ref="H47:AI47"/>
    <mergeCell ref="F48:G48"/>
    <mergeCell ref="H48:AI48"/>
    <mergeCell ref="F49:G49"/>
    <mergeCell ref="H49:AI49"/>
    <mergeCell ref="F50:G50"/>
    <mergeCell ref="H50:AI50"/>
    <mergeCell ref="A52:AG52"/>
    <mergeCell ref="AH52:AI52"/>
    <mergeCell ref="AK52:AV52"/>
    <mergeCell ref="A53:Z53"/>
    <mergeCell ref="AA53:AI53"/>
    <mergeCell ref="B54:Z54"/>
    <mergeCell ref="AA54:AI54"/>
    <mergeCell ref="B55:Z55"/>
    <mergeCell ref="AA55:AI55"/>
    <mergeCell ref="B56:Z56"/>
    <mergeCell ref="AA56:AI56"/>
    <mergeCell ref="B57:Z57"/>
    <mergeCell ref="AA57:AI57"/>
    <mergeCell ref="B58:Z58"/>
    <mergeCell ref="AA58:AI58"/>
    <mergeCell ref="B59:Z59"/>
    <mergeCell ref="AA59:AI59"/>
    <mergeCell ref="B60:Z60"/>
    <mergeCell ref="AA60:AI60"/>
    <mergeCell ref="AE66:AJ66"/>
    <mergeCell ref="AE68:AJ68"/>
    <mergeCell ref="A72:B72"/>
    <mergeCell ref="C72:G72"/>
    <mergeCell ref="H72:K72"/>
    <mergeCell ref="L72:O72"/>
    <mergeCell ref="P72:S72"/>
    <mergeCell ref="A73:B73"/>
    <mergeCell ref="C73:G73"/>
    <mergeCell ref="H73:K73"/>
    <mergeCell ref="L73:O73"/>
    <mergeCell ref="P73:S73"/>
    <mergeCell ref="T79:AD79"/>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T111:AD111"/>
    <mergeCell ref="A112:B112"/>
    <mergeCell ref="C112:G112"/>
    <mergeCell ref="H112:S112"/>
    <mergeCell ref="T112:AD112"/>
    <mergeCell ref="A113:B113"/>
    <mergeCell ref="C113:G113"/>
    <mergeCell ref="H113:S113"/>
    <mergeCell ref="T113:AD113"/>
    <mergeCell ref="A114:B114"/>
    <mergeCell ref="C114:G114"/>
    <mergeCell ref="H114:S114"/>
    <mergeCell ref="T114:AD114"/>
    <mergeCell ref="A115:B115"/>
    <mergeCell ref="C115:G115"/>
    <mergeCell ref="H115:S115"/>
    <mergeCell ref="T115:AD115"/>
    <mergeCell ref="A116:B116"/>
    <mergeCell ref="C116:G116"/>
    <mergeCell ref="H116:S116"/>
    <mergeCell ref="T116:AD116"/>
    <mergeCell ref="A117:B117"/>
    <mergeCell ref="C117:G117"/>
    <mergeCell ref="H117:S117"/>
    <mergeCell ref="T117:AD117"/>
    <mergeCell ref="A118:B118"/>
    <mergeCell ref="C118:G118"/>
    <mergeCell ref="H118:S118"/>
    <mergeCell ref="T118:AD118"/>
    <mergeCell ref="A119:B119"/>
    <mergeCell ref="C119:G119"/>
    <mergeCell ref="H119:S119"/>
    <mergeCell ref="T119:AD119"/>
    <mergeCell ref="A120:B120"/>
    <mergeCell ref="C120:G120"/>
    <mergeCell ref="H120:S120"/>
    <mergeCell ref="T120:AD120"/>
    <mergeCell ref="A121:B121"/>
    <mergeCell ref="C121:G121"/>
    <mergeCell ref="H121:S121"/>
    <mergeCell ref="T121:AD121"/>
    <mergeCell ref="A122:B122"/>
    <mergeCell ref="C122:G122"/>
    <mergeCell ref="H122:S122"/>
    <mergeCell ref="T122:AD122"/>
    <mergeCell ref="A123:B123"/>
    <mergeCell ref="C123:G123"/>
    <mergeCell ref="H123:S123"/>
    <mergeCell ref="A124:B124"/>
    <mergeCell ref="C124:G124"/>
    <mergeCell ref="H124:S124"/>
    <mergeCell ref="A125:B125"/>
    <mergeCell ref="C125:G125"/>
    <mergeCell ref="A6:F8"/>
    <mergeCell ref="C22:E25"/>
    <mergeCell ref="C26:E29"/>
    <mergeCell ref="C30:E33"/>
    <mergeCell ref="C34:E37"/>
    <mergeCell ref="C47:E50"/>
    <mergeCell ref="B19:B50"/>
    <mergeCell ref="C38:E46"/>
  </mergeCells>
  <phoneticPr fontId="21"/>
  <conditionalFormatting sqref="A14:AJ60">
    <cfRule type="expression" dxfId="0" priority="2">
      <formula>AND($C$73=0,$G$5&lt;&gt;"")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1" fitToWidth="1" fitToHeight="0" orientation="portrait" usePrinterDefaults="1" r:id="rId1"/>
  <headerFooter alignWithMargins="0"/>
  <rowBreaks count="1" manualBreakCount="1">
    <brk id="37"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'【参考】数式用'!$BE$3:$BE$5</xm:f>
          </x14:formula1>
          <xm:sqref>AH19 F22:F50</xm:sqref>
        </x14:dataValidation>
        <x14:dataValidation type="list" allowBlank="1" showDropDown="0" showInputMessage="1" showErrorMessage="1">
          <x14:formula1>
            <xm:f>'【参考】数式用'!$BC$3:$BC$4</xm:f>
          </x14:formula1>
          <xm:sqref>A54:A60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O518"/>
  <sheetViews>
    <sheetView view="pageBreakPreview" zoomScale="60" zoomScaleNormal="46" workbookViewId="0">
      <selection activeCell="A2" sqref="A2"/>
    </sheetView>
  </sheetViews>
  <sheetFormatPr defaultColWidth="2.44140625" defaultRowHeight="13.5"/>
  <cols>
    <col min="1" max="1" width="7.6640625" customWidth="1"/>
    <col min="2" max="2" width="12.88671875" customWidth="1"/>
    <col min="3" max="3" width="18" style="201"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201" customWidth="1"/>
    <col min="11" max="11" width="25.33203125" style="201" customWidth="1"/>
    <col min="12" max="12" width="31.33203125" style="201" customWidth="1"/>
    <col min="13" max="13" width="14.5546875" style="38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6.25" style="201" customWidth="1"/>
    <col min="21" max="21" width="17.44140625" customWidth="1"/>
    <col min="22" max="22" width="5.6640625" customWidth="1"/>
    <col min="23" max="23" width="5.88671875" customWidth="1"/>
    <col min="24" max="24" width="15.109375" customWidth="1"/>
    <col min="25" max="25" width="14.5546875" customWidth="1"/>
    <col min="26" max="26" width="10.88671875" customWidth="1"/>
    <col min="27" max="32" width="7" customWidth="1"/>
    <col min="33" max="33" width="15.21875" hidden="1" customWidth="1"/>
    <col min="34" max="34" width="32.6640625" style="201" hidden="1" customWidth="1"/>
    <col min="35" max="35" width="27.44140625" hidden="1" customWidth="1"/>
    <col min="36" max="36" width="23.5546875" hidden="1" customWidth="1"/>
    <col min="37" max="37" width="26.77734375" hidden="1" customWidth="1"/>
    <col min="38" max="38" width="20" hidden="1" customWidth="1"/>
    <col min="39" max="39" width="11.88671875" hidden="1" customWidth="1"/>
    <col min="40" max="40" width="15.77734375" hidden="1" customWidth="1"/>
    <col min="41" max="41" width="25.88671875" style="197" hidden="1" customWidth="1"/>
    <col min="42" max="43" width="15.77734375" customWidth="1"/>
  </cols>
  <sheetData>
    <row r="1" spans="1:41" ht="24.75" customHeight="1">
      <c r="A1" s="5" t="s">
        <v>1983</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41" ht="23.25" customHeight="1">
      <c r="A2" s="388" t="s">
        <v>2432</v>
      </c>
      <c r="B2" s="200"/>
      <c r="C2" s="414"/>
      <c r="D2" s="388"/>
      <c r="E2" s="200"/>
      <c r="F2" s="200"/>
      <c r="G2" s="200"/>
      <c r="H2" s="200"/>
      <c r="I2" s="476"/>
      <c r="J2" s="414"/>
      <c r="K2" s="414"/>
      <c r="L2" s="414"/>
      <c r="N2" s="495"/>
      <c r="O2" s="476"/>
      <c r="P2" s="323" t="s">
        <v>121</v>
      </c>
      <c r="Q2" s="327"/>
      <c r="R2" s="335"/>
      <c r="S2" s="323" t="str">
        <f>IF('様式第２号　基本情報入力シート'!C14&lt;&gt;"",'様式第２号　基本情報入力シート'!C14,"")</f>
        <v>静岡県</v>
      </c>
      <c r="T2" s="327"/>
      <c r="U2" s="531"/>
      <c r="V2" s="531"/>
      <c r="W2" s="531"/>
      <c r="X2" s="202"/>
      <c r="Y2" s="537"/>
      <c r="Z2" s="538"/>
      <c r="AA2" s="538"/>
      <c r="AB2" s="538"/>
      <c r="AC2" s="538"/>
      <c r="AD2" s="538"/>
      <c r="AE2" s="538"/>
      <c r="AF2" s="538"/>
      <c r="AG2" s="538"/>
      <c r="AH2" s="197"/>
      <c r="AI2" s="197"/>
    </row>
    <row r="3" spans="1:41" ht="31.2" customHeight="1">
      <c r="A3" s="389" t="s">
        <v>133</v>
      </c>
      <c r="B3" s="402"/>
      <c r="C3" s="415" t="str">
        <f>IF('様式第２号　基本情報入力シート'!L19="","",'様式第２号　基本情報入力シート'!L19)</f>
        <v>○○ケアサービス</v>
      </c>
      <c r="D3" s="427"/>
      <c r="E3" s="427"/>
      <c r="F3" s="446"/>
      <c r="G3" s="456"/>
      <c r="I3" s="468"/>
      <c r="K3" s="469"/>
      <c r="L3" s="469"/>
      <c r="M3" s="469"/>
      <c r="N3" s="469"/>
      <c r="O3" s="468"/>
      <c r="P3" s="469"/>
      <c r="Q3" s="469"/>
      <c r="R3" s="469"/>
      <c r="S3" s="468"/>
      <c r="T3" s="468"/>
      <c r="U3" s="468"/>
      <c r="V3" s="468"/>
      <c r="W3" s="468"/>
      <c r="X3" s="468"/>
      <c r="Y3" s="468"/>
      <c r="Z3" s="468"/>
      <c r="AH3" s="60"/>
    </row>
    <row r="4" spans="1:41" ht="61.2" customHeight="1">
      <c r="A4" s="390"/>
      <c r="B4" s="390"/>
      <c r="C4" s="416"/>
      <c r="D4" s="428"/>
      <c r="E4" s="428"/>
      <c r="F4" s="428"/>
      <c r="G4" s="457"/>
      <c r="H4" s="468"/>
      <c r="I4" s="469" t="s">
        <v>2481</v>
      </c>
      <c r="J4" s="469"/>
      <c r="K4" s="469"/>
      <c r="L4" s="469"/>
      <c r="M4" s="468"/>
      <c r="N4" s="496" t="s">
        <v>2450</v>
      </c>
      <c r="O4" s="504"/>
      <c r="P4" s="504"/>
      <c r="Q4" s="518" t="s">
        <v>1679</v>
      </c>
      <c r="R4" s="518"/>
      <c r="S4" s="518"/>
      <c r="T4" s="518"/>
      <c r="U4" s="468"/>
      <c r="V4" s="468"/>
      <c r="W4" s="468"/>
      <c r="X4" s="468"/>
      <c r="Y4" s="468"/>
      <c r="Z4" s="468"/>
      <c r="AH4" s="60"/>
    </row>
    <row r="5" spans="1:41" ht="16.2" customHeight="1">
      <c r="A5" s="391" t="s">
        <v>2429</v>
      </c>
      <c r="B5" s="403"/>
      <c r="C5" s="403"/>
      <c r="D5" s="429"/>
      <c r="E5" s="438" t="s">
        <v>1233</v>
      </c>
      <c r="F5" s="447"/>
      <c r="G5" s="458"/>
      <c r="H5" s="468"/>
      <c r="I5" s="469"/>
      <c r="J5" s="469"/>
      <c r="K5" s="469"/>
      <c r="L5" s="469"/>
      <c r="M5" s="468"/>
      <c r="N5" s="497"/>
      <c r="O5" s="505"/>
      <c r="P5" s="505"/>
      <c r="Q5" s="519"/>
      <c r="R5" s="519"/>
      <c r="S5" s="519"/>
      <c r="T5" s="519"/>
      <c r="U5" s="468"/>
      <c r="V5" s="468"/>
      <c r="W5" s="468"/>
      <c r="X5" s="468"/>
      <c r="Y5" s="468"/>
      <c r="Z5" s="468"/>
      <c r="AH5" s="60"/>
    </row>
    <row r="6" spans="1:41" ht="76.8" customHeight="1">
      <c r="A6" s="392"/>
      <c r="B6" s="404"/>
      <c r="C6" s="404"/>
      <c r="D6" s="430"/>
      <c r="E6" s="439"/>
      <c r="F6" s="448" t="s">
        <v>2427</v>
      </c>
      <c r="G6" s="459" t="s">
        <v>23</v>
      </c>
      <c r="H6" s="468"/>
      <c r="I6" s="469"/>
      <c r="J6" s="469"/>
      <c r="K6" s="469"/>
      <c r="L6" s="469"/>
      <c r="M6" s="468"/>
      <c r="N6" s="497" t="s">
        <v>2461</v>
      </c>
      <c r="O6" s="505"/>
      <c r="P6" s="505"/>
      <c r="Q6" s="520" t="s">
        <v>2370</v>
      </c>
      <c r="R6" s="520"/>
      <c r="S6" s="520"/>
      <c r="T6" s="520"/>
      <c r="U6" s="468"/>
      <c r="V6" s="468"/>
      <c r="W6" s="468"/>
      <c r="X6" s="468"/>
      <c r="Y6" s="468"/>
      <c r="Z6" s="468"/>
      <c r="AH6" s="60"/>
    </row>
    <row r="7" spans="1:41" ht="30" customHeight="1">
      <c r="A7" s="393"/>
      <c r="B7" s="405" t="s">
        <v>2430</v>
      </c>
      <c r="C7" s="417"/>
      <c r="D7" s="431"/>
      <c r="E7" s="440">
        <f>IFERROR(SUM(P16:P515),"")</f>
        <v>7731</v>
      </c>
      <c r="F7" s="449">
        <f>IFERROR(SUMIF($AN$16:$AN$515,"加算対象",$P$16:$P$515),"")</f>
        <v>6200</v>
      </c>
      <c r="G7" s="460">
        <f>IFERROR(SUMIF($AN$16:$AN$515,"加算対象外",$P$16:$P$515),"")</f>
        <v>1531</v>
      </c>
      <c r="H7" s="468"/>
      <c r="I7" s="469"/>
      <c r="J7" s="469"/>
      <c r="K7" s="469"/>
      <c r="L7" s="469"/>
      <c r="M7" s="468"/>
      <c r="N7" s="497" t="s">
        <v>694</v>
      </c>
      <c r="O7" s="505"/>
      <c r="P7" s="505"/>
      <c r="Q7" s="520" t="s">
        <v>2332</v>
      </c>
      <c r="R7" s="520"/>
      <c r="S7" s="520"/>
      <c r="T7" s="520"/>
      <c r="U7" s="468"/>
      <c r="V7" s="468"/>
      <c r="W7" s="468"/>
      <c r="X7" s="468"/>
      <c r="Y7" s="468"/>
      <c r="Z7" s="468"/>
      <c r="AH7" s="60"/>
    </row>
    <row r="8" spans="1:41" ht="30" customHeight="1">
      <c r="A8" s="394"/>
      <c r="B8" s="406" t="s">
        <v>2437</v>
      </c>
      <c r="C8" s="418" t="s">
        <v>2436</v>
      </c>
      <c r="D8" s="432"/>
      <c r="E8" s="441">
        <f>IF(C3="",0,SUM(E9:E10))</f>
        <v>6491</v>
      </c>
      <c r="F8" s="450">
        <f>IF($C$3="",0,SUM(F9:F10))</f>
        <v>4960</v>
      </c>
      <c r="G8" s="461">
        <f>IF($C$3="",0,G9)</f>
        <v>1531</v>
      </c>
      <c r="H8" s="468"/>
      <c r="I8" s="469"/>
      <c r="J8" s="469"/>
      <c r="K8" s="469"/>
      <c r="L8" s="469"/>
      <c r="M8" s="468"/>
      <c r="N8" s="498"/>
      <c r="O8" s="506"/>
      <c r="P8" s="506"/>
      <c r="Q8" s="521"/>
      <c r="R8" s="521"/>
      <c r="S8" s="521"/>
      <c r="T8" s="521"/>
      <c r="U8" s="468"/>
      <c r="V8" s="468"/>
      <c r="W8" s="468"/>
      <c r="X8" s="468"/>
      <c r="Y8" s="468"/>
      <c r="Z8" s="468"/>
      <c r="AH8" s="60"/>
    </row>
    <row r="9" spans="1:41" ht="30" customHeight="1">
      <c r="A9" s="395"/>
      <c r="B9" s="407"/>
      <c r="C9" s="419"/>
      <c r="D9" s="433" t="s">
        <v>2093</v>
      </c>
      <c r="E9" s="442">
        <f>IF(C3="",0,SUM(Q16:Q515))</f>
        <v>5866</v>
      </c>
      <c r="F9" s="451">
        <f>IF($C$3="",0,SUMIF($AN$16:$AN$515,"加算対象",$Q$16:$Q$515))</f>
        <v>4335</v>
      </c>
      <c r="G9" s="462">
        <f>IF($C$3="",0,SUMIF($AN$16:$AN$515,"加算対象外",$Q$16:$Q$515))</f>
        <v>1531</v>
      </c>
      <c r="H9" s="468"/>
      <c r="I9" s="469"/>
      <c r="J9" s="469"/>
      <c r="K9" s="469"/>
      <c r="L9" s="469"/>
      <c r="M9" s="468"/>
      <c r="N9" s="468"/>
      <c r="O9" s="468"/>
      <c r="P9" s="468"/>
      <c r="Q9" s="468"/>
      <c r="R9" s="469"/>
      <c r="S9" s="468"/>
      <c r="T9" s="468"/>
      <c r="U9" s="468"/>
      <c r="V9" s="468"/>
      <c r="W9" s="468"/>
      <c r="X9" s="468"/>
      <c r="Y9" s="468"/>
      <c r="Z9" s="468"/>
      <c r="AH9" s="60"/>
    </row>
    <row r="10" spans="1:41" ht="30" customHeight="1">
      <c r="A10" s="395"/>
      <c r="B10" s="407"/>
      <c r="C10" s="420"/>
      <c r="D10" s="433" t="s">
        <v>2426</v>
      </c>
      <c r="E10" s="442">
        <f>IF(C3="",0,SUM(R16:R515))</f>
        <v>625</v>
      </c>
      <c r="F10" s="451">
        <f>IF($C$3="",0,SUMIF($AN$16:$AN$515,"加算対象",$R$16:$R$515))</f>
        <v>625</v>
      </c>
      <c r="G10" s="463"/>
      <c r="H10" s="469"/>
      <c r="I10" s="469"/>
      <c r="J10" s="469"/>
      <c r="K10" s="469"/>
      <c r="L10" s="469"/>
      <c r="M10" s="468"/>
      <c r="N10" s="468"/>
      <c r="O10" s="468"/>
      <c r="P10" s="468"/>
      <c r="Q10" s="468"/>
      <c r="R10" s="469"/>
      <c r="S10" s="469"/>
      <c r="T10" s="469"/>
      <c r="U10" s="469"/>
      <c r="V10" s="469"/>
      <c r="W10" s="469"/>
      <c r="X10" s="469"/>
      <c r="Y10" s="469"/>
      <c r="Z10" s="468"/>
      <c r="AH10" s="60"/>
    </row>
    <row r="11" spans="1:41" ht="30" customHeight="1">
      <c r="A11" s="396"/>
      <c r="B11" s="408"/>
      <c r="C11" s="421" t="s">
        <v>1602</v>
      </c>
      <c r="D11" s="434"/>
      <c r="E11" s="443">
        <f>IF(C3="",0,SUM(S16:S515))</f>
        <v>1238</v>
      </c>
      <c r="F11" s="452">
        <f>IF($C$3="",0,SUMIF($AN$16:$AN$515,"加算対象",$S$16:$S$515))</f>
        <v>1238</v>
      </c>
      <c r="G11" s="464"/>
      <c r="H11" s="469"/>
      <c r="I11" s="469"/>
      <c r="J11" s="469"/>
      <c r="K11" s="469"/>
      <c r="L11" s="469"/>
      <c r="M11" s="492"/>
      <c r="N11" s="469"/>
      <c r="O11" s="469"/>
      <c r="P11" s="469"/>
      <c r="Q11" s="469"/>
      <c r="R11" s="469"/>
      <c r="S11" s="469"/>
      <c r="T11" s="469"/>
      <c r="U11" s="469"/>
      <c r="V11" s="469"/>
      <c r="W11" s="469"/>
      <c r="X11" s="469"/>
      <c r="Y11" s="469"/>
      <c r="Z11" s="468"/>
      <c r="AH11" s="60"/>
    </row>
    <row r="12" spans="1:41" ht="32.4" customHeight="1">
      <c r="A12" s="200"/>
      <c r="B12" s="200"/>
      <c r="C12" s="414"/>
      <c r="D12" s="200"/>
      <c r="E12" s="200"/>
      <c r="F12" s="200"/>
      <c r="G12" s="200"/>
      <c r="H12" s="200"/>
      <c r="I12" s="200"/>
      <c r="J12" s="482" t="str">
        <f>IF(E7=0,"",IF(COUNTA('様式第２号　基本情報入力シート'!$Z$53:$Z$552)=COUNTA(J16:J515),"○","×"))</f>
        <v>○</v>
      </c>
      <c r="K12" s="482" t="str">
        <f>IF(E7=0,"",IF(AND(COUNTIF(K16:K515,"要件を満たさない")=0,COUNTA('様式第２号　基本情報入力シート'!Z53:AB552)=COUNTIF('様式４号（個表） '!K16:K515,"&lt;&gt;")),"○",IF(AND(COUNTIF(K16:K515,"要件を満たさない")&gt;=1,COUNTA('様式第２号　基本情報入力シート'!Z53:AB552)=COUNTIF('様式４号（個表） '!K16:K515,"&lt;&gt;")),"△","×")))</f>
        <v>△</v>
      </c>
      <c r="L12" s="482" t="str">
        <f>IF(E7=0,"",IF(AND(COUNTIF(L16:L515,"要件を満たさない")=0,COUNTA('様式第２号　基本情報入力シート'!Z53:AB552)=COUNTIF(L16:L515,"&lt;&gt;")),"○",IF(AND(COUNTIF(L16:L515,"要件を満たさない")&gt;=1,COUNTA('様式第２号　基本情報入力シート'!Z53:AB552)=COUNTIF(L16:L515,"&lt;&gt;")),"△","×")))</f>
        <v>○</v>
      </c>
      <c r="M12" s="226"/>
      <c r="N12" s="200"/>
      <c r="O12" s="200"/>
      <c r="P12" s="365"/>
      <c r="Q12" s="365"/>
      <c r="R12" s="365"/>
      <c r="S12" s="365"/>
      <c r="T12" s="200"/>
      <c r="U12" s="532"/>
      <c r="V12" s="226"/>
      <c r="W12" s="226"/>
      <c r="X12" s="226"/>
      <c r="Y12" s="387"/>
      <c r="Z12" s="537"/>
      <c r="AA12" s="537"/>
      <c r="AC12" s="387"/>
      <c r="AE12" s="201"/>
      <c r="AH12" s="60"/>
    </row>
    <row r="13" spans="1:41" ht="45" customHeight="1">
      <c r="A13" s="397" t="s">
        <v>328</v>
      </c>
      <c r="B13" s="409" t="s">
        <v>17</v>
      </c>
      <c r="C13" s="422" t="s">
        <v>115</v>
      </c>
      <c r="D13" s="435" t="s">
        <v>119</v>
      </c>
      <c r="E13" s="444"/>
      <c r="F13" s="453" t="s">
        <v>259</v>
      </c>
      <c r="G13" s="465" t="s">
        <v>120</v>
      </c>
      <c r="H13" s="470" t="s">
        <v>2317</v>
      </c>
      <c r="I13" s="477" t="s">
        <v>334</v>
      </c>
      <c r="J13" s="483" t="s">
        <v>2107</v>
      </c>
      <c r="K13" s="470" t="s">
        <v>1917</v>
      </c>
      <c r="L13" s="470" t="s">
        <v>2055</v>
      </c>
      <c r="M13" s="477" t="s">
        <v>1623</v>
      </c>
      <c r="N13" s="499" t="s">
        <v>2154</v>
      </c>
      <c r="O13" s="507" t="s">
        <v>2497</v>
      </c>
      <c r="P13" s="514" t="s">
        <v>2431</v>
      </c>
      <c r="Q13" s="522"/>
      <c r="R13" s="522"/>
      <c r="S13" s="526"/>
      <c r="T13" s="530" t="str">
        <f>IF(C3="","",IF(OR(COUNTIF(AM16:AM515,"○○×")&gt;0,COUNTIF(AO16:AO515,"×")&gt;0),"×","○"))</f>
        <v>○</v>
      </c>
      <c r="U13" s="533" t="s">
        <v>2465</v>
      </c>
      <c r="V13" s="536"/>
      <c r="W13" s="536"/>
      <c r="X13" s="536"/>
      <c r="Y13" s="536"/>
      <c r="Z13" s="536"/>
      <c r="AA13" s="536"/>
      <c r="AB13" s="536"/>
      <c r="AC13" s="536"/>
      <c r="AD13" s="536"/>
      <c r="AE13" s="539"/>
      <c r="AH13" s="60"/>
    </row>
    <row r="14" spans="1:41" ht="82.95" customHeight="1">
      <c r="A14" s="398"/>
      <c r="B14" s="410"/>
      <c r="C14" s="423"/>
      <c r="D14" s="436"/>
      <c r="E14" s="445"/>
      <c r="F14" s="454"/>
      <c r="G14" s="466"/>
      <c r="H14" s="471"/>
      <c r="I14" s="478"/>
      <c r="J14" s="484"/>
      <c r="K14" s="471"/>
      <c r="L14" s="471"/>
      <c r="M14" s="478"/>
      <c r="N14" s="500"/>
      <c r="O14" s="508"/>
      <c r="P14" s="515"/>
      <c r="Q14" s="523" t="s">
        <v>2197</v>
      </c>
      <c r="R14" s="523" t="s">
        <v>2198</v>
      </c>
      <c r="S14" s="527" t="s">
        <v>2199</v>
      </c>
      <c r="U14" s="534"/>
      <c r="V14" s="534"/>
      <c r="W14" s="534"/>
      <c r="X14" s="534"/>
      <c r="Y14" s="534"/>
      <c r="Z14" s="534"/>
      <c r="AA14" s="534"/>
      <c r="AB14" s="534"/>
      <c r="AC14" s="534"/>
      <c r="AD14" s="534"/>
      <c r="AE14" s="534"/>
      <c r="AF14" s="537"/>
      <c r="AG14" s="201"/>
      <c r="AH14" s="60"/>
    </row>
    <row r="15" spans="1:41" ht="47.25" customHeight="1">
      <c r="A15" s="399"/>
      <c r="B15" s="411"/>
      <c r="C15" s="424"/>
      <c r="D15" s="437" t="s">
        <v>107</v>
      </c>
      <c r="E15" s="437" t="s">
        <v>129</v>
      </c>
      <c r="F15" s="455"/>
      <c r="G15" s="467"/>
      <c r="H15" s="472"/>
      <c r="I15" s="479"/>
      <c r="J15" s="485"/>
      <c r="K15" s="472"/>
      <c r="L15" s="472"/>
      <c r="M15" s="479"/>
      <c r="N15" s="501"/>
      <c r="O15" s="509"/>
      <c r="P15" s="516"/>
      <c r="Q15" s="524"/>
      <c r="R15" s="524"/>
      <c r="S15" s="528"/>
      <c r="U15" s="534"/>
      <c r="V15" s="534"/>
      <c r="W15" s="534"/>
      <c r="X15" s="534"/>
      <c r="Y15" s="534"/>
      <c r="Z15" s="534"/>
      <c r="AA15" s="534"/>
      <c r="AB15" s="534"/>
      <c r="AC15" s="534"/>
      <c r="AD15" s="534"/>
      <c r="AE15" s="534"/>
      <c r="AF15" s="537"/>
      <c r="AG15" s="540" t="s">
        <v>339</v>
      </c>
      <c r="AH15" s="195" t="s">
        <v>2410</v>
      </c>
      <c r="AI15" s="195" t="s">
        <v>2411</v>
      </c>
      <c r="AJ15" s="195" t="s">
        <v>2412</v>
      </c>
      <c r="AK15" s="195" t="s">
        <v>2413</v>
      </c>
      <c r="AL15" s="195" t="s">
        <v>2414</v>
      </c>
      <c r="AM15" s="195" t="s">
        <v>2415</v>
      </c>
      <c r="AN15" s="195" t="s">
        <v>2416</v>
      </c>
      <c r="AO15" s="541" t="s">
        <v>2466</v>
      </c>
    </row>
    <row r="16" spans="1:41" ht="45" customHeight="1">
      <c r="A16" s="400">
        <v>1</v>
      </c>
      <c r="B16" s="412" t="str">
        <f>IF('様式第２号　基本情報入力シート'!B53="","",'様式第２号　基本情報入力シート'!B53)</f>
        <v>1111111111</v>
      </c>
      <c r="C16" s="425" t="str">
        <f>IF('様式第２号　基本情報入力シート'!L53="","",'様式第２号　基本情報入力シート'!L53)</f>
        <v>静岡県</v>
      </c>
      <c r="D16" s="425" t="str">
        <f>IF('様式第２号　基本情報入力シート'!Q53="","",'様式第２号　基本情報入力シート'!Q53)</f>
        <v>静岡県</v>
      </c>
      <c r="E16" s="425" t="str">
        <f>IF('様式第２号　基本情報入力シート'!V53="","",'様式第２号　基本情報入力シート'!V53)</f>
        <v>静岡市</v>
      </c>
      <c r="F16" s="425" t="str">
        <f>IF('様式第２号　基本情報入力シート'!W53="","",'様式第２号　基本情報入力シート'!W53)</f>
        <v>介護保険事業所名称０１</v>
      </c>
      <c r="G16" s="425" t="str">
        <f>IF('様式第２号　基本情報入力シート'!Z53="","",'様式第２号　基本情報入力シート'!Z53)</f>
        <v>訪問介護</v>
      </c>
      <c r="H16" s="473">
        <f>IF('様式第２号　基本情報入力シート'!AD53="","",'様式第２号　基本情報入力シート'!AD53)</f>
        <v>1000</v>
      </c>
      <c r="I16" s="480">
        <f>IF('様式第２号　基本情報入力シート'!AE53="","",'様式第２号　基本情報入力シート'!AE53)</f>
        <v>10.42</v>
      </c>
      <c r="J16" s="486" t="s">
        <v>839</v>
      </c>
      <c r="K16" s="489" t="s">
        <v>1649</v>
      </c>
      <c r="L16" s="489" t="s">
        <v>1435</v>
      </c>
      <c r="M16" s="493" t="str">
        <f>IF(G16="","",VLOOKUP(AM16,'【参考】数式用'!$AZ$3:$BA$6,2,FALSE))</f>
        <v>①＋②＋③</v>
      </c>
      <c r="N16" s="502">
        <f>IF(G16="","",VLOOKUP(G16,'【参考】数式用'!$A$4:$L$54,MATCH('様式４号（個表） '!M16,'【参考】数式用'!$J$3:$L$3,0)+9,FALSE))</f>
        <v>0.26400000000000001</v>
      </c>
      <c r="O16" s="510" t="s">
        <v>2422</v>
      </c>
      <c r="P16" s="517">
        <f t="shared" ref="P16:P79" si="0">IFERROR(ROUNDDOWN(ROUNDDOWN($H16*$I16,0)*$N16,0),"未入力あり")</f>
        <v>2750</v>
      </c>
      <c r="Q16" s="525">
        <f>IFERROR(IF(P16="未入力あり","",ROUNDDOWN(ROUNDDOWN($H16*$I16,0)*VLOOKUP($G16,'【参考】数式用'!$A$4:$E$54,3,FALSE),0)),"")</f>
        <v>1625</v>
      </c>
      <c r="R16" s="525">
        <f>IF(AK16="×",0,IF(P16="未入力あり","",ROUNDDOWN(ROUNDDOWN($H16*$I16,0)*VLOOKUP($G16,'【参考】数式用'!$A$4:$E$54,4,FALSE),0)))</f>
        <v>625</v>
      </c>
      <c r="S16" s="529">
        <f>IF(AL16="×",0,IF(P16="未入力あり","",ROUNDDOWN(ROUNDDOWN($H16*$I16,0)*VLOOKUP($G16,'【参考】数式用'!$A$4:$E$54,5,FALSE),0)))</f>
        <v>500</v>
      </c>
      <c r="U16" s="534"/>
      <c r="V16" s="534"/>
      <c r="W16" s="534"/>
      <c r="X16" s="534"/>
      <c r="Y16" s="534"/>
      <c r="Z16" s="534"/>
      <c r="AA16" s="534"/>
      <c r="AB16" s="534"/>
      <c r="AC16" s="534"/>
      <c r="AD16" s="534"/>
      <c r="AE16" s="534"/>
      <c r="AG16" s="541" t="e">
        <f>IF(#REF!="○",F16,"")</f>
        <v>#REF!</v>
      </c>
      <c r="AH16" s="195" t="str">
        <f>VLOOKUP('様式４号（個表） '!$G16,'【参考】数式用'!$P$4:$Q$54,2,FALSE)</f>
        <v>訪問介護①</v>
      </c>
      <c r="AI16" s="195" t="str">
        <f>VLOOKUP('様式４号（個表） '!$G16,'【参考】数式用'!$P$4:$W$54,8,FALSE)</f>
        <v>訪問介護②</v>
      </c>
      <c r="AJ16" s="195" t="str">
        <f>VLOOKUP('様式４号（個表） '!$G16,'【参考】数式用'!$P$4:$AD$54,15,FALSE)</f>
        <v>訪問介護③</v>
      </c>
      <c r="AK16" s="195" t="str">
        <f t="shared" ref="AK16:AL79" si="1">IF(K16="","",IF(OR(K16="要件を満たさない",K16="―"),"×","○"))</f>
        <v>○</v>
      </c>
      <c r="AL16" s="195" t="str">
        <f t="shared" si="1"/>
        <v>○</v>
      </c>
      <c r="AM16" s="195" t="str">
        <f t="shared" ref="AM16:AM79" si="2">IF(G16="","","○"&amp;AK16&amp;AL16)</f>
        <v>○○○</v>
      </c>
      <c r="AN16" s="195" t="str">
        <f>IF(G16="","",VLOOKUP(G16,'【参考】数式用'!$A$4:$M$54,13,FALSE))</f>
        <v>加算対象</v>
      </c>
      <c r="AO16" s="197" t="str">
        <f t="shared" ref="AO16:AO79" si="3">IF(AND(AK16="×",L16="②の要件を満たしている"),"×","―")</f>
        <v>―</v>
      </c>
    </row>
    <row r="17" spans="1:41" ht="45" customHeight="1">
      <c r="A17" s="401">
        <f t="shared" ref="A17:A80" si="4">A16+1</f>
        <v>2</v>
      </c>
      <c r="B17" s="413" t="str">
        <f>IF('様式第２号　基本情報入力シート'!B54="","",'様式第２号　基本情報入力シート'!B54)</f>
        <v>2222222222</v>
      </c>
      <c r="C17" s="426" t="str">
        <f>IF('様式第２号　基本情報入力シート'!L54="","",'様式第２号　基本情報入力シート'!L54)</f>
        <v>静岡市</v>
      </c>
      <c r="D17" s="426" t="str">
        <f>IF('様式第２号　基本情報入力シート'!Q54="","",'様式第２号　基本情報入力シート'!Q54)</f>
        <v>静岡県</v>
      </c>
      <c r="E17" s="426" t="str">
        <f>IF('様式第２号　基本情報入力シート'!V54="","",'様式第２号　基本情報入力シート'!V54)</f>
        <v>静岡市</v>
      </c>
      <c r="F17" s="426" t="str">
        <f>IF('様式第２号　基本情報入力シート'!W54="","",'様式第２号　基本情報入力シート'!W54)</f>
        <v>介護保険事業所名称０２</v>
      </c>
      <c r="G17" s="426" t="str">
        <f>IF('様式第２号　基本情報入力シート'!Z54="","",'様式第２号　基本情報入力シート'!Z54)</f>
        <v>特定施設入居者生活介護</v>
      </c>
      <c r="H17" s="474">
        <f>IF('様式第２号　基本情報入力シート'!AD54="","",'様式第２号　基本情報入力シート'!AD54)</f>
        <v>1000</v>
      </c>
      <c r="I17" s="481">
        <f>IF('様式第２号　基本情報入力シート'!AE54="","",'様式第２号　基本情報入力シート'!AE54)</f>
        <v>10.27</v>
      </c>
      <c r="J17" s="487" t="s">
        <v>615</v>
      </c>
      <c r="K17" s="489" t="s">
        <v>603</v>
      </c>
      <c r="L17" s="489" t="s">
        <v>1431</v>
      </c>
      <c r="M17" s="493" t="str">
        <f>IF(G17="","",VLOOKUP(AM17,'【参考】数式用'!$AZ$3:$BA$6,2,FALSE))</f>
        <v>①＋③</v>
      </c>
      <c r="N17" s="502">
        <f>IF(G17="","",VLOOKUP(G17,'【参考】数式用'!$A$4:$L$54,MATCH('様式４号（個表） '!M17,'【参考】数式用'!$J$3:$L$3,0)+9,FALSE))</f>
        <v>0.16800000000000001</v>
      </c>
      <c r="O17" s="510" t="s">
        <v>2422</v>
      </c>
      <c r="P17" s="517">
        <f t="shared" si="0"/>
        <v>1725</v>
      </c>
      <c r="Q17" s="525">
        <f>IFERROR(IF(P17="未入力あり","",ROUNDDOWN(ROUNDDOWN($H17*$I17,0)*VLOOKUP($G17,'【参考】数式用'!$A$4:$E$54,3,FALSE),0)),"")</f>
        <v>1355</v>
      </c>
      <c r="R17" s="525">
        <f>IF(AK17="×",0,IF(P17="未入力あり","",ROUNDDOWN(ROUNDDOWN($H17*$I17,0)*VLOOKUP($G17,'【参考】数式用'!$A$4:$E$54,4,FALSE),0)))</f>
        <v>0</v>
      </c>
      <c r="S17" s="529">
        <f>IF(AL17="×",0,IF(P17="未入力あり","",ROUNDDOWN(ROUNDDOWN($H17*$I17,0)*VLOOKUP($G17,'【参考】数式用'!$A$4:$E$54,5,FALSE),0)))</f>
        <v>369</v>
      </c>
      <c r="U17" s="534"/>
      <c r="V17" s="534"/>
      <c r="W17" s="534"/>
      <c r="X17" s="534"/>
      <c r="Y17" s="534"/>
      <c r="Z17" s="534"/>
      <c r="AA17" s="534"/>
      <c r="AB17" s="534"/>
      <c r="AC17" s="534"/>
      <c r="AD17" s="534"/>
      <c r="AE17" s="534"/>
      <c r="AG17" s="541" t="e">
        <f>IF(#REF!="○",F17,"")</f>
        <v>#REF!</v>
      </c>
      <c r="AH17" s="195" t="str">
        <f>VLOOKUP('様式４号（個表） '!$G17,'【参考】数式用'!$P$4:$Q$54,2,FALSE)</f>
        <v>特定施設入居者生活介護①</v>
      </c>
      <c r="AI17" s="195" t="str">
        <f>VLOOKUP('様式４号（個表） '!$G17,'【参考】数式用'!$P$4:$W$54,8,FALSE)</f>
        <v>特定施設入居者生活介護②</v>
      </c>
      <c r="AJ17" s="195" t="str">
        <f>VLOOKUP('様式４号（個表） '!$G17,'【参考】数式用'!$P$4:$AD$54,15,FALSE)</f>
        <v>特定施設入居者生活介護③</v>
      </c>
      <c r="AK17" s="195" t="str">
        <f t="shared" si="1"/>
        <v>×</v>
      </c>
      <c r="AL17" s="195" t="str">
        <f t="shared" si="1"/>
        <v>○</v>
      </c>
      <c r="AM17" s="195" t="str">
        <f t="shared" si="2"/>
        <v>○×○</v>
      </c>
      <c r="AN17" s="195" t="str">
        <f>IF(G17="","",VLOOKUP(G17,'【参考】数式用'!$A$4:$M$54,13,FALSE))</f>
        <v>加算対象</v>
      </c>
      <c r="AO17" s="197" t="str">
        <f t="shared" si="3"/>
        <v>―</v>
      </c>
    </row>
    <row r="18" spans="1:41" ht="45" customHeight="1">
      <c r="A18" s="401">
        <f t="shared" si="4"/>
        <v>3</v>
      </c>
      <c r="B18" s="413" t="str">
        <f>IF('様式第２号　基本情報入力シート'!B55="","",'様式第２号　基本情報入力シート'!B55)</f>
        <v>2222222222</v>
      </c>
      <c r="C18" s="426" t="str">
        <f>IF('様式第２号　基本情報入力シート'!L55="","",'様式第２号　基本情報入力シート'!L55)</f>
        <v>静岡市</v>
      </c>
      <c r="D18" s="426" t="str">
        <f>IF('様式第２号　基本情報入力シート'!Q55="","",'様式第２号　基本情報入力シート'!Q55)</f>
        <v>静岡県</v>
      </c>
      <c r="E18" s="426" t="str">
        <f>IF('様式第２号　基本情報入力シート'!V55="","",'様式第２号　基本情報入力シート'!V55)</f>
        <v>静岡市</v>
      </c>
      <c r="F18" s="426" t="str">
        <f>IF('様式第２号　基本情報入力シート'!W55="","",'様式第２号　基本情報入力シート'!W55)</f>
        <v>介護保険事業所名称０２</v>
      </c>
      <c r="G18" s="426" t="str">
        <f>IF('様式第２号　基本情報入力シート'!Z55="","",'様式第２号　基本情報入力シート'!Z55)</f>
        <v>介護予防特定施設入居者生活介護</v>
      </c>
      <c r="H18" s="474">
        <f>IF('様式第２号　基本情報入力シート'!AD55="","",'様式第２号　基本情報入力シート'!AD55)</f>
        <v>1000</v>
      </c>
      <c r="I18" s="481">
        <f>IF('様式第２号　基本情報入力シート'!AE55="","",'様式第２号　基本情報入力シート'!AE55)</f>
        <v>10.27</v>
      </c>
      <c r="J18" s="487" t="s">
        <v>615</v>
      </c>
      <c r="K18" s="489" t="s">
        <v>603</v>
      </c>
      <c r="L18" s="489" t="s">
        <v>1431</v>
      </c>
      <c r="M18" s="493" t="str">
        <f>IF(G18="","",VLOOKUP(AM18,'【参考】数式用'!$AZ$3:$BA$6,2,FALSE))</f>
        <v>①＋③</v>
      </c>
      <c r="N18" s="502">
        <f>IF(G18="","",VLOOKUP(G18,'【参考】数式用'!$A$4:$L$54,MATCH('様式４号（個表） '!M18,'【参考】数式用'!$J$3:$L$3,0)+9,FALSE))</f>
        <v>0.16800000000000001</v>
      </c>
      <c r="O18" s="511" t="s">
        <v>2422</v>
      </c>
      <c r="P18" s="517">
        <f t="shared" si="0"/>
        <v>1725</v>
      </c>
      <c r="Q18" s="525">
        <f>IFERROR(IF(P18="未入力あり","",ROUNDDOWN(ROUNDDOWN($H18*$I18,0)*VLOOKUP($G18,'【参考】数式用'!$A$4:$E$54,3,FALSE),0)),"")</f>
        <v>1355</v>
      </c>
      <c r="R18" s="525">
        <f>IF(AK18="×",0,IF(P18="未入力あり","",ROUNDDOWN(ROUNDDOWN($H18*$I18,0)*VLOOKUP($G18,'【参考】数式用'!$A$4:$E$54,4,FALSE),0)))</f>
        <v>0</v>
      </c>
      <c r="S18" s="529">
        <f>IF(AL18="×",0,IF(P18="未入力あり","",ROUNDDOWN(ROUNDDOWN($H18*$I18,0)*VLOOKUP($G18,'【参考】数式用'!$A$4:$E$54,5,FALSE),0)))</f>
        <v>369</v>
      </c>
      <c r="U18" s="534"/>
      <c r="V18" s="534"/>
      <c r="W18" s="534"/>
      <c r="X18" s="534"/>
      <c r="Y18" s="534"/>
      <c r="Z18" s="534"/>
      <c r="AA18" s="534"/>
      <c r="AB18" s="534"/>
      <c r="AC18" s="534"/>
      <c r="AD18" s="534"/>
      <c r="AE18" s="534"/>
      <c r="AG18" s="541" t="e">
        <f>IF(#REF!="○",F18,"")</f>
        <v>#REF!</v>
      </c>
      <c r="AH18" s="195" t="str">
        <f>VLOOKUP('様式４号（個表） '!$G18,'【参考】数式用'!$P$4:$Q$54,2,FALSE)</f>
        <v>介護予防_特定施設入居者生活介護①</v>
      </c>
      <c r="AI18" s="195" t="str">
        <f>VLOOKUP('様式４号（個表） '!$G18,'【参考】数式用'!$P$4:$W$54,8,FALSE)</f>
        <v>介護予防_特定施設入居者生活介護②</v>
      </c>
      <c r="AJ18" s="195" t="str">
        <f>VLOOKUP('様式４号（個表） '!$G18,'【参考】数式用'!$P$4:$AD$54,15,FALSE)</f>
        <v>介護予防_特定施設入居者生活介護③</v>
      </c>
      <c r="AK18" s="195" t="str">
        <f t="shared" si="1"/>
        <v>×</v>
      </c>
      <c r="AL18" s="195" t="str">
        <f t="shared" si="1"/>
        <v>○</v>
      </c>
      <c r="AM18" s="195" t="str">
        <f t="shared" si="2"/>
        <v>○×○</v>
      </c>
      <c r="AN18" s="195" t="str">
        <f>IF(G18="","",VLOOKUP(G18,'【参考】数式用'!$A$4:$M$54,13,FALSE))</f>
        <v>加算対象</v>
      </c>
      <c r="AO18" s="197" t="str">
        <f t="shared" si="3"/>
        <v>―</v>
      </c>
    </row>
    <row r="19" spans="1:41" ht="45" customHeight="1">
      <c r="A19" s="401">
        <f t="shared" si="4"/>
        <v>4</v>
      </c>
      <c r="B19" s="413" t="str">
        <f>IF('様式第２号　基本情報入力シート'!B56="","",'様式第２号　基本情報入力シート'!B56)</f>
        <v>3333333333</v>
      </c>
      <c r="C19" s="426" t="str">
        <f>IF('様式第２号　基本情報入力シート'!L56="","",'様式第２号　基本情報入力シート'!L56)</f>
        <v>静岡県</v>
      </c>
      <c r="D19" s="426" t="str">
        <f>IF('様式第２号　基本情報入力シート'!Q56="","",'様式第２号　基本情報入力シート'!Q56)</f>
        <v>静岡県</v>
      </c>
      <c r="E19" s="426" t="str">
        <f>IF('様式第２号　基本情報入力シート'!V56="","",'様式第２号　基本情報入力シート'!V56)</f>
        <v>浜松市</v>
      </c>
      <c r="F19" s="426" t="str">
        <f>IF('様式第２号　基本情報入力シート'!W56="","",'様式第２号　基本情報入力シート'!W56)</f>
        <v>介護保険事業所名称０３</v>
      </c>
      <c r="G19" s="426" t="str">
        <f>IF('様式第２号　基本情報入力シート'!Z56="","",'様式第２号　基本情報入力シート'!Z56)</f>
        <v>居宅介護支援</v>
      </c>
      <c r="H19" s="474">
        <f>IF('様式第２号　基本情報入力シート'!AD56="","",'様式第２号　基本情報入力シート'!AD56)</f>
        <v>1000</v>
      </c>
      <c r="I19" s="481">
        <f>IF('様式第２号　基本情報入力シート'!AE56="","",'様式第２号　基本情報入力シート'!AE56)</f>
        <v>10.210000000000001</v>
      </c>
      <c r="J19" s="487" t="s">
        <v>65</v>
      </c>
      <c r="K19" s="489" t="s">
        <v>225</v>
      </c>
      <c r="L19" s="489" t="s">
        <v>225</v>
      </c>
      <c r="M19" s="493" t="str">
        <f>IF(G19="","",VLOOKUP(AM19,'【参考】数式用'!$AZ$3:$BA$6,2,FALSE))</f>
        <v>①</v>
      </c>
      <c r="N19" s="502">
        <f>IF(G19="","",VLOOKUP(G19,'【参考】数式用'!$A$4:$L$54,MATCH('様式４号（個表） '!M19,'【参考】数式用'!$J$3:$L$3,0)+9,FALSE))</f>
        <v>0.15</v>
      </c>
      <c r="O19" s="511" t="s">
        <v>2422</v>
      </c>
      <c r="P19" s="517">
        <f t="shared" si="0"/>
        <v>1531</v>
      </c>
      <c r="Q19" s="525">
        <f>IFERROR(IF(P19="未入力あり","",ROUNDDOWN(ROUNDDOWN($H19*$I19,0)*VLOOKUP($G19,'【参考】数式用'!$A$4:$E$54,3,FALSE),0)),"")</f>
        <v>1531</v>
      </c>
      <c r="R19" s="525">
        <f>IF(AK19="×",0,IF(P19="未入力あり","",ROUNDDOWN(ROUNDDOWN($H19*$I19,0)*VLOOKUP($G19,'【参考】数式用'!$A$4:$E$54,4,FALSE),0)))</f>
        <v>0</v>
      </c>
      <c r="S19" s="529">
        <f>IF(AL19="×",0,IF(P19="未入力あり","",ROUNDDOWN(ROUNDDOWN($H19*$I19,0)*VLOOKUP($G19,'【参考】数式用'!$A$4:$E$54,5,FALSE),0)))</f>
        <v>0</v>
      </c>
      <c r="U19" s="534"/>
      <c r="V19" s="534"/>
      <c r="W19" s="534"/>
      <c r="X19" s="534"/>
      <c r="Y19" s="534"/>
      <c r="Z19" s="534"/>
      <c r="AA19" s="534"/>
      <c r="AB19" s="534"/>
      <c r="AC19" s="534"/>
      <c r="AD19" s="534"/>
      <c r="AE19" s="534"/>
      <c r="AG19" s="541" t="e">
        <f>IF(#REF!="○",F19,"")</f>
        <v>#REF!</v>
      </c>
      <c r="AH19" s="195" t="str">
        <f>VLOOKUP('様式４号（個表） '!$G19,'【参考】数式用'!$P$4:$Q$54,2,FALSE)</f>
        <v>居宅介護支援①</v>
      </c>
      <c r="AI19" s="195" t="str">
        <f>VLOOKUP('様式４号（個表） '!$G19,'【参考】数式用'!$P$4:$W$54,8,FALSE)</f>
        <v>居宅介護支援②</v>
      </c>
      <c r="AJ19" s="195" t="str">
        <f>VLOOKUP('様式４号（個表） '!$G19,'【参考】数式用'!$P$4:$AD$54,15,FALSE)</f>
        <v>居宅介護支援③</v>
      </c>
      <c r="AK19" s="195" t="str">
        <f t="shared" si="1"/>
        <v>×</v>
      </c>
      <c r="AL19" s="195" t="str">
        <f t="shared" si="1"/>
        <v>×</v>
      </c>
      <c r="AM19" s="195" t="str">
        <f t="shared" si="2"/>
        <v>○××</v>
      </c>
      <c r="AN19" s="195" t="str">
        <f>IF(G19="","",VLOOKUP(G19,'【参考】数式用'!$A$4:$M$54,13,FALSE))</f>
        <v>加算対象外</v>
      </c>
      <c r="AO19" s="197" t="str">
        <f t="shared" si="3"/>
        <v>―</v>
      </c>
    </row>
    <row r="20" spans="1:41" ht="45" customHeight="1">
      <c r="A20" s="401">
        <f t="shared" si="4"/>
        <v>5</v>
      </c>
      <c r="B20" s="413" t="str">
        <f>IF('様式第２号　基本情報入力シート'!B57="","",'様式第２号　基本情報入力シート'!B57)</f>
        <v/>
      </c>
      <c r="C20" s="426" t="str">
        <f>IF('様式第２号　基本情報入力シート'!L57="","",'様式第２号　基本情報入力シート'!L57)</f>
        <v/>
      </c>
      <c r="D20" s="426" t="str">
        <f>IF('様式第２号　基本情報入力シート'!Q57="","",'様式第２号　基本情報入力シート'!Q57)</f>
        <v/>
      </c>
      <c r="E20" s="426" t="str">
        <f>IF('様式第２号　基本情報入力シート'!V57="","",'様式第２号　基本情報入力シート'!V57)</f>
        <v/>
      </c>
      <c r="F20" s="426" t="str">
        <f>IF('様式第２号　基本情報入力シート'!W57="","",'様式第２号　基本情報入力シート'!W57)</f>
        <v/>
      </c>
      <c r="G20" s="426" t="str">
        <f>IF('様式第２号　基本情報入力シート'!Z57="","",'様式第２号　基本情報入力シート'!Z57)</f>
        <v/>
      </c>
      <c r="H20" s="474" t="str">
        <f>IF('様式第２号　基本情報入力シート'!AD57="","",'様式第２号　基本情報入力シート'!AD57)</f>
        <v/>
      </c>
      <c r="I20" s="481" t="str">
        <f>IF('様式第２号　基本情報入力シート'!AE57="","",'様式第２号　基本情報入力シート'!AE57)</f>
        <v/>
      </c>
      <c r="J20" s="488"/>
      <c r="K20" s="490"/>
      <c r="L20" s="491"/>
      <c r="M20" s="493" t="str">
        <f>IF(G20="","",VLOOKUP(AM20,'【参考】数式用'!$AZ$3:$BA$6,2,FALSE))</f>
        <v/>
      </c>
      <c r="N20" s="502" t="str">
        <f>IF(G20="","",VLOOKUP(G20,'【参考】数式用'!$A$4:$L$54,MATCH('様式４号（個表） '!M20,'【参考】数式用'!$J$3:$L$3,0)+9,FALSE))</f>
        <v/>
      </c>
      <c r="O20" s="512" t="s">
        <v>2422</v>
      </c>
      <c r="P20" s="517" t="str">
        <f t="shared" si="0"/>
        <v>未入力あり</v>
      </c>
      <c r="Q20" s="525" t="str">
        <f>IFERROR(IF(P20="未入力あり","",ROUNDDOWN(ROUNDDOWN($H20*$I20,0)*VLOOKUP($G20,'【参考】数式用'!$A$4:$E$54,3,FALSE),0)),"")</f>
        <v/>
      </c>
      <c r="R20" s="525" t="str">
        <f>IF(AK20="×",0,IF(P20="未入力あり","",ROUNDDOWN(ROUNDDOWN($H20*$I20,0)*VLOOKUP($G20,'【参考】数式用'!$A$4:$E$54,4,FALSE),0)))</f>
        <v/>
      </c>
      <c r="S20" s="529" t="str">
        <f>IF(AL20="×",0,IF(P20="未入力あり","",ROUNDDOWN(ROUNDDOWN($H20*$I20,0)*VLOOKUP($G20,'【参考】数式用'!$A$4:$E$54,5,FALSE),0)))</f>
        <v/>
      </c>
      <c r="U20" s="534"/>
      <c r="V20" s="534"/>
      <c r="W20" s="534"/>
      <c r="X20" s="534"/>
      <c r="Y20" s="534"/>
      <c r="Z20" s="534"/>
      <c r="AA20" s="534"/>
      <c r="AB20" s="534"/>
      <c r="AC20" s="534"/>
      <c r="AD20" s="534"/>
      <c r="AE20" s="534"/>
      <c r="AG20" s="541" t="e">
        <f>IF(#REF!="○",F20,"")</f>
        <v>#REF!</v>
      </c>
      <c r="AH20" s="195" t="e">
        <f>VLOOKUP('様式４号（個表） '!$G20,'【参考】数式用'!$P$4:$Q$54,2,FALSE)</f>
        <v>#N/A</v>
      </c>
      <c r="AI20" s="195" t="e">
        <f>VLOOKUP('様式４号（個表） '!$G20,'【参考】数式用'!$P$4:$W$54,8,FALSE)</f>
        <v>#N/A</v>
      </c>
      <c r="AJ20" s="195" t="e">
        <f>VLOOKUP('様式４号（個表） '!$G20,'【参考】数式用'!$P$4:$AD$54,15,FALSE)</f>
        <v>#N/A</v>
      </c>
      <c r="AK20" s="195" t="str">
        <f t="shared" si="1"/>
        <v/>
      </c>
      <c r="AL20" s="195" t="str">
        <f t="shared" si="1"/>
        <v/>
      </c>
      <c r="AM20" s="195" t="str">
        <f t="shared" si="2"/>
        <v/>
      </c>
      <c r="AN20" s="195" t="str">
        <f>IF(G20="","",VLOOKUP(G20,'【参考】数式用'!$A$4:$M$54,13,FALSE))</f>
        <v/>
      </c>
      <c r="AO20" s="197" t="str">
        <f t="shared" si="3"/>
        <v>―</v>
      </c>
    </row>
    <row r="21" spans="1:41" ht="45" customHeight="1">
      <c r="A21" s="401">
        <f t="shared" si="4"/>
        <v>6</v>
      </c>
      <c r="B21" s="413" t="str">
        <f>IF('様式第２号　基本情報入力シート'!B58="","",'様式第２号　基本情報入力シート'!B58)</f>
        <v/>
      </c>
      <c r="C21" s="426" t="str">
        <f>IF('様式第２号　基本情報入力シート'!L58="","",'様式第２号　基本情報入力シート'!L58)</f>
        <v/>
      </c>
      <c r="D21" s="426" t="str">
        <f>IF('様式第２号　基本情報入力シート'!Q58="","",'様式第２号　基本情報入力シート'!Q58)</f>
        <v/>
      </c>
      <c r="E21" s="426" t="str">
        <f>IF('様式第２号　基本情報入力シート'!V58="","",'様式第２号　基本情報入力シート'!V58)</f>
        <v/>
      </c>
      <c r="F21" s="426" t="str">
        <f>IF('様式第２号　基本情報入力シート'!W58="","",'様式第２号　基本情報入力シート'!W58)</f>
        <v/>
      </c>
      <c r="G21" s="426" t="str">
        <f>IF('様式第２号　基本情報入力シート'!Z58="","",'様式第２号　基本情報入力シート'!Z58)</f>
        <v/>
      </c>
      <c r="H21" s="474" t="str">
        <f>IF('様式第２号　基本情報入力シート'!AD58="","",'様式第２号　基本情報入力シート'!AD58)</f>
        <v/>
      </c>
      <c r="I21" s="481" t="str">
        <f>IF('様式第２号　基本情報入力シート'!AE58="","",'様式第２号　基本情報入力シート'!AE58)</f>
        <v/>
      </c>
      <c r="J21" s="488"/>
      <c r="K21" s="490"/>
      <c r="L21" s="491"/>
      <c r="M21" s="493" t="str">
        <f>IF(G21="","",VLOOKUP(AM21,'【参考】数式用'!$AZ$3:$BA$6,2,FALSE))</f>
        <v/>
      </c>
      <c r="N21" s="502" t="str">
        <f>IF(G21="","",VLOOKUP(G21,'【参考】数式用'!$A$4:$L$54,MATCH('様式４号（個表） '!M21,'【参考】数式用'!$J$3:$L$3,0)+9,FALSE))</f>
        <v/>
      </c>
      <c r="O21" s="513" t="s">
        <v>2422</v>
      </c>
      <c r="P21" s="517" t="str">
        <f t="shared" si="0"/>
        <v>未入力あり</v>
      </c>
      <c r="Q21" s="525" t="str">
        <f>IFERROR(IF(P21="未入力あり","",ROUNDDOWN(ROUNDDOWN($H21*$I21,0)*VLOOKUP($G21,'【参考】数式用'!$A$4:$E$54,3,FALSE),0)),"")</f>
        <v/>
      </c>
      <c r="R21" s="525" t="str">
        <f>IF(AK21="×",0,IF(P21="未入力あり","",ROUNDDOWN(ROUNDDOWN($H21*$I21,0)*VLOOKUP($G21,'【参考】数式用'!$A$4:$E$54,4,FALSE),0)))</f>
        <v/>
      </c>
      <c r="S21" s="529" t="str">
        <f>IF(AL21="×",0,IF(P21="未入力あり","",ROUNDDOWN(ROUNDDOWN($H21*$I21,0)*VLOOKUP($G21,'【参考】数式用'!$A$4:$E$54,5,FALSE),0)))</f>
        <v/>
      </c>
      <c r="U21" s="534"/>
      <c r="V21" s="534"/>
      <c r="W21" s="534"/>
      <c r="X21" s="534"/>
      <c r="Y21" s="534"/>
      <c r="Z21" s="534"/>
      <c r="AA21" s="534"/>
      <c r="AB21" s="534"/>
      <c r="AC21" s="534"/>
      <c r="AD21" s="534"/>
      <c r="AE21" s="534"/>
      <c r="AG21" s="541" t="e">
        <f>IF(#REF!="○",F21,"")</f>
        <v>#REF!</v>
      </c>
      <c r="AH21" s="195" t="e">
        <f>VLOOKUP('様式４号（個表） '!$G21,'【参考】数式用'!$P$4:$Q$54,2,FALSE)</f>
        <v>#N/A</v>
      </c>
      <c r="AI21" s="195" t="e">
        <f>VLOOKUP('様式４号（個表） '!$G21,'【参考】数式用'!$P$4:$W$54,8,FALSE)</f>
        <v>#N/A</v>
      </c>
      <c r="AJ21" s="195" t="e">
        <f>VLOOKUP('様式４号（個表） '!$G21,'【参考】数式用'!$P$4:$AD$54,15,FALSE)</f>
        <v>#N/A</v>
      </c>
      <c r="AK21" s="195" t="str">
        <f t="shared" si="1"/>
        <v/>
      </c>
      <c r="AL21" s="195" t="str">
        <f t="shared" si="1"/>
        <v/>
      </c>
      <c r="AM21" s="195" t="str">
        <f t="shared" si="2"/>
        <v/>
      </c>
      <c r="AN21" s="195" t="str">
        <f>IF(G21="","",VLOOKUP(G21,'【参考】数式用'!$A$4:$M$54,13,FALSE))</f>
        <v/>
      </c>
      <c r="AO21" s="197" t="str">
        <f t="shared" si="3"/>
        <v>―</v>
      </c>
    </row>
    <row r="22" spans="1:41" ht="45" customHeight="1">
      <c r="A22" s="401">
        <f t="shared" si="4"/>
        <v>7</v>
      </c>
      <c r="B22" s="413" t="str">
        <f>IF('様式第２号　基本情報入力シート'!B59="","",'様式第２号　基本情報入力シート'!B59)</f>
        <v/>
      </c>
      <c r="C22" s="426" t="str">
        <f>IF('様式第２号　基本情報入力シート'!L59="","",'様式第２号　基本情報入力シート'!L59)</f>
        <v/>
      </c>
      <c r="D22" s="426" t="str">
        <f>IF('様式第２号　基本情報入力シート'!Q59="","",'様式第２号　基本情報入力シート'!Q59)</f>
        <v/>
      </c>
      <c r="E22" s="426" t="str">
        <f>IF('様式第２号　基本情報入力シート'!V59="","",'様式第２号　基本情報入力シート'!V59)</f>
        <v/>
      </c>
      <c r="F22" s="426" t="str">
        <f>IF('様式第２号　基本情報入力シート'!W59="","",'様式第２号　基本情報入力シート'!W59)</f>
        <v/>
      </c>
      <c r="G22" s="426" t="str">
        <f>IF('様式第２号　基本情報入力シート'!Z59="","",'様式第２号　基本情報入力シート'!Z59)</f>
        <v/>
      </c>
      <c r="H22" s="474" t="str">
        <f>IF('様式第２号　基本情報入力シート'!AD59="","",'様式第２号　基本情報入力シート'!AD59)</f>
        <v/>
      </c>
      <c r="I22" s="481" t="str">
        <f>IF('様式第２号　基本情報入力シート'!AE59="","",'様式第２号　基本情報入力シート'!AE59)</f>
        <v/>
      </c>
      <c r="J22" s="488"/>
      <c r="K22" s="491"/>
      <c r="L22" s="491"/>
      <c r="M22" s="493" t="str">
        <f>IF(G22="","",VLOOKUP(AM22,'【参考】数式用'!$AZ$3:$BA$6,2,FALSE))</f>
        <v/>
      </c>
      <c r="N22" s="502" t="str">
        <f>IF(G22="","",VLOOKUP(G22,'【参考】数式用'!$A$4:$L$54,MATCH('様式４号（個表） '!M22,'【参考】数式用'!$J$3:$L$3,0)+9,FALSE))</f>
        <v/>
      </c>
      <c r="O22" s="513" t="s">
        <v>2422</v>
      </c>
      <c r="P22" s="517" t="str">
        <f t="shared" si="0"/>
        <v>未入力あり</v>
      </c>
      <c r="Q22" s="525" t="str">
        <f>IFERROR(IF(P22="未入力あり","",ROUNDDOWN(ROUNDDOWN($H22*$I22,0)*VLOOKUP($G22,'【参考】数式用'!$A$4:$E$54,3,FALSE),0)),"")</f>
        <v/>
      </c>
      <c r="R22" s="525" t="str">
        <f>IF(AK22="×",0,IF(P22="未入力あり","",ROUNDDOWN(ROUNDDOWN($H22*$I22,0)*VLOOKUP($G22,'【参考】数式用'!$A$4:$E$54,4,FALSE),0)))</f>
        <v/>
      </c>
      <c r="S22" s="529" t="str">
        <f>IF(AL22="×",0,IF(P22="未入力あり","",ROUNDDOWN(ROUNDDOWN($H22*$I22,0)*VLOOKUP($G22,'【参考】数式用'!$A$4:$E$54,5,FALSE),0)))</f>
        <v/>
      </c>
      <c r="U22" s="534"/>
      <c r="V22" s="534"/>
      <c r="W22" s="534"/>
      <c r="X22" s="534"/>
      <c r="Y22" s="534"/>
      <c r="Z22" s="534"/>
      <c r="AA22" s="534"/>
      <c r="AB22" s="534"/>
      <c r="AC22" s="534"/>
      <c r="AD22" s="534"/>
      <c r="AE22" s="534"/>
      <c r="AG22" s="541" t="e">
        <f>IF(#REF!="○",F22,"")</f>
        <v>#REF!</v>
      </c>
      <c r="AH22" s="195" t="e">
        <f>VLOOKUP('様式４号（個表） '!$G22,'【参考】数式用'!$P$4:$Q$54,2,FALSE)</f>
        <v>#N/A</v>
      </c>
      <c r="AI22" s="195" t="e">
        <f>VLOOKUP('様式４号（個表） '!$G22,'【参考】数式用'!$P$4:$W$54,8,FALSE)</f>
        <v>#N/A</v>
      </c>
      <c r="AJ22" s="195" t="e">
        <f>VLOOKUP('様式４号（個表） '!$G22,'【参考】数式用'!$P$4:$AD$54,15,FALSE)</f>
        <v>#N/A</v>
      </c>
      <c r="AK22" s="195" t="str">
        <f t="shared" si="1"/>
        <v/>
      </c>
      <c r="AL22" s="195" t="str">
        <f t="shared" si="1"/>
        <v/>
      </c>
      <c r="AM22" s="195" t="str">
        <f t="shared" si="2"/>
        <v/>
      </c>
      <c r="AN22" s="195" t="str">
        <f>IF(G22="","",VLOOKUP(G22,'【参考】数式用'!$A$4:$M$54,13,FALSE))</f>
        <v/>
      </c>
      <c r="AO22" s="197" t="str">
        <f t="shared" si="3"/>
        <v>―</v>
      </c>
    </row>
    <row r="23" spans="1:41" ht="45" customHeight="1">
      <c r="A23" s="401">
        <f t="shared" si="4"/>
        <v>8</v>
      </c>
      <c r="B23" s="413" t="str">
        <f>IF('様式第２号　基本情報入力シート'!B60="","",'様式第２号　基本情報入力シート'!B60)</f>
        <v/>
      </c>
      <c r="C23" s="426" t="str">
        <f>IF('様式第２号　基本情報入力シート'!L60="","",'様式第２号　基本情報入力シート'!L60)</f>
        <v/>
      </c>
      <c r="D23" s="426" t="str">
        <f>IF('様式第２号　基本情報入力シート'!Q60="","",'様式第２号　基本情報入力シート'!Q60)</f>
        <v/>
      </c>
      <c r="E23" s="426" t="str">
        <f>IF('様式第２号　基本情報入力シート'!V60="","",'様式第２号　基本情報入力シート'!V60)</f>
        <v/>
      </c>
      <c r="F23" s="426" t="str">
        <f>IF('様式第２号　基本情報入力シート'!W60="","",'様式第２号　基本情報入力シート'!W60)</f>
        <v/>
      </c>
      <c r="G23" s="426" t="str">
        <f>IF('様式第２号　基本情報入力シート'!Z60="","",'様式第２号　基本情報入力シート'!Z60)</f>
        <v/>
      </c>
      <c r="H23" s="474" t="str">
        <f>IF('様式第２号　基本情報入力シート'!AD60="","",'様式第２号　基本情報入力シート'!AD60)</f>
        <v/>
      </c>
      <c r="I23" s="481" t="str">
        <f>IF('様式第２号　基本情報入力シート'!AE60="","",'様式第２号　基本情報入力シート'!AE60)</f>
        <v/>
      </c>
      <c r="J23" s="488"/>
      <c r="K23" s="491"/>
      <c r="L23" s="491"/>
      <c r="M23" s="493" t="str">
        <f>IF(G23="","",VLOOKUP(AM23,'【参考】数式用'!$AZ$3:$BA$6,2,FALSE))</f>
        <v/>
      </c>
      <c r="N23" s="502" t="str">
        <f>IF(G23="","",VLOOKUP(G23,'【参考】数式用'!$A$4:$L$54,MATCH('様式４号（個表） '!M23,'【参考】数式用'!$J$3:$L$3,0)+9,FALSE))</f>
        <v/>
      </c>
      <c r="O23" s="512" t="s">
        <v>2422</v>
      </c>
      <c r="P23" s="517" t="str">
        <f t="shared" si="0"/>
        <v>未入力あり</v>
      </c>
      <c r="Q23" s="525" t="str">
        <f>IFERROR(IF(P23="未入力あり","",ROUNDDOWN(ROUNDDOWN($H23*$I23,0)*VLOOKUP($G23,'【参考】数式用'!$A$4:$E$54,3,FALSE),0)),"")</f>
        <v/>
      </c>
      <c r="R23" s="525" t="str">
        <f>IF(AK23="×",0,IF(P23="未入力あり","",ROUNDDOWN(ROUNDDOWN($H23*$I23,0)*VLOOKUP($G23,'【参考】数式用'!$A$4:$E$54,4,FALSE),0)))</f>
        <v/>
      </c>
      <c r="S23" s="529" t="str">
        <f>IF(AL23="×",0,IF(P23="未入力あり","",ROUNDDOWN(ROUNDDOWN($H23*$I23,0)*VLOOKUP($G23,'【参考】数式用'!$A$4:$E$54,5,FALSE),0)))</f>
        <v/>
      </c>
      <c r="U23" s="534"/>
      <c r="V23" s="534"/>
      <c r="W23" s="534"/>
      <c r="X23" s="534"/>
      <c r="Y23" s="534"/>
      <c r="Z23" s="534"/>
      <c r="AA23" s="534"/>
      <c r="AB23" s="534"/>
      <c r="AC23" s="534"/>
      <c r="AD23" s="534"/>
      <c r="AE23" s="534"/>
      <c r="AG23" s="541" t="e">
        <f>IF(#REF!="○",F23,"")</f>
        <v>#REF!</v>
      </c>
      <c r="AH23" s="195" t="e">
        <f>VLOOKUP('様式４号（個表） '!$G23,'【参考】数式用'!$P$4:$Q$54,2,FALSE)</f>
        <v>#N/A</v>
      </c>
      <c r="AI23" s="195" t="e">
        <f>VLOOKUP('様式４号（個表） '!$G23,'【参考】数式用'!$P$4:$W$54,8,FALSE)</f>
        <v>#N/A</v>
      </c>
      <c r="AJ23" s="195" t="e">
        <f>VLOOKUP('様式４号（個表） '!$G23,'【参考】数式用'!$P$4:$AD$54,15,FALSE)</f>
        <v>#N/A</v>
      </c>
      <c r="AK23" s="195" t="str">
        <f t="shared" si="1"/>
        <v/>
      </c>
      <c r="AL23" s="195" t="str">
        <f t="shared" si="1"/>
        <v/>
      </c>
      <c r="AM23" s="195" t="str">
        <f t="shared" si="2"/>
        <v/>
      </c>
      <c r="AN23" s="195" t="str">
        <f>IF(G23="","",VLOOKUP(G23,'【参考】数式用'!$A$4:$M$54,13,FALSE))</f>
        <v/>
      </c>
      <c r="AO23" s="197" t="str">
        <f t="shared" si="3"/>
        <v>―</v>
      </c>
    </row>
    <row r="24" spans="1:41" ht="45" customHeight="1">
      <c r="A24" s="401">
        <f t="shared" si="4"/>
        <v>9</v>
      </c>
      <c r="B24" s="413" t="str">
        <f>IF('様式第２号　基本情報入力シート'!B61="","",'様式第２号　基本情報入力シート'!B61)</f>
        <v/>
      </c>
      <c r="C24" s="426" t="str">
        <f>IF('様式第２号　基本情報入力シート'!L61="","",'様式第２号　基本情報入力シート'!L61)</f>
        <v/>
      </c>
      <c r="D24" s="426" t="str">
        <f>IF('様式第２号　基本情報入力シート'!Q61="","",'様式第２号　基本情報入力シート'!Q61)</f>
        <v/>
      </c>
      <c r="E24" s="426" t="str">
        <f>IF('様式第２号　基本情報入力シート'!V61="","",'様式第２号　基本情報入力シート'!V61)</f>
        <v/>
      </c>
      <c r="F24" s="426" t="str">
        <f>IF('様式第２号　基本情報入力シート'!W61="","",'様式第２号　基本情報入力シート'!W61)</f>
        <v/>
      </c>
      <c r="G24" s="426" t="str">
        <f>IF('様式第２号　基本情報入力シート'!Z61="","",'様式第２号　基本情報入力シート'!Z61)</f>
        <v/>
      </c>
      <c r="H24" s="474" t="str">
        <f>IF('様式第２号　基本情報入力シート'!AD61="","",'様式第２号　基本情報入力シート'!AD61)</f>
        <v/>
      </c>
      <c r="I24" s="481" t="str">
        <f>IF('様式第２号　基本情報入力シート'!AE61="","",'様式第２号　基本情報入力シート'!AE61)</f>
        <v/>
      </c>
      <c r="J24" s="488"/>
      <c r="K24" s="491"/>
      <c r="L24" s="491"/>
      <c r="M24" s="493" t="str">
        <f>IF(G24="","",VLOOKUP(AM24,'【参考】数式用'!$AZ$3:$BA$6,2,FALSE))</f>
        <v/>
      </c>
      <c r="N24" s="502" t="str">
        <f>IF(G24="","",VLOOKUP(G24,'【参考】数式用'!$A$4:$L$54,MATCH('様式４号（個表） '!M24,'【参考】数式用'!$J$3:$L$3,0)+9,FALSE))</f>
        <v/>
      </c>
      <c r="O24" s="513" t="s">
        <v>2422</v>
      </c>
      <c r="P24" s="517" t="str">
        <f t="shared" si="0"/>
        <v>未入力あり</v>
      </c>
      <c r="Q24" s="525" t="str">
        <f>IFERROR(IF(P24="未入力あり","",ROUNDDOWN(ROUNDDOWN($H24*$I24,0)*VLOOKUP($G24,'【参考】数式用'!$A$4:$E$54,3,FALSE),0)),"")</f>
        <v/>
      </c>
      <c r="R24" s="525" t="str">
        <f>IF(AK24="×",0,IF(P24="未入力あり","",ROUNDDOWN(ROUNDDOWN($H24*$I24,0)*VLOOKUP($G24,'【参考】数式用'!$A$4:$E$54,4,FALSE),0)))</f>
        <v/>
      </c>
      <c r="S24" s="529" t="str">
        <f>IF(AL24="×",0,IF(P24="未入力あり","",ROUNDDOWN(ROUNDDOWN($H24*$I24,0)*VLOOKUP($G24,'【参考】数式用'!$A$4:$E$54,5,FALSE),0)))</f>
        <v/>
      </c>
      <c r="U24" s="534"/>
      <c r="V24" s="534"/>
      <c r="W24" s="534"/>
      <c r="X24" s="534"/>
      <c r="Y24" s="534"/>
      <c r="Z24" s="534"/>
      <c r="AA24" s="534"/>
      <c r="AB24" s="534"/>
      <c r="AC24" s="534"/>
      <c r="AD24" s="534"/>
      <c r="AE24" s="534"/>
      <c r="AG24" s="541" t="e">
        <f>IF(#REF!="○",F24,"")</f>
        <v>#REF!</v>
      </c>
      <c r="AH24" s="195" t="e">
        <f>VLOOKUP('様式４号（個表） '!$G24,'【参考】数式用'!$P$4:$Q$54,2,FALSE)</f>
        <v>#N/A</v>
      </c>
      <c r="AI24" s="195" t="e">
        <f>VLOOKUP('様式４号（個表） '!$G24,'【参考】数式用'!$P$4:$W$54,8,FALSE)</f>
        <v>#N/A</v>
      </c>
      <c r="AJ24" s="195" t="e">
        <f>VLOOKUP('様式４号（個表） '!$G24,'【参考】数式用'!$P$4:$AD$54,15,FALSE)</f>
        <v>#N/A</v>
      </c>
      <c r="AK24" s="195" t="str">
        <f t="shared" si="1"/>
        <v/>
      </c>
      <c r="AL24" s="195" t="str">
        <f t="shared" si="1"/>
        <v/>
      </c>
      <c r="AM24" s="195" t="str">
        <f t="shared" si="2"/>
        <v/>
      </c>
      <c r="AN24" s="195" t="str">
        <f>IF(G24="","",VLOOKUP(G24,'【参考】数式用'!$A$4:$M$54,13,FALSE))</f>
        <v/>
      </c>
      <c r="AO24" s="197" t="str">
        <f t="shared" si="3"/>
        <v>―</v>
      </c>
    </row>
    <row r="25" spans="1:41" ht="45" customHeight="1">
      <c r="A25" s="401">
        <f t="shared" si="4"/>
        <v>10</v>
      </c>
      <c r="B25" s="413" t="str">
        <f>IF('様式第２号　基本情報入力シート'!B62="","",'様式第２号　基本情報入力シート'!B62)</f>
        <v/>
      </c>
      <c r="C25" s="426" t="str">
        <f>IF('様式第２号　基本情報入力シート'!L62="","",'様式第２号　基本情報入力シート'!L62)</f>
        <v/>
      </c>
      <c r="D25" s="426" t="str">
        <f>IF('様式第２号　基本情報入力シート'!Q62="","",'様式第２号　基本情報入力シート'!Q62)</f>
        <v/>
      </c>
      <c r="E25" s="426" t="str">
        <f>IF('様式第２号　基本情報入力シート'!V62="","",'様式第２号　基本情報入力シート'!V62)</f>
        <v/>
      </c>
      <c r="F25" s="426" t="str">
        <f>IF('様式第２号　基本情報入力シート'!W62="","",'様式第２号　基本情報入力シート'!W62)</f>
        <v/>
      </c>
      <c r="G25" s="426" t="str">
        <f>IF('様式第２号　基本情報入力シート'!Z62="","",'様式第２号　基本情報入力シート'!Z62)</f>
        <v/>
      </c>
      <c r="H25" s="474" t="str">
        <f>IF('様式第２号　基本情報入力シート'!AD62="","",'様式第２号　基本情報入力シート'!AD62)</f>
        <v/>
      </c>
      <c r="I25" s="481" t="str">
        <f>IF('様式第２号　基本情報入力シート'!AE62="","",'様式第２号　基本情報入力シート'!AE62)</f>
        <v/>
      </c>
      <c r="J25" s="488"/>
      <c r="K25" s="491"/>
      <c r="L25" s="491"/>
      <c r="M25" s="493" t="str">
        <f>IF(G25="","",VLOOKUP(AM25,'【参考】数式用'!$AZ$3:$BA$6,2,FALSE))</f>
        <v/>
      </c>
      <c r="N25" s="502" t="str">
        <f>IF(G25="","",VLOOKUP(G25,'【参考】数式用'!$A$4:$L$54,MATCH('様式４号（個表） '!M25,'【参考】数式用'!$J$3:$L$3,0)+9,FALSE))</f>
        <v/>
      </c>
      <c r="O25" s="513" t="s">
        <v>2422</v>
      </c>
      <c r="P25" s="517" t="str">
        <f t="shared" si="0"/>
        <v>未入力あり</v>
      </c>
      <c r="Q25" s="525" t="str">
        <f>IFERROR(IF(P25="未入力あり","",ROUNDDOWN(ROUNDDOWN($H25*$I25,0)*VLOOKUP($G25,'【参考】数式用'!$A$4:$E$54,3,FALSE),0)),"")</f>
        <v/>
      </c>
      <c r="R25" s="525" t="str">
        <f>IF(AK25="×",0,IF(P25="未入力あり","",ROUNDDOWN(ROUNDDOWN($H25*$I25,0)*VLOOKUP($G25,'【参考】数式用'!$A$4:$E$54,4,FALSE),0)))</f>
        <v/>
      </c>
      <c r="S25" s="529" t="str">
        <f>IF(AL25="×",0,IF(P25="未入力あり","",ROUNDDOWN(ROUNDDOWN($H25*$I25,0)*VLOOKUP($G25,'【参考】数式用'!$A$4:$E$54,5,FALSE),0)))</f>
        <v/>
      </c>
      <c r="U25" s="534"/>
      <c r="V25" s="534"/>
      <c r="W25" s="534"/>
      <c r="X25" s="534"/>
      <c r="Y25" s="534"/>
      <c r="Z25" s="534"/>
      <c r="AA25" s="534"/>
      <c r="AB25" s="534"/>
      <c r="AC25" s="534"/>
      <c r="AD25" s="534"/>
      <c r="AE25" s="534"/>
      <c r="AG25" s="541" t="e">
        <f>IF(#REF!="○",F25,"")</f>
        <v>#REF!</v>
      </c>
      <c r="AH25" s="195" t="e">
        <f>VLOOKUP('様式４号（個表） '!$G25,'【参考】数式用'!$P$4:$Q$54,2,FALSE)</f>
        <v>#N/A</v>
      </c>
      <c r="AI25" s="195" t="e">
        <f>VLOOKUP('様式４号（個表） '!$G25,'【参考】数式用'!$P$4:$W$54,8,FALSE)</f>
        <v>#N/A</v>
      </c>
      <c r="AJ25" s="195" t="e">
        <f>VLOOKUP('様式４号（個表） '!$G25,'【参考】数式用'!$P$4:$AD$54,15,FALSE)</f>
        <v>#N/A</v>
      </c>
      <c r="AK25" s="195" t="str">
        <f t="shared" si="1"/>
        <v/>
      </c>
      <c r="AL25" s="195" t="str">
        <f t="shared" si="1"/>
        <v/>
      </c>
      <c r="AM25" s="195" t="str">
        <f t="shared" si="2"/>
        <v/>
      </c>
      <c r="AN25" s="195" t="str">
        <f>IF(G25="","",VLOOKUP(G25,'【参考】数式用'!$A$4:$M$54,13,FALSE))</f>
        <v/>
      </c>
      <c r="AO25" s="197" t="str">
        <f t="shared" si="3"/>
        <v>―</v>
      </c>
    </row>
    <row r="26" spans="1:41" ht="45" customHeight="1">
      <c r="A26" s="401">
        <f t="shared" si="4"/>
        <v>11</v>
      </c>
      <c r="B26" s="413" t="str">
        <f>IF('様式第２号　基本情報入力シート'!B63="","",'様式第２号　基本情報入力シート'!B63)</f>
        <v/>
      </c>
      <c r="C26" s="426" t="str">
        <f>IF('様式第２号　基本情報入力シート'!L63="","",'様式第２号　基本情報入力シート'!L63)</f>
        <v/>
      </c>
      <c r="D26" s="426" t="str">
        <f>IF('様式第２号　基本情報入力シート'!Q63="","",'様式第２号　基本情報入力シート'!Q63)</f>
        <v/>
      </c>
      <c r="E26" s="426" t="str">
        <f>IF('様式第２号　基本情報入力シート'!V63="","",'様式第２号　基本情報入力シート'!V63)</f>
        <v/>
      </c>
      <c r="F26" s="426" t="str">
        <f>IF('様式第２号　基本情報入力シート'!W63="","",'様式第２号　基本情報入力シート'!W63)</f>
        <v/>
      </c>
      <c r="G26" s="426" t="str">
        <f>IF('様式第２号　基本情報入力シート'!Z63="","",'様式第２号　基本情報入力シート'!Z63)</f>
        <v/>
      </c>
      <c r="H26" s="474" t="str">
        <f>IF('様式第２号　基本情報入力シート'!AD63="","",'様式第２号　基本情報入力シート'!AD63)</f>
        <v/>
      </c>
      <c r="I26" s="481" t="str">
        <f>IF('様式第２号　基本情報入力シート'!AE63="","",'様式第２号　基本情報入力シート'!AE63)</f>
        <v/>
      </c>
      <c r="J26" s="488"/>
      <c r="K26" s="490"/>
      <c r="L26" s="491"/>
      <c r="M26" s="493" t="str">
        <f>IF(G26="","",VLOOKUP(AM26,'【参考】数式用'!$AZ$3:$BA$6,2,FALSE))</f>
        <v/>
      </c>
      <c r="N26" s="502" t="str">
        <f>IF(G26="","",VLOOKUP(G26,'【参考】数式用'!$A$4:$L$54,MATCH('様式４号（個表） '!M26,'【参考】数式用'!$J$3:$L$3,0)+9,FALSE))</f>
        <v/>
      </c>
      <c r="O26" s="512" t="s">
        <v>2422</v>
      </c>
      <c r="P26" s="517" t="str">
        <f t="shared" si="0"/>
        <v>未入力あり</v>
      </c>
      <c r="Q26" s="525" t="str">
        <f>IFERROR(IF(P26="未入力あり","",ROUNDDOWN(ROUNDDOWN($H26*$I26,0)*VLOOKUP($G26,'【参考】数式用'!$A$4:$E$54,3,FALSE),0)),"")</f>
        <v/>
      </c>
      <c r="R26" s="525" t="str">
        <f>IF(AK26="×",0,IF(P26="未入力あり","",ROUNDDOWN(ROUNDDOWN($H26*$I26,0)*VLOOKUP($G26,'【参考】数式用'!$A$4:$E$54,4,FALSE),0)))</f>
        <v/>
      </c>
      <c r="S26" s="529" t="str">
        <f>IF(AL26="×",0,IF(P26="未入力あり","",ROUNDDOWN(ROUNDDOWN($H26*$I26,0)*VLOOKUP($G26,'【参考】数式用'!$A$4:$E$54,5,FALSE),0)))</f>
        <v/>
      </c>
      <c r="U26" s="534"/>
      <c r="V26" s="534"/>
      <c r="W26" s="534"/>
      <c r="X26" s="534"/>
      <c r="Y26" s="534"/>
      <c r="Z26" s="534"/>
      <c r="AA26" s="534"/>
      <c r="AB26" s="534"/>
      <c r="AC26" s="534"/>
      <c r="AD26" s="534"/>
      <c r="AE26" s="534"/>
      <c r="AG26" s="541" t="e">
        <f>IF(#REF!="○",F26,"")</f>
        <v>#REF!</v>
      </c>
      <c r="AH26" s="195" t="e">
        <f>VLOOKUP('様式４号（個表） '!$G26,'【参考】数式用'!$P$4:$Q$54,2,FALSE)</f>
        <v>#N/A</v>
      </c>
      <c r="AI26" s="195" t="e">
        <f>VLOOKUP('様式４号（個表） '!$G26,'【参考】数式用'!$P$4:$W$54,8,FALSE)</f>
        <v>#N/A</v>
      </c>
      <c r="AJ26" s="195" t="e">
        <f>VLOOKUP('様式４号（個表） '!$G26,'【参考】数式用'!$P$4:$AD$54,15,FALSE)</f>
        <v>#N/A</v>
      </c>
      <c r="AK26" s="195" t="str">
        <f t="shared" si="1"/>
        <v/>
      </c>
      <c r="AL26" s="195" t="str">
        <f t="shared" si="1"/>
        <v/>
      </c>
      <c r="AM26" s="195" t="str">
        <f t="shared" si="2"/>
        <v/>
      </c>
      <c r="AN26" s="195" t="str">
        <f>IF(G26="","",VLOOKUP(G26,'【参考】数式用'!$A$4:$M$54,13,FALSE))</f>
        <v/>
      </c>
      <c r="AO26" s="197" t="str">
        <f t="shared" si="3"/>
        <v>―</v>
      </c>
    </row>
    <row r="27" spans="1:41" ht="45" customHeight="1">
      <c r="A27" s="401">
        <f t="shared" si="4"/>
        <v>12</v>
      </c>
      <c r="B27" s="413" t="str">
        <f>IF('様式第２号　基本情報入力シート'!B64="","",'様式第２号　基本情報入力シート'!B64)</f>
        <v/>
      </c>
      <c r="C27" s="426" t="str">
        <f>IF('様式第２号　基本情報入力シート'!L64="","",'様式第２号　基本情報入力シート'!L64)</f>
        <v/>
      </c>
      <c r="D27" s="426" t="str">
        <f>IF('様式第２号　基本情報入力シート'!Q64="","",'様式第２号　基本情報入力シート'!Q64)</f>
        <v/>
      </c>
      <c r="E27" s="426" t="str">
        <f>IF('様式第２号　基本情報入力シート'!V64="","",'様式第２号　基本情報入力シート'!V64)</f>
        <v/>
      </c>
      <c r="F27" s="426" t="str">
        <f>IF('様式第２号　基本情報入力シート'!W64="","",'様式第２号　基本情報入力シート'!W64)</f>
        <v/>
      </c>
      <c r="G27" s="426" t="str">
        <f>IF('様式第２号　基本情報入力シート'!Z64="","",'様式第２号　基本情報入力シート'!Z64)</f>
        <v/>
      </c>
      <c r="H27" s="474" t="str">
        <f>IF('様式第２号　基本情報入力シート'!AD64="","",'様式第２号　基本情報入力シート'!AD64)</f>
        <v/>
      </c>
      <c r="I27" s="481" t="str">
        <f>IF('様式第２号　基本情報入力シート'!AE64="","",'様式第２号　基本情報入力シート'!AE64)</f>
        <v/>
      </c>
      <c r="J27" s="488"/>
      <c r="K27" s="490"/>
      <c r="L27" s="491"/>
      <c r="M27" s="493" t="str">
        <f>IF(G27="","",VLOOKUP(AM27,'【参考】数式用'!$AZ$3:$BA$6,2,FALSE))</f>
        <v/>
      </c>
      <c r="N27" s="502" t="str">
        <f>IF(G27="","",VLOOKUP(G27,'【参考】数式用'!$A$4:$L$54,MATCH('様式４号（個表） '!M27,'【参考】数式用'!$J$3:$L$3,0)+9,FALSE))</f>
        <v/>
      </c>
      <c r="O27" s="513" t="s">
        <v>2422</v>
      </c>
      <c r="P27" s="517" t="str">
        <f t="shared" si="0"/>
        <v>未入力あり</v>
      </c>
      <c r="Q27" s="525" t="str">
        <f>IFERROR(IF(P27="未入力あり","",ROUNDDOWN(ROUNDDOWN($H27*$I27,0)*VLOOKUP($G27,'【参考】数式用'!$A$4:$E$54,3,FALSE),0)),"")</f>
        <v/>
      </c>
      <c r="R27" s="525" t="str">
        <f>IF(AK27="×",0,IF(P27="未入力あり","",ROUNDDOWN(ROUNDDOWN($H27*$I27,0)*VLOOKUP($G27,'【参考】数式用'!$A$4:$E$54,4,FALSE),0)))</f>
        <v/>
      </c>
      <c r="S27" s="529" t="str">
        <f>IF(AL27="×",0,IF(P27="未入力あり","",ROUNDDOWN(ROUNDDOWN($H27*$I27,0)*VLOOKUP($G27,'【参考】数式用'!$A$4:$E$54,5,FALSE),0)))</f>
        <v/>
      </c>
      <c r="U27" s="534"/>
      <c r="V27" s="534"/>
      <c r="W27" s="534"/>
      <c r="X27" s="534"/>
      <c r="Y27" s="534"/>
      <c r="Z27" s="534"/>
      <c r="AA27" s="534"/>
      <c r="AB27" s="534"/>
      <c r="AC27" s="534"/>
      <c r="AD27" s="534"/>
      <c r="AE27" s="534"/>
      <c r="AG27" s="541" t="e">
        <f>IF(#REF!="○",F27,"")</f>
        <v>#REF!</v>
      </c>
      <c r="AH27" s="195" t="e">
        <f>VLOOKUP('様式４号（個表） '!$G27,'【参考】数式用'!$P$4:$Q$54,2,FALSE)</f>
        <v>#N/A</v>
      </c>
      <c r="AI27" s="195" t="e">
        <f>VLOOKUP('様式４号（個表） '!$G27,'【参考】数式用'!$P$4:$W$54,8,FALSE)</f>
        <v>#N/A</v>
      </c>
      <c r="AJ27" s="195" t="e">
        <f>VLOOKUP('様式４号（個表） '!$G27,'【参考】数式用'!$P$4:$AD$54,15,FALSE)</f>
        <v>#N/A</v>
      </c>
      <c r="AK27" s="195" t="str">
        <f t="shared" si="1"/>
        <v/>
      </c>
      <c r="AL27" s="195" t="str">
        <f t="shared" si="1"/>
        <v/>
      </c>
      <c r="AM27" s="195" t="str">
        <f t="shared" si="2"/>
        <v/>
      </c>
      <c r="AN27" s="195" t="str">
        <f>IF(G27="","",VLOOKUP(G27,'【参考】数式用'!$A$4:$M$54,13,FALSE))</f>
        <v/>
      </c>
      <c r="AO27" s="197" t="str">
        <f t="shared" si="3"/>
        <v>―</v>
      </c>
    </row>
    <row r="28" spans="1:41" ht="45" customHeight="1">
      <c r="A28" s="401">
        <f t="shared" si="4"/>
        <v>13</v>
      </c>
      <c r="B28" s="413" t="str">
        <f>IF('様式第２号　基本情報入力シート'!B65="","",'様式第２号　基本情報入力シート'!B65)</f>
        <v/>
      </c>
      <c r="C28" s="426" t="str">
        <f>IF('様式第２号　基本情報入力シート'!L65="","",'様式第２号　基本情報入力シート'!L65)</f>
        <v/>
      </c>
      <c r="D28" s="426" t="str">
        <f>IF('様式第２号　基本情報入力シート'!Q65="","",'様式第２号　基本情報入力シート'!Q65)</f>
        <v/>
      </c>
      <c r="E28" s="426" t="str">
        <f>IF('様式第２号　基本情報入力シート'!V65="","",'様式第２号　基本情報入力シート'!V65)</f>
        <v/>
      </c>
      <c r="F28" s="426" t="str">
        <f>IF('様式第２号　基本情報入力シート'!W65="","",'様式第２号　基本情報入力シート'!W65)</f>
        <v/>
      </c>
      <c r="G28" s="426" t="str">
        <f>IF('様式第２号　基本情報入力シート'!Z65="","",'様式第２号　基本情報入力シート'!Z65)</f>
        <v/>
      </c>
      <c r="H28" s="474" t="str">
        <f>IF('様式第２号　基本情報入力シート'!AD65="","",'様式第２号　基本情報入力シート'!AD65)</f>
        <v/>
      </c>
      <c r="I28" s="481" t="str">
        <f>IF('様式第２号　基本情報入力シート'!AE65="","",'様式第２号　基本情報入力シート'!AE65)</f>
        <v/>
      </c>
      <c r="J28" s="488"/>
      <c r="K28" s="491"/>
      <c r="L28" s="491"/>
      <c r="M28" s="493" t="str">
        <f>IF(G28="","",VLOOKUP(AM28,'【参考】数式用'!$AZ$3:$BA$6,2,FALSE))</f>
        <v/>
      </c>
      <c r="N28" s="502" t="str">
        <f>IF(G28="","",VLOOKUP(G28,'【参考】数式用'!$A$4:$L$54,MATCH('様式４号（個表） '!M28,'【参考】数式用'!$J$3:$L$3,0)+9,FALSE))</f>
        <v/>
      </c>
      <c r="O28" s="513" t="s">
        <v>2422</v>
      </c>
      <c r="P28" s="517" t="str">
        <f t="shared" si="0"/>
        <v>未入力あり</v>
      </c>
      <c r="Q28" s="525" t="str">
        <f>IFERROR(IF(P28="未入力あり","",ROUNDDOWN(ROUNDDOWN($H28*$I28,0)*VLOOKUP($G28,'【参考】数式用'!$A$4:$E$54,3,FALSE),0)),"")</f>
        <v/>
      </c>
      <c r="R28" s="525" t="str">
        <f>IF(AK28="×",0,IF(P28="未入力あり","",ROUNDDOWN(ROUNDDOWN($H28*$I28,0)*VLOOKUP($G28,'【参考】数式用'!$A$4:$E$54,4,FALSE),0)))</f>
        <v/>
      </c>
      <c r="S28" s="529" t="str">
        <f>IF(AL28="×",0,IF(P28="未入力あり","",ROUNDDOWN(ROUNDDOWN($H28*$I28,0)*VLOOKUP($G28,'【参考】数式用'!$A$4:$E$54,5,FALSE),0)))</f>
        <v/>
      </c>
      <c r="U28" s="534"/>
      <c r="V28" s="534"/>
      <c r="W28" s="534"/>
      <c r="X28" s="534"/>
      <c r="Y28" s="534"/>
      <c r="Z28" s="534"/>
      <c r="AA28" s="534"/>
      <c r="AB28" s="534"/>
      <c r="AC28" s="534"/>
      <c r="AD28" s="534"/>
      <c r="AE28" s="534"/>
      <c r="AG28" s="541" t="e">
        <f>IF(#REF!="○",F28,"")</f>
        <v>#REF!</v>
      </c>
      <c r="AH28" s="195" t="e">
        <f>VLOOKUP('様式４号（個表） '!$G28,'【参考】数式用'!$P$4:$Q$54,2,FALSE)</f>
        <v>#N/A</v>
      </c>
      <c r="AI28" s="195" t="e">
        <f>VLOOKUP('様式４号（個表） '!$G28,'【参考】数式用'!$P$4:$W$54,8,FALSE)</f>
        <v>#N/A</v>
      </c>
      <c r="AJ28" s="195" t="e">
        <f>VLOOKUP('様式４号（個表） '!$G28,'【参考】数式用'!$P$4:$AD$54,15,FALSE)</f>
        <v>#N/A</v>
      </c>
      <c r="AK28" s="195" t="str">
        <f t="shared" si="1"/>
        <v/>
      </c>
      <c r="AL28" s="195" t="str">
        <f t="shared" si="1"/>
        <v/>
      </c>
      <c r="AM28" s="195" t="str">
        <f t="shared" si="2"/>
        <v/>
      </c>
      <c r="AN28" s="195" t="str">
        <f>IF(G28="","",VLOOKUP(G28,'【参考】数式用'!$A$4:$M$54,13,FALSE))</f>
        <v/>
      </c>
      <c r="AO28" s="197" t="str">
        <f t="shared" si="3"/>
        <v>―</v>
      </c>
    </row>
    <row r="29" spans="1:41" ht="45" customHeight="1">
      <c r="A29" s="401">
        <f t="shared" si="4"/>
        <v>14</v>
      </c>
      <c r="B29" s="413" t="str">
        <f>IF('様式第２号　基本情報入力シート'!B66="","",'様式第２号　基本情報入力シート'!B66)</f>
        <v/>
      </c>
      <c r="C29" s="426" t="str">
        <f>IF('様式第２号　基本情報入力シート'!L66="","",'様式第２号　基本情報入力シート'!L66)</f>
        <v/>
      </c>
      <c r="D29" s="426" t="str">
        <f>IF('様式第２号　基本情報入力シート'!Q66="","",'様式第２号　基本情報入力シート'!Q66)</f>
        <v/>
      </c>
      <c r="E29" s="426" t="str">
        <f>IF('様式第２号　基本情報入力シート'!V66="","",'様式第２号　基本情報入力シート'!V66)</f>
        <v/>
      </c>
      <c r="F29" s="426" t="str">
        <f>IF('様式第２号　基本情報入力シート'!W66="","",'様式第２号　基本情報入力シート'!W66)</f>
        <v/>
      </c>
      <c r="G29" s="426" t="str">
        <f>IF('様式第２号　基本情報入力シート'!Z66="","",'様式第２号　基本情報入力シート'!Z66)</f>
        <v/>
      </c>
      <c r="H29" s="474" t="str">
        <f>IF('様式第２号　基本情報入力シート'!AD66="","",'様式第２号　基本情報入力シート'!AD66)</f>
        <v/>
      </c>
      <c r="I29" s="481" t="str">
        <f>IF('様式第２号　基本情報入力シート'!AE66="","",'様式第２号　基本情報入力シート'!AE66)</f>
        <v/>
      </c>
      <c r="J29" s="488"/>
      <c r="K29" s="491"/>
      <c r="L29" s="491"/>
      <c r="M29" s="493" t="str">
        <f>IF(G29="","",VLOOKUP(AM29,'【参考】数式用'!$AZ$3:$BA$6,2,FALSE))</f>
        <v/>
      </c>
      <c r="N29" s="502" t="str">
        <f>IF(G29="","",VLOOKUP(G29,'【参考】数式用'!$A$4:$L$54,MATCH('様式４号（個表） '!M29,'【参考】数式用'!$J$3:$L$3,0)+9,FALSE))</f>
        <v/>
      </c>
      <c r="O29" s="512" t="s">
        <v>2422</v>
      </c>
      <c r="P29" s="517" t="str">
        <f t="shared" si="0"/>
        <v>未入力あり</v>
      </c>
      <c r="Q29" s="525" t="str">
        <f>IFERROR(IF(P29="未入力あり","",ROUNDDOWN(ROUNDDOWN($H29*$I29,0)*VLOOKUP($G29,'【参考】数式用'!$A$4:$E$54,3,FALSE),0)),"")</f>
        <v/>
      </c>
      <c r="R29" s="525" t="str">
        <f>IF(AK29="×",0,IF(P29="未入力あり","",ROUNDDOWN(ROUNDDOWN($H29*$I29,0)*VLOOKUP($G29,'【参考】数式用'!$A$4:$E$54,4,FALSE),0)))</f>
        <v/>
      </c>
      <c r="S29" s="529" t="str">
        <f>IF(AL29="×",0,IF(P29="未入力あり","",ROUNDDOWN(ROUNDDOWN($H29*$I29,0)*VLOOKUP($G29,'【参考】数式用'!$A$4:$E$54,5,FALSE),0)))</f>
        <v/>
      </c>
      <c r="U29" s="534"/>
      <c r="V29" s="534"/>
      <c r="W29" s="534"/>
      <c r="X29" s="534"/>
      <c r="Y29" s="534"/>
      <c r="Z29" s="534"/>
      <c r="AA29" s="534"/>
      <c r="AB29" s="534"/>
      <c r="AC29" s="534"/>
      <c r="AD29" s="534"/>
      <c r="AE29" s="534"/>
      <c r="AG29" s="541" t="e">
        <f>IF(#REF!="○",F29,"")</f>
        <v>#REF!</v>
      </c>
      <c r="AH29" s="195" t="e">
        <f>VLOOKUP('様式４号（個表） '!$G29,'【参考】数式用'!$P$4:$Q$54,2,FALSE)</f>
        <v>#N/A</v>
      </c>
      <c r="AI29" s="195" t="e">
        <f>VLOOKUP('様式４号（個表） '!$G29,'【参考】数式用'!$P$4:$W$54,8,FALSE)</f>
        <v>#N/A</v>
      </c>
      <c r="AJ29" s="195" t="e">
        <f>VLOOKUP('様式４号（個表） '!$G29,'【参考】数式用'!$P$4:$AD$54,15,FALSE)</f>
        <v>#N/A</v>
      </c>
      <c r="AK29" s="195" t="str">
        <f t="shared" si="1"/>
        <v/>
      </c>
      <c r="AL29" s="195" t="str">
        <f t="shared" si="1"/>
        <v/>
      </c>
      <c r="AM29" s="195" t="str">
        <f t="shared" si="2"/>
        <v/>
      </c>
      <c r="AN29" s="195" t="str">
        <f>IF(G29="","",VLOOKUP(G29,'【参考】数式用'!$A$4:$M$54,13,FALSE))</f>
        <v/>
      </c>
      <c r="AO29" s="197" t="str">
        <f t="shared" si="3"/>
        <v>―</v>
      </c>
    </row>
    <row r="30" spans="1:41" ht="45" customHeight="1">
      <c r="A30" s="401">
        <f t="shared" si="4"/>
        <v>15</v>
      </c>
      <c r="B30" s="413" t="str">
        <f>IF('様式第２号　基本情報入力シート'!B67="","",'様式第２号　基本情報入力シート'!B67)</f>
        <v/>
      </c>
      <c r="C30" s="426" t="str">
        <f>IF('様式第２号　基本情報入力シート'!L67="","",'様式第２号　基本情報入力シート'!L67)</f>
        <v/>
      </c>
      <c r="D30" s="426" t="str">
        <f>IF('様式第２号　基本情報入力シート'!Q67="","",'様式第２号　基本情報入力シート'!Q67)</f>
        <v/>
      </c>
      <c r="E30" s="426" t="str">
        <f>IF('様式第２号　基本情報入力シート'!V67="","",'様式第２号　基本情報入力シート'!V67)</f>
        <v/>
      </c>
      <c r="F30" s="426" t="str">
        <f>IF('様式第２号　基本情報入力シート'!W67="","",'様式第２号　基本情報入力シート'!W67)</f>
        <v/>
      </c>
      <c r="G30" s="426" t="str">
        <f>IF('様式第２号　基本情報入力シート'!Z67="","",'様式第２号　基本情報入力シート'!Z67)</f>
        <v/>
      </c>
      <c r="H30" s="474" t="str">
        <f>IF('様式第２号　基本情報入力シート'!AD67="","",'様式第２号　基本情報入力シート'!AD67)</f>
        <v/>
      </c>
      <c r="I30" s="481" t="str">
        <f>IF('様式第２号　基本情報入力シート'!AE67="","",'様式第２号　基本情報入力シート'!AE67)</f>
        <v/>
      </c>
      <c r="J30" s="488"/>
      <c r="K30" s="491"/>
      <c r="L30" s="491"/>
      <c r="M30" s="493" t="str">
        <f>IF(G30="","",VLOOKUP(AM30,'【参考】数式用'!$AZ$3:$BA$6,2,FALSE))</f>
        <v/>
      </c>
      <c r="N30" s="502" t="str">
        <f>IF(G30="","",VLOOKUP(G30,'【参考】数式用'!$A$4:$L$54,MATCH('様式４号（個表） '!M30,'【参考】数式用'!$J$3:$L$3,0)+9,FALSE))</f>
        <v/>
      </c>
      <c r="O30" s="513" t="s">
        <v>2422</v>
      </c>
      <c r="P30" s="517" t="str">
        <f t="shared" si="0"/>
        <v>未入力あり</v>
      </c>
      <c r="Q30" s="525" t="str">
        <f>IFERROR(IF(P30="未入力あり","",ROUNDDOWN(ROUNDDOWN($H30*$I30,0)*VLOOKUP($G30,'【参考】数式用'!$A$4:$E$54,3,FALSE),0)),"")</f>
        <v/>
      </c>
      <c r="R30" s="525" t="str">
        <f>IF(AK30="×",0,IF(P30="未入力あり","",ROUNDDOWN(ROUNDDOWN($H30*$I30,0)*VLOOKUP($G30,'【参考】数式用'!$A$4:$E$54,4,FALSE),0)))</f>
        <v/>
      </c>
      <c r="S30" s="529" t="str">
        <f>IF(AL30="×",0,IF(P30="未入力あり","",ROUNDDOWN(ROUNDDOWN($H30*$I30,0)*VLOOKUP($G30,'【参考】数式用'!$A$4:$E$54,5,FALSE),0)))</f>
        <v/>
      </c>
      <c r="U30" s="534"/>
      <c r="V30" s="534"/>
      <c r="W30" s="534"/>
      <c r="X30" s="534"/>
      <c r="Y30" s="534"/>
      <c r="Z30" s="534"/>
      <c r="AA30" s="534"/>
      <c r="AB30" s="534"/>
      <c r="AC30" s="534"/>
      <c r="AD30" s="534"/>
      <c r="AE30" s="534"/>
      <c r="AG30" s="541" t="e">
        <f>IF(#REF!="○",F30,"")</f>
        <v>#REF!</v>
      </c>
      <c r="AH30" s="195" t="e">
        <f>VLOOKUP('様式４号（個表） '!$G30,'【参考】数式用'!$P$4:$Q$54,2,FALSE)</f>
        <v>#N/A</v>
      </c>
      <c r="AI30" s="195" t="e">
        <f>VLOOKUP('様式４号（個表） '!$G30,'【参考】数式用'!$P$4:$W$54,8,FALSE)</f>
        <v>#N/A</v>
      </c>
      <c r="AJ30" s="195" t="e">
        <f>VLOOKUP('様式４号（個表） '!$G30,'【参考】数式用'!$P$4:$AD$54,15,FALSE)</f>
        <v>#N/A</v>
      </c>
      <c r="AK30" s="195" t="str">
        <f t="shared" si="1"/>
        <v/>
      </c>
      <c r="AL30" s="195" t="str">
        <f t="shared" si="1"/>
        <v/>
      </c>
      <c r="AM30" s="195" t="str">
        <f t="shared" si="2"/>
        <v/>
      </c>
      <c r="AN30" s="195" t="str">
        <f>IF(G30="","",VLOOKUP(G30,'【参考】数式用'!$A$4:$M$54,13,FALSE))</f>
        <v/>
      </c>
      <c r="AO30" s="197" t="str">
        <f t="shared" si="3"/>
        <v>―</v>
      </c>
    </row>
    <row r="31" spans="1:41" ht="45" customHeight="1">
      <c r="A31" s="401">
        <f t="shared" si="4"/>
        <v>16</v>
      </c>
      <c r="B31" s="413" t="str">
        <f>IF('様式第２号　基本情報入力シート'!B68="","",'様式第２号　基本情報入力シート'!B68)</f>
        <v/>
      </c>
      <c r="C31" s="426" t="str">
        <f>IF('様式第２号　基本情報入力シート'!L68="","",'様式第２号　基本情報入力シート'!L68)</f>
        <v/>
      </c>
      <c r="D31" s="426" t="str">
        <f>IF('様式第２号　基本情報入力シート'!Q68="","",'様式第２号　基本情報入力シート'!Q68)</f>
        <v/>
      </c>
      <c r="E31" s="426" t="str">
        <f>IF('様式第２号　基本情報入力シート'!V68="","",'様式第２号　基本情報入力シート'!V68)</f>
        <v/>
      </c>
      <c r="F31" s="426" t="str">
        <f>IF('様式第２号　基本情報入力シート'!W68="","",'様式第２号　基本情報入力シート'!W68)</f>
        <v/>
      </c>
      <c r="G31" s="426" t="str">
        <f>IF('様式第２号　基本情報入力シート'!Z68="","",'様式第２号　基本情報入力シート'!Z68)</f>
        <v/>
      </c>
      <c r="H31" s="475" t="str">
        <f>IF('様式第２号　基本情報入力シート'!AD68="","",'様式第２号　基本情報入力シート'!AD68)</f>
        <v/>
      </c>
      <c r="I31" s="481" t="str">
        <f>IF('様式第２号　基本情報入力シート'!AE68="","",'様式第２号　基本情報入力シート'!AE68)</f>
        <v/>
      </c>
      <c r="J31" s="488"/>
      <c r="K31" s="491"/>
      <c r="L31" s="491"/>
      <c r="M31" s="494" t="str">
        <f>IF(G31="","",VLOOKUP(AM31,'【参考】数式用'!$AZ$3:$BA$6,2,FALSE))</f>
        <v/>
      </c>
      <c r="N31" s="503" t="str">
        <f>IF(G31="","",VLOOKUP(G31,'【参考】数式用'!$A$4:$L$54,MATCH('様式４号（個表） '!M31,'【参考】数式用'!$J$3:$L$3,0)+9,FALSE))</f>
        <v/>
      </c>
      <c r="O31" s="513" t="s">
        <v>2422</v>
      </c>
      <c r="P31" s="517" t="str">
        <f t="shared" si="0"/>
        <v>未入力あり</v>
      </c>
      <c r="Q31" s="525" t="str">
        <f>IFERROR(IF(P31="未入力あり","",ROUNDDOWN(ROUNDDOWN($H31*$I31,0)*VLOOKUP($G31,'【参考】数式用'!$A$4:$E$54,3,FALSE),0)),"")</f>
        <v/>
      </c>
      <c r="R31" s="525" t="str">
        <f>IF(AK31="×",0,IF(P31="未入力あり","",ROUNDDOWN(ROUNDDOWN($H31*$I31,0)*VLOOKUP($G31,'【参考】数式用'!$A$4:$E$54,4,FALSE),0)))</f>
        <v/>
      </c>
      <c r="S31" s="529" t="str">
        <f>IF(AL31="×",0,IF(P31="未入力あり","",ROUNDDOWN(ROUNDDOWN($H31*$I31,0)*VLOOKUP($G31,'【参考】数式用'!$A$4:$E$54,5,FALSE),0)))</f>
        <v/>
      </c>
      <c r="U31" s="534"/>
      <c r="V31" s="534"/>
      <c r="W31" s="534"/>
      <c r="X31" s="534"/>
      <c r="Y31" s="534"/>
      <c r="Z31" s="534"/>
      <c r="AA31" s="534"/>
      <c r="AB31" s="534"/>
      <c r="AC31" s="534"/>
      <c r="AD31" s="534"/>
      <c r="AE31" s="534"/>
      <c r="AG31" s="541" t="e">
        <f>IF(#REF!="○",F31,"")</f>
        <v>#REF!</v>
      </c>
      <c r="AH31" s="195" t="e">
        <f>VLOOKUP('様式４号（個表） '!$G31,'【参考】数式用'!$P$4:$Q$54,2,FALSE)</f>
        <v>#N/A</v>
      </c>
      <c r="AI31" s="195" t="e">
        <f>VLOOKUP('様式４号（個表） '!$G31,'【参考】数式用'!$P$4:$W$54,8,FALSE)</f>
        <v>#N/A</v>
      </c>
      <c r="AJ31" s="195" t="e">
        <f>VLOOKUP('様式４号（個表） '!$G31,'【参考】数式用'!$P$4:$AD$54,15,FALSE)</f>
        <v>#N/A</v>
      </c>
      <c r="AK31" s="195" t="str">
        <f t="shared" si="1"/>
        <v/>
      </c>
      <c r="AL31" s="195" t="str">
        <f t="shared" si="1"/>
        <v/>
      </c>
      <c r="AM31" s="195" t="str">
        <f t="shared" si="2"/>
        <v/>
      </c>
      <c r="AN31" s="195" t="str">
        <f>IF(G31="","",VLOOKUP(G31,'【参考】数式用'!$A$4:$M$54,13,FALSE))</f>
        <v/>
      </c>
      <c r="AO31" s="197" t="str">
        <f t="shared" si="3"/>
        <v>―</v>
      </c>
    </row>
    <row r="32" spans="1:41" ht="45" customHeight="1">
      <c r="A32" s="401">
        <f t="shared" si="4"/>
        <v>17</v>
      </c>
      <c r="B32" s="413" t="str">
        <f>IF('様式第２号　基本情報入力シート'!B69="","",'様式第２号　基本情報入力シート'!B69)</f>
        <v/>
      </c>
      <c r="C32" s="426" t="str">
        <f>IF('様式第２号　基本情報入力シート'!L69="","",'様式第２号　基本情報入力シート'!L69)</f>
        <v/>
      </c>
      <c r="D32" s="426" t="str">
        <f>IF('様式第２号　基本情報入力シート'!Q69="","",'様式第２号　基本情報入力シート'!Q69)</f>
        <v/>
      </c>
      <c r="E32" s="426" t="str">
        <f>IF('様式第２号　基本情報入力シート'!V69="","",'様式第２号　基本情報入力シート'!V69)</f>
        <v/>
      </c>
      <c r="F32" s="426" t="str">
        <f>IF('様式第２号　基本情報入力シート'!W69="","",'様式第２号　基本情報入力シート'!W69)</f>
        <v/>
      </c>
      <c r="G32" s="426" t="str">
        <f>IF('様式第２号　基本情報入力シート'!Z69="","",'様式第２号　基本情報入力シート'!Z69)</f>
        <v/>
      </c>
      <c r="H32" s="475" t="str">
        <f>IF('様式第２号　基本情報入力シート'!AD69="","",'様式第２号　基本情報入力シート'!AD69)</f>
        <v/>
      </c>
      <c r="I32" s="481" t="str">
        <f>IF('様式第２号　基本情報入力シート'!AE69="","",'様式第２号　基本情報入力シート'!AE69)</f>
        <v/>
      </c>
      <c r="J32" s="488"/>
      <c r="K32" s="491"/>
      <c r="L32" s="491"/>
      <c r="M32" s="494" t="str">
        <f>IF(G32="","",VLOOKUP(AM32,'【参考】数式用'!$AZ$3:$BA$6,2,FALSE))</f>
        <v/>
      </c>
      <c r="N32" s="503" t="str">
        <f>IF(G32="","",VLOOKUP(G32,'【参考】数式用'!$A$4:$L$54,MATCH('様式４号（個表） '!M32,'【参考】数式用'!$J$3:$L$3,0)+9,FALSE))</f>
        <v/>
      </c>
      <c r="O32" s="513" t="s">
        <v>2422</v>
      </c>
      <c r="P32" s="517" t="str">
        <f t="shared" si="0"/>
        <v>未入力あり</v>
      </c>
      <c r="Q32" s="525" t="str">
        <f>IFERROR(IF(P32="未入力あり","",ROUNDDOWN(ROUNDDOWN($H32*$I32,0)*VLOOKUP($G32,'【参考】数式用'!$A$4:$E$54,3,FALSE),0)),"")</f>
        <v/>
      </c>
      <c r="R32" s="525" t="str">
        <f>IF(AK32="×",0,IF(P32="未入力あり","",ROUNDDOWN(ROUNDDOWN($H32*$I32,0)*VLOOKUP($G32,'【参考】数式用'!$A$4:$E$54,4,FALSE),0)))</f>
        <v/>
      </c>
      <c r="S32" s="529" t="str">
        <f>IF(AL32="×",0,IF(P32="未入力あり","",ROUNDDOWN(ROUNDDOWN($H32*$I32,0)*VLOOKUP($G32,'【参考】数式用'!$A$4:$E$54,5,FALSE),0)))</f>
        <v/>
      </c>
      <c r="U32" s="534"/>
      <c r="V32" s="534"/>
      <c r="W32" s="534"/>
      <c r="X32" s="534"/>
      <c r="Y32" s="534"/>
      <c r="Z32" s="534"/>
      <c r="AA32" s="534"/>
      <c r="AB32" s="534"/>
      <c r="AC32" s="534"/>
      <c r="AD32" s="534"/>
      <c r="AE32" s="534"/>
      <c r="AG32" s="541" t="e">
        <f>IF(#REF!="○",F32,"")</f>
        <v>#REF!</v>
      </c>
      <c r="AH32" s="195" t="e">
        <f>VLOOKUP('様式４号（個表） '!$G32,'【参考】数式用'!$P$4:$Q$54,2,FALSE)</f>
        <v>#N/A</v>
      </c>
      <c r="AI32" s="195" t="e">
        <f>VLOOKUP('様式４号（個表） '!$G32,'【参考】数式用'!$P$4:$W$54,8,FALSE)</f>
        <v>#N/A</v>
      </c>
      <c r="AJ32" s="195" t="e">
        <f>VLOOKUP('様式４号（個表） '!$G32,'【参考】数式用'!$P$4:$AD$54,15,FALSE)</f>
        <v>#N/A</v>
      </c>
      <c r="AK32" s="195" t="str">
        <f t="shared" si="1"/>
        <v/>
      </c>
      <c r="AL32" s="195" t="str">
        <f t="shared" si="1"/>
        <v/>
      </c>
      <c r="AM32" s="195" t="str">
        <f t="shared" si="2"/>
        <v/>
      </c>
      <c r="AN32" s="195" t="str">
        <f>IF(G32="","",VLOOKUP(G32,'【参考】数式用'!$A$4:$M$54,13,FALSE))</f>
        <v/>
      </c>
      <c r="AO32" s="197" t="str">
        <f t="shared" si="3"/>
        <v>―</v>
      </c>
    </row>
    <row r="33" spans="1:41" ht="45" customHeight="1">
      <c r="A33" s="401">
        <f t="shared" si="4"/>
        <v>18</v>
      </c>
      <c r="B33" s="413" t="str">
        <f>IF('様式第２号　基本情報入力シート'!B70="","",'様式第２号　基本情報入力シート'!B70)</f>
        <v/>
      </c>
      <c r="C33" s="426" t="str">
        <f>IF('様式第２号　基本情報入力シート'!L70="","",'様式第２号　基本情報入力シート'!L70)</f>
        <v/>
      </c>
      <c r="D33" s="426" t="str">
        <f>IF('様式第２号　基本情報入力シート'!Q70="","",'様式第２号　基本情報入力シート'!Q70)</f>
        <v/>
      </c>
      <c r="E33" s="426" t="str">
        <f>IF('様式第２号　基本情報入力シート'!V70="","",'様式第２号　基本情報入力シート'!V70)</f>
        <v/>
      </c>
      <c r="F33" s="426" t="str">
        <f>IF('様式第２号　基本情報入力シート'!W70="","",'様式第２号　基本情報入力シート'!W70)</f>
        <v/>
      </c>
      <c r="G33" s="426" t="str">
        <f>IF('様式第２号　基本情報入力シート'!Z70="","",'様式第２号　基本情報入力シート'!Z70)</f>
        <v/>
      </c>
      <c r="H33" s="475" t="str">
        <f>IF('様式第２号　基本情報入力シート'!AD70="","",'様式第２号　基本情報入力シート'!AD70)</f>
        <v/>
      </c>
      <c r="I33" s="481" t="str">
        <f>IF('様式第２号　基本情報入力シート'!AE70="","",'様式第２号　基本情報入力シート'!AE70)</f>
        <v/>
      </c>
      <c r="J33" s="488"/>
      <c r="K33" s="491"/>
      <c r="L33" s="491"/>
      <c r="M33" s="494" t="str">
        <f>IF(G33="","",VLOOKUP(AM33,'【参考】数式用'!$AZ$3:$BA$6,2,FALSE))</f>
        <v/>
      </c>
      <c r="N33" s="503" t="str">
        <f>IF(G33="","",VLOOKUP(G33,'【参考】数式用'!$A$4:$L$54,MATCH('様式４号（個表） '!M33,'【参考】数式用'!$J$3:$L$3,0)+9,FALSE))</f>
        <v/>
      </c>
      <c r="O33" s="513" t="s">
        <v>2422</v>
      </c>
      <c r="P33" s="517" t="str">
        <f t="shared" si="0"/>
        <v>未入力あり</v>
      </c>
      <c r="Q33" s="525" t="str">
        <f>IFERROR(IF(P33="未入力あり","",ROUNDDOWN(ROUNDDOWN($H33*$I33,0)*VLOOKUP($G33,'【参考】数式用'!$A$4:$E$54,3,FALSE),0)),"")</f>
        <v/>
      </c>
      <c r="R33" s="525" t="str">
        <f>IF(AK33="×",0,IF(P33="未入力あり","",ROUNDDOWN(ROUNDDOWN($H33*$I33,0)*VLOOKUP($G33,'【参考】数式用'!$A$4:$E$54,4,FALSE),0)))</f>
        <v/>
      </c>
      <c r="S33" s="529" t="str">
        <f>IF(AL33="×",0,IF(P33="未入力あり","",ROUNDDOWN(ROUNDDOWN($H33*$I33,0)*VLOOKUP($G33,'【参考】数式用'!$A$4:$E$54,5,FALSE),0)))</f>
        <v/>
      </c>
      <c r="U33" s="534"/>
      <c r="V33" s="534"/>
      <c r="W33" s="534"/>
      <c r="X33" s="534"/>
      <c r="Y33" s="534"/>
      <c r="Z33" s="534"/>
      <c r="AA33" s="534"/>
      <c r="AB33" s="534"/>
      <c r="AC33" s="534"/>
      <c r="AD33" s="534"/>
      <c r="AE33" s="534"/>
      <c r="AG33" s="541" t="e">
        <f>IF(#REF!="○",F33,"")</f>
        <v>#REF!</v>
      </c>
      <c r="AH33" s="195" t="e">
        <f>VLOOKUP('様式４号（個表） '!$G33,'【参考】数式用'!$P$4:$Q$54,2,FALSE)</f>
        <v>#N/A</v>
      </c>
      <c r="AI33" s="195" t="e">
        <f>VLOOKUP('様式４号（個表） '!$G33,'【参考】数式用'!$P$4:$W$54,8,FALSE)</f>
        <v>#N/A</v>
      </c>
      <c r="AJ33" s="195" t="e">
        <f>VLOOKUP('様式４号（個表） '!$G33,'【参考】数式用'!$P$4:$AD$54,15,FALSE)</f>
        <v>#N/A</v>
      </c>
      <c r="AK33" s="195" t="str">
        <f t="shared" si="1"/>
        <v/>
      </c>
      <c r="AL33" s="195" t="str">
        <f t="shared" si="1"/>
        <v/>
      </c>
      <c r="AM33" s="195" t="str">
        <f t="shared" si="2"/>
        <v/>
      </c>
      <c r="AN33" s="195" t="str">
        <f>IF(G33="","",VLOOKUP(G33,'【参考】数式用'!$A$4:$M$54,13,FALSE))</f>
        <v/>
      </c>
      <c r="AO33" s="197" t="str">
        <f t="shared" si="3"/>
        <v>―</v>
      </c>
    </row>
    <row r="34" spans="1:41" ht="45" customHeight="1">
      <c r="A34" s="401">
        <f t="shared" si="4"/>
        <v>19</v>
      </c>
      <c r="B34" s="413" t="str">
        <f>IF('様式第２号　基本情報入力シート'!B71="","",'様式第２号　基本情報入力シート'!B71)</f>
        <v/>
      </c>
      <c r="C34" s="426" t="str">
        <f>IF('様式第２号　基本情報入力シート'!L71="","",'様式第２号　基本情報入力シート'!L71)</f>
        <v/>
      </c>
      <c r="D34" s="426" t="str">
        <f>IF('様式第２号　基本情報入力シート'!Q71="","",'様式第２号　基本情報入力シート'!Q71)</f>
        <v/>
      </c>
      <c r="E34" s="426" t="str">
        <f>IF('様式第２号　基本情報入力シート'!V71="","",'様式第２号　基本情報入力シート'!V71)</f>
        <v/>
      </c>
      <c r="F34" s="426" t="str">
        <f>IF('様式第２号　基本情報入力シート'!W71="","",'様式第２号　基本情報入力シート'!W71)</f>
        <v/>
      </c>
      <c r="G34" s="426" t="str">
        <f>IF('様式第２号　基本情報入力シート'!Z71="","",'様式第２号　基本情報入力シート'!Z71)</f>
        <v/>
      </c>
      <c r="H34" s="475" t="str">
        <f>IF('様式第２号　基本情報入力シート'!AD71="","",'様式第２号　基本情報入力シート'!AD71)</f>
        <v/>
      </c>
      <c r="I34" s="481" t="str">
        <f>IF('様式第２号　基本情報入力シート'!AE71="","",'様式第２号　基本情報入力シート'!AE71)</f>
        <v/>
      </c>
      <c r="J34" s="488"/>
      <c r="K34" s="491"/>
      <c r="L34" s="491"/>
      <c r="M34" s="494" t="str">
        <f>IF(G34="","",VLOOKUP(AM34,'【参考】数式用'!$AZ$3:$BA$6,2,FALSE))</f>
        <v/>
      </c>
      <c r="N34" s="503" t="str">
        <f>IF(G34="","",VLOOKUP(G34,'【参考】数式用'!$A$4:$L$54,MATCH('様式４号（個表） '!M34,'【参考】数式用'!$J$3:$L$3,0)+9,FALSE))</f>
        <v/>
      </c>
      <c r="O34" s="513" t="s">
        <v>2422</v>
      </c>
      <c r="P34" s="517" t="str">
        <f t="shared" si="0"/>
        <v>未入力あり</v>
      </c>
      <c r="Q34" s="525" t="str">
        <f>IFERROR(IF(P34="未入力あり","",ROUNDDOWN(ROUNDDOWN($H34*$I34,0)*VLOOKUP($G34,'【参考】数式用'!$A$4:$E$54,3,FALSE),0)),"")</f>
        <v/>
      </c>
      <c r="R34" s="525" t="str">
        <f>IF(AK34="×",0,IF(P34="未入力あり","",ROUNDDOWN(ROUNDDOWN($H34*$I34,0)*VLOOKUP($G34,'【参考】数式用'!$A$4:$E$54,4,FALSE),0)))</f>
        <v/>
      </c>
      <c r="S34" s="529" t="str">
        <f>IF(AL34="×",0,IF(P34="未入力あり","",ROUNDDOWN(ROUNDDOWN($H34*$I34,0)*VLOOKUP($G34,'【参考】数式用'!$A$4:$E$54,5,FALSE),0)))</f>
        <v/>
      </c>
      <c r="U34" s="534"/>
      <c r="V34" s="534"/>
      <c r="W34" s="534"/>
      <c r="X34" s="534"/>
      <c r="Y34" s="534"/>
      <c r="Z34" s="534"/>
      <c r="AA34" s="534"/>
      <c r="AB34" s="534"/>
      <c r="AC34" s="534"/>
      <c r="AD34" s="534"/>
      <c r="AE34" s="534"/>
      <c r="AG34" s="541" t="e">
        <f>IF(#REF!="○",F34,"")</f>
        <v>#REF!</v>
      </c>
      <c r="AH34" s="195" t="e">
        <f>VLOOKUP('様式４号（個表） '!$G34,'【参考】数式用'!$P$4:$Q$54,2,FALSE)</f>
        <v>#N/A</v>
      </c>
      <c r="AI34" s="195" t="e">
        <f>VLOOKUP('様式４号（個表） '!$G34,'【参考】数式用'!$P$4:$W$54,8,FALSE)</f>
        <v>#N/A</v>
      </c>
      <c r="AJ34" s="195" t="e">
        <f>VLOOKUP('様式４号（個表） '!$G34,'【参考】数式用'!$P$4:$AD$54,15,FALSE)</f>
        <v>#N/A</v>
      </c>
      <c r="AK34" s="195" t="str">
        <f t="shared" si="1"/>
        <v/>
      </c>
      <c r="AL34" s="195" t="str">
        <f t="shared" si="1"/>
        <v/>
      </c>
      <c r="AM34" s="195" t="str">
        <f t="shared" si="2"/>
        <v/>
      </c>
      <c r="AN34" s="195" t="str">
        <f>IF(G34="","",VLOOKUP(G34,'【参考】数式用'!$A$4:$M$54,13,FALSE))</f>
        <v/>
      </c>
      <c r="AO34" s="197" t="str">
        <f t="shared" si="3"/>
        <v>―</v>
      </c>
    </row>
    <row r="35" spans="1:41" ht="45" customHeight="1">
      <c r="A35" s="401">
        <f t="shared" si="4"/>
        <v>20</v>
      </c>
      <c r="B35" s="413" t="str">
        <f>IF('様式第２号　基本情報入力シート'!B72="","",'様式第２号　基本情報入力シート'!B72)</f>
        <v/>
      </c>
      <c r="C35" s="426" t="str">
        <f>IF('様式第２号　基本情報入力シート'!L72="","",'様式第２号　基本情報入力シート'!L72)</f>
        <v/>
      </c>
      <c r="D35" s="426" t="str">
        <f>IF('様式第２号　基本情報入力シート'!Q72="","",'様式第２号　基本情報入力シート'!Q72)</f>
        <v/>
      </c>
      <c r="E35" s="426" t="str">
        <f>IF('様式第２号　基本情報入力シート'!V72="","",'様式第２号　基本情報入力シート'!V72)</f>
        <v/>
      </c>
      <c r="F35" s="426" t="str">
        <f>IF('様式第２号　基本情報入力シート'!W72="","",'様式第２号　基本情報入力シート'!W72)</f>
        <v/>
      </c>
      <c r="G35" s="426" t="str">
        <f>IF('様式第２号　基本情報入力シート'!Z72="","",'様式第２号　基本情報入力シート'!Z72)</f>
        <v/>
      </c>
      <c r="H35" s="475" t="str">
        <f>IF('様式第２号　基本情報入力シート'!AD72="","",'様式第２号　基本情報入力シート'!AD72)</f>
        <v/>
      </c>
      <c r="I35" s="481" t="str">
        <f>IF('様式第２号　基本情報入力シート'!AE72="","",'様式第２号　基本情報入力シート'!AE72)</f>
        <v/>
      </c>
      <c r="J35" s="488"/>
      <c r="K35" s="491"/>
      <c r="L35" s="491"/>
      <c r="M35" s="494" t="str">
        <f>IF(G35="","",VLOOKUP(AM35,'【参考】数式用'!$AZ$3:$BA$6,2,FALSE))</f>
        <v/>
      </c>
      <c r="N35" s="503" t="str">
        <f>IF(G35="","",VLOOKUP(G35,'【参考】数式用'!$A$4:$L$54,MATCH('様式４号（個表） '!M35,'【参考】数式用'!$J$3:$L$3,0)+9,FALSE))</f>
        <v/>
      </c>
      <c r="O35" s="513" t="s">
        <v>2422</v>
      </c>
      <c r="P35" s="517" t="str">
        <f t="shared" si="0"/>
        <v>未入力あり</v>
      </c>
      <c r="Q35" s="525" t="str">
        <f>IFERROR(IF(P35="未入力あり","",ROUNDDOWN(ROUNDDOWN($H35*$I35,0)*VLOOKUP($G35,'【参考】数式用'!$A$4:$E$54,3,FALSE),0)),"")</f>
        <v/>
      </c>
      <c r="R35" s="525" t="str">
        <f>IF(AK35="×",0,IF(P35="未入力あり","",ROUNDDOWN(ROUNDDOWN($H35*$I35,0)*VLOOKUP($G35,'【参考】数式用'!$A$4:$E$54,4,FALSE),0)))</f>
        <v/>
      </c>
      <c r="S35" s="529" t="str">
        <f>IF(AL35="×",0,IF(P35="未入力あり","",ROUNDDOWN(ROUNDDOWN($H35*$I35,0)*VLOOKUP($G35,'【参考】数式用'!$A$4:$E$54,5,FALSE),0)))</f>
        <v/>
      </c>
      <c r="U35" s="534"/>
      <c r="V35" s="534"/>
      <c r="W35" s="534"/>
      <c r="X35" s="534"/>
      <c r="Y35" s="534"/>
      <c r="Z35" s="534"/>
      <c r="AA35" s="534"/>
      <c r="AB35" s="534"/>
      <c r="AC35" s="534"/>
      <c r="AD35" s="534"/>
      <c r="AE35" s="534"/>
      <c r="AG35" s="541" t="e">
        <f>IF(#REF!="○",F35,"")</f>
        <v>#REF!</v>
      </c>
      <c r="AH35" s="195" t="e">
        <f>VLOOKUP('様式４号（個表） '!$G35,'【参考】数式用'!$P$4:$Q$54,2,FALSE)</f>
        <v>#N/A</v>
      </c>
      <c r="AI35" s="195" t="e">
        <f>VLOOKUP('様式４号（個表） '!$G35,'【参考】数式用'!$P$4:$W$54,8,FALSE)</f>
        <v>#N/A</v>
      </c>
      <c r="AJ35" s="195" t="e">
        <f>VLOOKUP('様式４号（個表） '!$G35,'【参考】数式用'!$P$4:$AD$54,15,FALSE)</f>
        <v>#N/A</v>
      </c>
      <c r="AK35" s="195" t="str">
        <f t="shared" si="1"/>
        <v/>
      </c>
      <c r="AL35" s="195" t="str">
        <f t="shared" si="1"/>
        <v/>
      </c>
      <c r="AM35" s="195" t="str">
        <f t="shared" si="2"/>
        <v/>
      </c>
      <c r="AN35" s="195" t="str">
        <f>IF(G35="","",VLOOKUP(G35,'【参考】数式用'!$A$4:$M$54,13,FALSE))</f>
        <v/>
      </c>
      <c r="AO35" s="197" t="str">
        <f t="shared" si="3"/>
        <v>―</v>
      </c>
    </row>
    <row r="36" spans="1:41" ht="45" customHeight="1">
      <c r="A36" s="401">
        <f t="shared" si="4"/>
        <v>21</v>
      </c>
      <c r="B36" s="413" t="str">
        <f>IF('様式第２号　基本情報入力シート'!B73="","",'様式第２号　基本情報入力シート'!B73)</f>
        <v/>
      </c>
      <c r="C36" s="426" t="str">
        <f>IF('様式第２号　基本情報入力シート'!L73="","",'様式第２号　基本情報入力シート'!L73)</f>
        <v/>
      </c>
      <c r="D36" s="426" t="str">
        <f>IF('様式第２号　基本情報入力シート'!Q73="","",'様式第２号　基本情報入力シート'!Q73)</f>
        <v/>
      </c>
      <c r="E36" s="426" t="str">
        <f>IF('様式第２号　基本情報入力シート'!V73="","",'様式第２号　基本情報入力シート'!V73)</f>
        <v/>
      </c>
      <c r="F36" s="426" t="str">
        <f>IF('様式第２号　基本情報入力シート'!W73="","",'様式第２号　基本情報入力シート'!W73)</f>
        <v/>
      </c>
      <c r="G36" s="426" t="str">
        <f>IF('様式第２号　基本情報入力シート'!Z73="","",'様式第２号　基本情報入力シート'!Z73)</f>
        <v/>
      </c>
      <c r="H36" s="475" t="str">
        <f>IF('様式第２号　基本情報入力シート'!AD73="","",'様式第２号　基本情報入力シート'!AD73)</f>
        <v/>
      </c>
      <c r="I36" s="481" t="str">
        <f>IF('様式第２号　基本情報入力シート'!AE73="","",'様式第２号　基本情報入力シート'!AE73)</f>
        <v/>
      </c>
      <c r="J36" s="488"/>
      <c r="K36" s="491"/>
      <c r="L36" s="491"/>
      <c r="M36" s="494" t="str">
        <f>IF(G36="","",VLOOKUP(AM36,'【参考】数式用'!$AZ$3:$BA$6,2,FALSE))</f>
        <v/>
      </c>
      <c r="N36" s="503" t="str">
        <f>IF(G36="","",VLOOKUP(G36,'【参考】数式用'!$A$4:$L$54,MATCH('様式４号（個表） '!M36,'【参考】数式用'!$J$3:$L$3,0)+9,FALSE))</f>
        <v/>
      </c>
      <c r="O36" s="513" t="s">
        <v>2422</v>
      </c>
      <c r="P36" s="517" t="str">
        <f t="shared" si="0"/>
        <v>未入力あり</v>
      </c>
      <c r="Q36" s="525" t="str">
        <f>IFERROR(IF(P36="未入力あり","",ROUNDDOWN(ROUNDDOWN($H36*$I36,0)*VLOOKUP($G36,'【参考】数式用'!$A$4:$E$54,3,FALSE),0)),"")</f>
        <v/>
      </c>
      <c r="R36" s="525" t="str">
        <f>IF(AK36="×",0,IF(P36="未入力あり","",ROUNDDOWN(ROUNDDOWN($H36*$I36,0)*VLOOKUP($G36,'【参考】数式用'!$A$4:$E$54,4,FALSE),0)))</f>
        <v/>
      </c>
      <c r="S36" s="529" t="str">
        <f>IF(AL36="×",0,IF(P36="未入力あり","",ROUNDDOWN(ROUNDDOWN($H36*$I36,0)*VLOOKUP($G36,'【参考】数式用'!$A$4:$E$54,5,FALSE),0)))</f>
        <v/>
      </c>
      <c r="U36" s="534"/>
      <c r="V36" s="534"/>
      <c r="W36" s="534"/>
      <c r="X36" s="534"/>
      <c r="Y36" s="534"/>
      <c r="Z36" s="534"/>
      <c r="AA36" s="534"/>
      <c r="AB36" s="534"/>
      <c r="AC36" s="534"/>
      <c r="AD36" s="534"/>
      <c r="AE36" s="534"/>
      <c r="AG36" s="541" t="e">
        <f>IF(#REF!="○",F36,"")</f>
        <v>#REF!</v>
      </c>
      <c r="AH36" s="195" t="e">
        <f>VLOOKUP('様式４号（個表） '!$G36,'【参考】数式用'!$P$4:$Q$54,2,FALSE)</f>
        <v>#N/A</v>
      </c>
      <c r="AI36" s="195" t="e">
        <f>VLOOKUP('様式４号（個表） '!$G36,'【参考】数式用'!$P$4:$W$54,8,FALSE)</f>
        <v>#N/A</v>
      </c>
      <c r="AJ36" s="195" t="e">
        <f>VLOOKUP('様式４号（個表） '!$G36,'【参考】数式用'!$P$4:$AD$54,15,FALSE)</f>
        <v>#N/A</v>
      </c>
      <c r="AK36" s="195" t="str">
        <f t="shared" si="1"/>
        <v/>
      </c>
      <c r="AL36" s="195" t="str">
        <f t="shared" si="1"/>
        <v/>
      </c>
      <c r="AM36" s="195" t="str">
        <f t="shared" si="2"/>
        <v/>
      </c>
      <c r="AN36" s="195" t="str">
        <f>IF(G36="","",VLOOKUP(G36,'【参考】数式用'!$A$4:$M$54,13,FALSE))</f>
        <v/>
      </c>
      <c r="AO36" s="197" t="str">
        <f t="shared" si="3"/>
        <v>―</v>
      </c>
    </row>
    <row r="37" spans="1:41" ht="45" customHeight="1">
      <c r="A37" s="401">
        <f t="shared" si="4"/>
        <v>22</v>
      </c>
      <c r="B37" s="413" t="str">
        <f>IF('様式第２号　基本情報入力シート'!B74="","",'様式第２号　基本情報入力シート'!B74)</f>
        <v/>
      </c>
      <c r="C37" s="426" t="str">
        <f>IF('様式第２号　基本情報入力シート'!L74="","",'様式第２号　基本情報入力シート'!L74)</f>
        <v/>
      </c>
      <c r="D37" s="426" t="str">
        <f>IF('様式第２号　基本情報入力シート'!Q74="","",'様式第２号　基本情報入力シート'!Q74)</f>
        <v/>
      </c>
      <c r="E37" s="426" t="str">
        <f>IF('様式第２号　基本情報入力シート'!V74="","",'様式第２号　基本情報入力シート'!V74)</f>
        <v/>
      </c>
      <c r="F37" s="426" t="str">
        <f>IF('様式第２号　基本情報入力シート'!W74="","",'様式第２号　基本情報入力シート'!W74)</f>
        <v/>
      </c>
      <c r="G37" s="426" t="str">
        <f>IF('様式第２号　基本情報入力シート'!Z74="","",'様式第２号　基本情報入力シート'!Z74)</f>
        <v/>
      </c>
      <c r="H37" s="475" t="str">
        <f>IF('様式第２号　基本情報入力シート'!AD74="","",'様式第２号　基本情報入力シート'!AD74)</f>
        <v/>
      </c>
      <c r="I37" s="481" t="str">
        <f>IF('様式第２号　基本情報入力シート'!AE74="","",'様式第２号　基本情報入力シート'!AE74)</f>
        <v/>
      </c>
      <c r="J37" s="488"/>
      <c r="K37" s="491"/>
      <c r="L37" s="491"/>
      <c r="M37" s="494" t="str">
        <f>IF(G37="","",VLOOKUP(AM37,'【参考】数式用'!$AZ$3:$BA$6,2,FALSE))</f>
        <v/>
      </c>
      <c r="N37" s="503" t="str">
        <f>IF(G37="","",VLOOKUP(G37,'【参考】数式用'!$A$4:$L$54,MATCH('様式４号（個表） '!M37,'【参考】数式用'!$J$3:$L$3,0)+9,FALSE))</f>
        <v/>
      </c>
      <c r="O37" s="513" t="s">
        <v>2422</v>
      </c>
      <c r="P37" s="517" t="str">
        <f t="shared" si="0"/>
        <v>未入力あり</v>
      </c>
      <c r="Q37" s="525" t="str">
        <f>IFERROR(IF(P37="未入力あり","",ROUNDDOWN(ROUNDDOWN($H37*$I37,0)*VLOOKUP($G37,'【参考】数式用'!$A$4:$E$54,3,FALSE),0)),"")</f>
        <v/>
      </c>
      <c r="R37" s="525" t="str">
        <f>IF(AK37="×",0,IF(P37="未入力あり","",ROUNDDOWN(ROUNDDOWN($H37*$I37,0)*VLOOKUP($G37,'【参考】数式用'!$A$4:$E$54,4,FALSE),0)))</f>
        <v/>
      </c>
      <c r="S37" s="529" t="str">
        <f>IF(AL37="×",0,IF(P37="未入力あり","",ROUNDDOWN(ROUNDDOWN($H37*$I37,0)*VLOOKUP($G37,'【参考】数式用'!$A$4:$E$54,5,FALSE),0)))</f>
        <v/>
      </c>
      <c r="U37" s="534"/>
      <c r="V37" s="534"/>
      <c r="W37" s="534"/>
      <c r="X37" s="534"/>
      <c r="Y37" s="534"/>
      <c r="Z37" s="534"/>
      <c r="AA37" s="534"/>
      <c r="AB37" s="534"/>
      <c r="AC37" s="534"/>
      <c r="AD37" s="534"/>
      <c r="AE37" s="534"/>
      <c r="AG37" s="541" t="e">
        <f>IF(#REF!="○",F37,"")</f>
        <v>#REF!</v>
      </c>
      <c r="AH37" s="195" t="e">
        <f>VLOOKUP('様式４号（個表） '!$G37,'【参考】数式用'!$P$4:$Q$54,2,FALSE)</f>
        <v>#N/A</v>
      </c>
      <c r="AI37" s="195" t="e">
        <f>VLOOKUP('様式４号（個表） '!$G37,'【参考】数式用'!$P$4:$W$54,8,FALSE)</f>
        <v>#N/A</v>
      </c>
      <c r="AJ37" s="195" t="e">
        <f>VLOOKUP('様式４号（個表） '!$G37,'【参考】数式用'!$P$4:$AD$54,15,FALSE)</f>
        <v>#N/A</v>
      </c>
      <c r="AK37" s="195" t="str">
        <f t="shared" si="1"/>
        <v/>
      </c>
      <c r="AL37" s="195" t="str">
        <f t="shared" si="1"/>
        <v/>
      </c>
      <c r="AM37" s="195" t="str">
        <f t="shared" si="2"/>
        <v/>
      </c>
      <c r="AN37" s="195" t="str">
        <f>IF(G37="","",VLOOKUP(G37,'【参考】数式用'!$A$4:$M$54,13,FALSE))</f>
        <v/>
      </c>
      <c r="AO37" s="197" t="str">
        <f t="shared" si="3"/>
        <v>―</v>
      </c>
    </row>
    <row r="38" spans="1:41" ht="45" customHeight="1">
      <c r="A38" s="401">
        <f t="shared" si="4"/>
        <v>23</v>
      </c>
      <c r="B38" s="413" t="str">
        <f>IF('様式第２号　基本情報入力シート'!B75="","",'様式第２号　基本情報入力シート'!B75)</f>
        <v/>
      </c>
      <c r="C38" s="426" t="str">
        <f>IF('様式第２号　基本情報入力シート'!L75="","",'様式第２号　基本情報入力シート'!L75)</f>
        <v/>
      </c>
      <c r="D38" s="426" t="str">
        <f>IF('様式第２号　基本情報入力シート'!Q75="","",'様式第２号　基本情報入力シート'!Q75)</f>
        <v/>
      </c>
      <c r="E38" s="426" t="str">
        <f>IF('様式第２号　基本情報入力シート'!V75="","",'様式第２号　基本情報入力シート'!V75)</f>
        <v/>
      </c>
      <c r="F38" s="426" t="str">
        <f>IF('様式第２号　基本情報入力シート'!W75="","",'様式第２号　基本情報入力シート'!W75)</f>
        <v/>
      </c>
      <c r="G38" s="426" t="str">
        <f>IF('様式第２号　基本情報入力シート'!Z75="","",'様式第２号　基本情報入力シート'!Z75)</f>
        <v/>
      </c>
      <c r="H38" s="475" t="str">
        <f>IF('様式第２号　基本情報入力シート'!AD75="","",'様式第２号　基本情報入力シート'!AD75)</f>
        <v/>
      </c>
      <c r="I38" s="481" t="str">
        <f>IF('様式第２号　基本情報入力シート'!AE75="","",'様式第２号　基本情報入力シート'!AE75)</f>
        <v/>
      </c>
      <c r="J38" s="488"/>
      <c r="K38" s="491"/>
      <c r="L38" s="491"/>
      <c r="M38" s="494" t="str">
        <f>IF(G38="","",VLOOKUP(AM38,'【参考】数式用'!$AZ$3:$BA$6,2,FALSE))</f>
        <v/>
      </c>
      <c r="N38" s="503" t="str">
        <f>IF(G38="","",VLOOKUP(G38,'【参考】数式用'!$A$4:$L$54,MATCH('様式４号（個表） '!M38,'【参考】数式用'!$J$3:$L$3,0)+9,FALSE))</f>
        <v/>
      </c>
      <c r="O38" s="513" t="s">
        <v>2422</v>
      </c>
      <c r="P38" s="517" t="str">
        <f t="shared" si="0"/>
        <v>未入力あり</v>
      </c>
      <c r="Q38" s="525" t="str">
        <f>IFERROR(IF(P38="未入力あり","",ROUNDDOWN(ROUNDDOWN($H38*$I38,0)*VLOOKUP($G38,'【参考】数式用'!$A$4:$E$54,3,FALSE),0)),"")</f>
        <v/>
      </c>
      <c r="R38" s="525" t="str">
        <f>IF(AK38="×",0,IF(P38="未入力あり","",ROUNDDOWN(ROUNDDOWN($H38*$I38,0)*VLOOKUP($G38,'【参考】数式用'!$A$4:$E$54,4,FALSE),0)))</f>
        <v/>
      </c>
      <c r="S38" s="529" t="str">
        <f>IF(AL38="×",0,IF(P38="未入力あり","",ROUNDDOWN(ROUNDDOWN($H38*$I38,0)*VLOOKUP($G38,'【参考】数式用'!$A$4:$E$54,5,FALSE),0)))</f>
        <v/>
      </c>
      <c r="U38" s="534"/>
      <c r="V38" s="534"/>
      <c r="W38" s="534"/>
      <c r="X38" s="534"/>
      <c r="Y38" s="534"/>
      <c r="Z38" s="534"/>
      <c r="AA38" s="534"/>
      <c r="AB38" s="534"/>
      <c r="AC38" s="534"/>
      <c r="AD38" s="534"/>
      <c r="AE38" s="534"/>
      <c r="AG38" s="541" t="e">
        <f>IF(#REF!="○",F38,"")</f>
        <v>#REF!</v>
      </c>
      <c r="AH38" s="195" t="e">
        <f>VLOOKUP('様式４号（個表） '!$G38,'【参考】数式用'!$P$4:$Q$54,2,FALSE)</f>
        <v>#N/A</v>
      </c>
      <c r="AI38" s="195" t="e">
        <f>VLOOKUP('様式４号（個表） '!$G38,'【参考】数式用'!$P$4:$W$54,8,FALSE)</f>
        <v>#N/A</v>
      </c>
      <c r="AJ38" s="195" t="e">
        <f>VLOOKUP('様式４号（個表） '!$G38,'【参考】数式用'!$P$4:$AD$54,15,FALSE)</f>
        <v>#N/A</v>
      </c>
      <c r="AK38" s="195" t="str">
        <f t="shared" si="1"/>
        <v/>
      </c>
      <c r="AL38" s="195" t="str">
        <f t="shared" si="1"/>
        <v/>
      </c>
      <c r="AM38" s="195" t="str">
        <f t="shared" si="2"/>
        <v/>
      </c>
      <c r="AN38" s="195" t="str">
        <f>IF(G38="","",VLOOKUP(G38,'【参考】数式用'!$A$4:$M$54,13,FALSE))</f>
        <v/>
      </c>
      <c r="AO38" s="197" t="str">
        <f t="shared" si="3"/>
        <v>―</v>
      </c>
    </row>
    <row r="39" spans="1:41" ht="45" customHeight="1">
      <c r="A39" s="401">
        <f t="shared" si="4"/>
        <v>24</v>
      </c>
      <c r="B39" s="413" t="str">
        <f>IF('様式第２号　基本情報入力シート'!B76="","",'様式第２号　基本情報入力シート'!B76)</f>
        <v/>
      </c>
      <c r="C39" s="426" t="str">
        <f>IF('様式第２号　基本情報入力シート'!L76="","",'様式第２号　基本情報入力シート'!L76)</f>
        <v/>
      </c>
      <c r="D39" s="426" t="str">
        <f>IF('様式第２号　基本情報入力シート'!Q76="","",'様式第２号　基本情報入力シート'!Q76)</f>
        <v/>
      </c>
      <c r="E39" s="426" t="str">
        <f>IF('様式第２号　基本情報入力シート'!V76="","",'様式第２号　基本情報入力シート'!V76)</f>
        <v/>
      </c>
      <c r="F39" s="426" t="str">
        <f>IF('様式第２号　基本情報入力シート'!W76="","",'様式第２号　基本情報入力シート'!W76)</f>
        <v/>
      </c>
      <c r="G39" s="426" t="str">
        <f>IF('様式第２号　基本情報入力シート'!Z76="","",'様式第２号　基本情報入力シート'!Z76)</f>
        <v/>
      </c>
      <c r="H39" s="475" t="str">
        <f>IF('様式第２号　基本情報入力シート'!AD76="","",'様式第２号　基本情報入力シート'!AD76)</f>
        <v/>
      </c>
      <c r="I39" s="481" t="str">
        <f>IF('様式第２号　基本情報入力シート'!AE76="","",'様式第２号　基本情報入力シート'!AE76)</f>
        <v/>
      </c>
      <c r="J39" s="488"/>
      <c r="K39" s="491"/>
      <c r="L39" s="491"/>
      <c r="M39" s="494" t="str">
        <f>IF(G39="","",VLOOKUP(AM39,'【参考】数式用'!$AZ$3:$BA$6,2,FALSE))</f>
        <v/>
      </c>
      <c r="N39" s="503" t="str">
        <f>IF(G39="","",VLOOKUP(G39,'【参考】数式用'!$A$4:$L$54,MATCH('様式４号（個表） '!M39,'【参考】数式用'!$J$3:$L$3,0)+9,FALSE))</f>
        <v/>
      </c>
      <c r="O39" s="513" t="s">
        <v>2422</v>
      </c>
      <c r="P39" s="517" t="str">
        <f t="shared" si="0"/>
        <v>未入力あり</v>
      </c>
      <c r="Q39" s="525" t="str">
        <f>IFERROR(IF(P39="未入力あり","",ROUNDDOWN(ROUNDDOWN($H39*$I39,0)*VLOOKUP($G39,'【参考】数式用'!$A$4:$E$54,3,FALSE),0)),"")</f>
        <v/>
      </c>
      <c r="R39" s="525" t="str">
        <f>IF(AK39="×",0,IF(P39="未入力あり","",ROUNDDOWN(ROUNDDOWN($H39*$I39,0)*VLOOKUP($G39,'【参考】数式用'!$A$4:$E$54,4,FALSE),0)))</f>
        <v/>
      </c>
      <c r="S39" s="529" t="str">
        <f>IF(AL39="×",0,IF(P39="未入力あり","",ROUNDDOWN(ROUNDDOWN($H39*$I39,0)*VLOOKUP($G39,'【参考】数式用'!$A$4:$E$54,5,FALSE),0)))</f>
        <v/>
      </c>
      <c r="U39" s="534"/>
      <c r="V39" s="534"/>
      <c r="W39" s="534"/>
      <c r="X39" s="534"/>
      <c r="Y39" s="534"/>
      <c r="Z39" s="534"/>
      <c r="AA39" s="534"/>
      <c r="AB39" s="534"/>
      <c r="AC39" s="534"/>
      <c r="AD39" s="534"/>
      <c r="AE39" s="534"/>
      <c r="AG39" s="541" t="e">
        <f>IF(#REF!="○",F39,"")</f>
        <v>#REF!</v>
      </c>
      <c r="AH39" s="195" t="e">
        <f>VLOOKUP('様式４号（個表） '!$G39,'【参考】数式用'!$P$4:$Q$54,2,FALSE)</f>
        <v>#N/A</v>
      </c>
      <c r="AI39" s="195" t="e">
        <f>VLOOKUP('様式４号（個表） '!$G39,'【参考】数式用'!$P$4:$W$54,8,FALSE)</f>
        <v>#N/A</v>
      </c>
      <c r="AJ39" s="195" t="e">
        <f>VLOOKUP('様式４号（個表） '!$G39,'【参考】数式用'!$P$4:$AD$54,15,FALSE)</f>
        <v>#N/A</v>
      </c>
      <c r="AK39" s="195" t="str">
        <f t="shared" si="1"/>
        <v/>
      </c>
      <c r="AL39" s="195" t="str">
        <f t="shared" si="1"/>
        <v/>
      </c>
      <c r="AM39" s="195" t="str">
        <f t="shared" si="2"/>
        <v/>
      </c>
      <c r="AN39" s="195" t="str">
        <f>IF(G39="","",VLOOKUP(G39,'【参考】数式用'!$A$4:$M$54,13,FALSE))</f>
        <v/>
      </c>
      <c r="AO39" s="197" t="str">
        <f t="shared" si="3"/>
        <v>―</v>
      </c>
    </row>
    <row r="40" spans="1:41" ht="45" customHeight="1">
      <c r="A40" s="401">
        <f t="shared" si="4"/>
        <v>25</v>
      </c>
      <c r="B40" s="413" t="str">
        <f>IF('様式第２号　基本情報入力シート'!B77="","",'様式第２号　基本情報入力シート'!B77)</f>
        <v/>
      </c>
      <c r="C40" s="426" t="str">
        <f>IF('様式第２号　基本情報入力シート'!L77="","",'様式第２号　基本情報入力シート'!L77)</f>
        <v/>
      </c>
      <c r="D40" s="426" t="str">
        <f>IF('様式第２号　基本情報入力シート'!Q77="","",'様式第２号　基本情報入力シート'!Q77)</f>
        <v/>
      </c>
      <c r="E40" s="426" t="str">
        <f>IF('様式第２号　基本情報入力シート'!V77="","",'様式第２号　基本情報入力シート'!V77)</f>
        <v/>
      </c>
      <c r="F40" s="426" t="str">
        <f>IF('様式第２号　基本情報入力シート'!W77="","",'様式第２号　基本情報入力シート'!W77)</f>
        <v/>
      </c>
      <c r="G40" s="426" t="str">
        <f>IF('様式第２号　基本情報入力シート'!Z77="","",'様式第２号　基本情報入力シート'!Z77)</f>
        <v/>
      </c>
      <c r="H40" s="475" t="str">
        <f>IF('様式第２号　基本情報入力シート'!AD77="","",'様式第２号　基本情報入力シート'!AD77)</f>
        <v/>
      </c>
      <c r="I40" s="481" t="str">
        <f>IF('様式第２号　基本情報入力シート'!AE77="","",'様式第２号　基本情報入力シート'!AE77)</f>
        <v/>
      </c>
      <c r="J40" s="488"/>
      <c r="K40" s="491"/>
      <c r="L40" s="491"/>
      <c r="M40" s="494" t="str">
        <f>IF(G40="","",VLOOKUP(AM40,'【参考】数式用'!$AZ$3:$BA$6,2,FALSE))</f>
        <v/>
      </c>
      <c r="N40" s="503" t="str">
        <f>IF(G40="","",VLOOKUP(G40,'【参考】数式用'!$A$4:$L$54,MATCH('様式４号（個表） '!M40,'【参考】数式用'!$J$3:$L$3,0)+9,FALSE))</f>
        <v/>
      </c>
      <c r="O40" s="513" t="s">
        <v>2422</v>
      </c>
      <c r="P40" s="517" t="str">
        <f t="shared" si="0"/>
        <v>未入力あり</v>
      </c>
      <c r="Q40" s="525" t="str">
        <f>IFERROR(IF(P40="未入力あり","",ROUNDDOWN(ROUNDDOWN($H40*$I40,0)*VLOOKUP($G40,'【参考】数式用'!$A$4:$E$54,3,FALSE),0)),"")</f>
        <v/>
      </c>
      <c r="R40" s="525" t="str">
        <f>IF(AK40="×",0,IF(P40="未入力あり","",ROUNDDOWN(ROUNDDOWN($H40*$I40,0)*VLOOKUP($G40,'【参考】数式用'!$A$4:$E$54,4,FALSE),0)))</f>
        <v/>
      </c>
      <c r="S40" s="529" t="str">
        <f>IF(AL40="×",0,IF(P40="未入力あり","",ROUNDDOWN(ROUNDDOWN($H40*$I40,0)*VLOOKUP($G40,'【参考】数式用'!$A$4:$E$54,5,FALSE),0)))</f>
        <v/>
      </c>
      <c r="U40" s="534"/>
      <c r="V40" s="534"/>
      <c r="W40" s="534"/>
      <c r="X40" s="534"/>
      <c r="Y40" s="534"/>
      <c r="Z40" s="534"/>
      <c r="AA40" s="534"/>
      <c r="AB40" s="534"/>
      <c r="AC40" s="534"/>
      <c r="AD40" s="534"/>
      <c r="AE40" s="534"/>
      <c r="AG40" s="541" t="e">
        <f>IF(#REF!="○",F40,"")</f>
        <v>#REF!</v>
      </c>
      <c r="AH40" s="195" t="e">
        <f>VLOOKUP('様式４号（個表） '!$G40,'【参考】数式用'!$P$4:$Q$54,2,FALSE)</f>
        <v>#N/A</v>
      </c>
      <c r="AI40" s="195" t="e">
        <f>VLOOKUP('様式４号（個表） '!$G40,'【参考】数式用'!$P$4:$W$54,8,FALSE)</f>
        <v>#N/A</v>
      </c>
      <c r="AJ40" s="195" t="e">
        <f>VLOOKUP('様式４号（個表） '!$G40,'【参考】数式用'!$P$4:$AD$54,15,FALSE)</f>
        <v>#N/A</v>
      </c>
      <c r="AK40" s="195" t="str">
        <f t="shared" si="1"/>
        <v/>
      </c>
      <c r="AL40" s="195" t="str">
        <f t="shared" si="1"/>
        <v/>
      </c>
      <c r="AM40" s="195" t="str">
        <f t="shared" si="2"/>
        <v/>
      </c>
      <c r="AN40" s="195" t="str">
        <f>IF(G40="","",VLOOKUP(G40,'【参考】数式用'!$A$4:$M$54,13,FALSE))</f>
        <v/>
      </c>
      <c r="AO40" s="197" t="str">
        <f t="shared" si="3"/>
        <v>―</v>
      </c>
    </row>
    <row r="41" spans="1:41" ht="45" customHeight="1">
      <c r="A41" s="401">
        <f t="shared" si="4"/>
        <v>26</v>
      </c>
      <c r="B41" s="413" t="str">
        <f>IF('様式第２号　基本情報入力シート'!B78="","",'様式第２号　基本情報入力シート'!B78)</f>
        <v/>
      </c>
      <c r="C41" s="426" t="str">
        <f>IF('様式第２号　基本情報入力シート'!L78="","",'様式第２号　基本情報入力シート'!L78)</f>
        <v/>
      </c>
      <c r="D41" s="426" t="str">
        <f>IF('様式第２号　基本情報入力シート'!Q78="","",'様式第２号　基本情報入力シート'!Q78)</f>
        <v/>
      </c>
      <c r="E41" s="426" t="str">
        <f>IF('様式第２号　基本情報入力シート'!V78="","",'様式第２号　基本情報入力シート'!V78)</f>
        <v/>
      </c>
      <c r="F41" s="426" t="str">
        <f>IF('様式第２号　基本情報入力シート'!W78="","",'様式第２号　基本情報入力シート'!W78)</f>
        <v/>
      </c>
      <c r="G41" s="426" t="str">
        <f>IF('様式第２号　基本情報入力シート'!Z78="","",'様式第２号　基本情報入力シート'!Z78)</f>
        <v/>
      </c>
      <c r="H41" s="475" t="str">
        <f>IF('様式第２号　基本情報入力シート'!AD78="","",'様式第２号　基本情報入力シート'!AD78)</f>
        <v/>
      </c>
      <c r="I41" s="481" t="str">
        <f>IF('様式第２号　基本情報入力シート'!AE78="","",'様式第２号　基本情報入力シート'!AE78)</f>
        <v/>
      </c>
      <c r="J41" s="488"/>
      <c r="K41" s="491"/>
      <c r="L41" s="491"/>
      <c r="M41" s="494" t="str">
        <f>IF(G41="","",VLOOKUP(AM41,'【参考】数式用'!$AZ$3:$BA$6,2,FALSE))</f>
        <v/>
      </c>
      <c r="N41" s="503" t="str">
        <f>IF(G41="","",VLOOKUP(G41,'【参考】数式用'!$A$4:$L$54,MATCH('様式４号（個表） '!M41,'【参考】数式用'!$J$3:$L$3,0)+9,FALSE))</f>
        <v/>
      </c>
      <c r="O41" s="513" t="s">
        <v>2422</v>
      </c>
      <c r="P41" s="517" t="str">
        <f t="shared" si="0"/>
        <v>未入力あり</v>
      </c>
      <c r="Q41" s="525" t="str">
        <f>IFERROR(IF(P41="未入力あり","",ROUNDDOWN(ROUNDDOWN($H41*$I41,0)*VLOOKUP($G41,'【参考】数式用'!$A$4:$E$54,3,FALSE),0)),"")</f>
        <v/>
      </c>
      <c r="R41" s="525" t="str">
        <f>IF(AK41="×",0,IF(P41="未入力あり","",ROUNDDOWN(ROUNDDOWN($H41*$I41,0)*VLOOKUP($G41,'【参考】数式用'!$A$4:$E$54,4,FALSE),0)))</f>
        <v/>
      </c>
      <c r="S41" s="529" t="str">
        <f>IF(AL41="×",0,IF(P41="未入力あり","",ROUNDDOWN(ROUNDDOWN($H41*$I41,0)*VLOOKUP($G41,'【参考】数式用'!$A$4:$E$54,5,FALSE),0)))</f>
        <v/>
      </c>
      <c r="U41" s="534"/>
      <c r="V41" s="534"/>
      <c r="W41" s="534"/>
      <c r="X41" s="534"/>
      <c r="Y41" s="534"/>
      <c r="Z41" s="534"/>
      <c r="AA41" s="534"/>
      <c r="AB41" s="534"/>
      <c r="AC41" s="534"/>
      <c r="AD41" s="534"/>
      <c r="AE41" s="534"/>
      <c r="AG41" s="541" t="e">
        <f>IF(#REF!="○",F41,"")</f>
        <v>#REF!</v>
      </c>
      <c r="AH41" s="195" t="e">
        <f>VLOOKUP('様式４号（個表） '!$G41,'【参考】数式用'!$P$4:$Q$54,2,FALSE)</f>
        <v>#N/A</v>
      </c>
      <c r="AI41" s="195" t="e">
        <f>VLOOKUP('様式４号（個表） '!$G41,'【参考】数式用'!$P$4:$W$54,8,FALSE)</f>
        <v>#N/A</v>
      </c>
      <c r="AJ41" s="195" t="e">
        <f>VLOOKUP('様式４号（個表） '!$G41,'【参考】数式用'!$P$4:$AD$54,15,FALSE)</f>
        <v>#N/A</v>
      </c>
      <c r="AK41" s="195" t="str">
        <f t="shared" si="1"/>
        <v/>
      </c>
      <c r="AL41" s="195" t="str">
        <f t="shared" si="1"/>
        <v/>
      </c>
      <c r="AM41" s="195" t="str">
        <f t="shared" si="2"/>
        <v/>
      </c>
      <c r="AN41" s="195" t="str">
        <f>IF(G41="","",VLOOKUP(G41,'【参考】数式用'!$A$4:$M$54,13,FALSE))</f>
        <v/>
      </c>
      <c r="AO41" s="197" t="str">
        <f t="shared" si="3"/>
        <v>―</v>
      </c>
    </row>
    <row r="42" spans="1:41" ht="45" customHeight="1">
      <c r="A42" s="401">
        <f t="shared" si="4"/>
        <v>27</v>
      </c>
      <c r="B42" s="413" t="str">
        <f>IF('様式第２号　基本情報入力シート'!B79="","",'様式第２号　基本情報入力シート'!B79)</f>
        <v/>
      </c>
      <c r="C42" s="426" t="str">
        <f>IF('様式第２号　基本情報入力シート'!L79="","",'様式第２号　基本情報入力シート'!L79)</f>
        <v/>
      </c>
      <c r="D42" s="426" t="str">
        <f>IF('様式第２号　基本情報入力シート'!Q79="","",'様式第２号　基本情報入力シート'!Q79)</f>
        <v/>
      </c>
      <c r="E42" s="426" t="str">
        <f>IF('様式第２号　基本情報入力シート'!V79="","",'様式第２号　基本情報入力シート'!V79)</f>
        <v/>
      </c>
      <c r="F42" s="426" t="str">
        <f>IF('様式第２号　基本情報入力シート'!W79="","",'様式第２号　基本情報入力シート'!W79)</f>
        <v/>
      </c>
      <c r="G42" s="426" t="str">
        <f>IF('様式第２号　基本情報入力シート'!Z79="","",'様式第２号　基本情報入力シート'!Z79)</f>
        <v/>
      </c>
      <c r="H42" s="475" t="str">
        <f>IF('様式第２号　基本情報入力シート'!AD79="","",'様式第２号　基本情報入力シート'!AD79)</f>
        <v/>
      </c>
      <c r="I42" s="481" t="str">
        <f>IF('様式第２号　基本情報入力シート'!AE79="","",'様式第２号　基本情報入力シート'!AE79)</f>
        <v/>
      </c>
      <c r="J42" s="488"/>
      <c r="K42" s="491"/>
      <c r="L42" s="491"/>
      <c r="M42" s="494" t="str">
        <f>IF(G42="","",VLOOKUP(AM42,'【参考】数式用'!$AZ$3:$BA$6,2,FALSE))</f>
        <v/>
      </c>
      <c r="N42" s="503" t="str">
        <f>IF(G42="","",VLOOKUP(G42,'【参考】数式用'!$A$4:$L$54,MATCH('様式４号（個表） '!M42,'【参考】数式用'!$J$3:$L$3,0)+9,FALSE))</f>
        <v/>
      </c>
      <c r="O42" s="513" t="s">
        <v>2422</v>
      </c>
      <c r="P42" s="517" t="str">
        <f t="shared" si="0"/>
        <v>未入力あり</v>
      </c>
      <c r="Q42" s="525" t="str">
        <f>IFERROR(IF(P42="未入力あり","",ROUNDDOWN(ROUNDDOWN($H42*$I42,0)*VLOOKUP($G42,'【参考】数式用'!$A$4:$E$54,3,FALSE),0)),"")</f>
        <v/>
      </c>
      <c r="R42" s="525" t="str">
        <f>IF(AK42="×",0,IF(P42="未入力あり","",ROUNDDOWN(ROUNDDOWN($H42*$I42,0)*VLOOKUP($G42,'【参考】数式用'!$A$4:$E$54,4,FALSE),0)))</f>
        <v/>
      </c>
      <c r="S42" s="529" t="str">
        <f>IF(AL42="×",0,IF(P42="未入力あり","",ROUNDDOWN(ROUNDDOWN($H42*$I42,0)*VLOOKUP($G42,'【参考】数式用'!$A$4:$E$54,5,FALSE),0)))</f>
        <v/>
      </c>
      <c r="U42" s="534"/>
      <c r="V42" s="534"/>
      <c r="W42" s="534"/>
      <c r="X42" s="534"/>
      <c r="Y42" s="534"/>
      <c r="Z42" s="534"/>
      <c r="AA42" s="534"/>
      <c r="AB42" s="534"/>
      <c r="AC42" s="534"/>
      <c r="AD42" s="534"/>
      <c r="AE42" s="534"/>
      <c r="AG42" s="541" t="e">
        <f>IF(#REF!="○",F42,"")</f>
        <v>#REF!</v>
      </c>
      <c r="AH42" s="195" t="e">
        <f>VLOOKUP('様式４号（個表） '!$G42,'【参考】数式用'!$P$4:$Q$54,2,FALSE)</f>
        <v>#N/A</v>
      </c>
      <c r="AI42" s="195" t="e">
        <f>VLOOKUP('様式４号（個表） '!$G42,'【参考】数式用'!$P$4:$W$54,8,FALSE)</f>
        <v>#N/A</v>
      </c>
      <c r="AJ42" s="195" t="e">
        <f>VLOOKUP('様式４号（個表） '!$G42,'【参考】数式用'!$P$4:$AD$54,15,FALSE)</f>
        <v>#N/A</v>
      </c>
      <c r="AK42" s="195" t="str">
        <f t="shared" si="1"/>
        <v/>
      </c>
      <c r="AL42" s="195" t="str">
        <f t="shared" si="1"/>
        <v/>
      </c>
      <c r="AM42" s="195" t="str">
        <f t="shared" si="2"/>
        <v/>
      </c>
      <c r="AN42" s="195" t="str">
        <f>IF(G42="","",VLOOKUP(G42,'【参考】数式用'!$A$4:$M$54,13,FALSE))</f>
        <v/>
      </c>
      <c r="AO42" s="197" t="str">
        <f t="shared" si="3"/>
        <v>―</v>
      </c>
    </row>
    <row r="43" spans="1:41" ht="45" customHeight="1">
      <c r="A43" s="401">
        <f t="shared" si="4"/>
        <v>28</v>
      </c>
      <c r="B43" s="413" t="str">
        <f>IF('様式第２号　基本情報入力シート'!B80="","",'様式第２号　基本情報入力シート'!B80)</f>
        <v/>
      </c>
      <c r="C43" s="426" t="str">
        <f>IF('様式第２号　基本情報入力シート'!L80="","",'様式第２号　基本情報入力シート'!L80)</f>
        <v/>
      </c>
      <c r="D43" s="426" t="str">
        <f>IF('様式第２号　基本情報入力シート'!Q80="","",'様式第２号　基本情報入力シート'!Q80)</f>
        <v/>
      </c>
      <c r="E43" s="426" t="str">
        <f>IF('様式第２号　基本情報入力シート'!V80="","",'様式第２号　基本情報入力シート'!V80)</f>
        <v/>
      </c>
      <c r="F43" s="426" t="str">
        <f>IF('様式第２号　基本情報入力シート'!W80="","",'様式第２号　基本情報入力シート'!W80)</f>
        <v/>
      </c>
      <c r="G43" s="426" t="str">
        <f>IF('様式第２号　基本情報入力シート'!Z80="","",'様式第２号　基本情報入力シート'!Z80)</f>
        <v/>
      </c>
      <c r="H43" s="475" t="str">
        <f>IF('様式第２号　基本情報入力シート'!AD80="","",'様式第２号　基本情報入力シート'!AD80)</f>
        <v/>
      </c>
      <c r="I43" s="481" t="str">
        <f>IF('様式第２号　基本情報入力シート'!AE80="","",'様式第２号　基本情報入力シート'!AE80)</f>
        <v/>
      </c>
      <c r="J43" s="488"/>
      <c r="K43" s="491"/>
      <c r="L43" s="491"/>
      <c r="M43" s="494" t="str">
        <f>IF(G43="","",VLOOKUP(AM43,'【参考】数式用'!$AZ$3:$BA$6,2,FALSE))</f>
        <v/>
      </c>
      <c r="N43" s="503" t="str">
        <f>IF(G43="","",VLOOKUP(G43,'【参考】数式用'!$A$4:$L$54,MATCH('様式４号（個表） '!M43,'【参考】数式用'!$J$3:$L$3,0)+9,FALSE))</f>
        <v/>
      </c>
      <c r="O43" s="513" t="s">
        <v>2422</v>
      </c>
      <c r="P43" s="517" t="str">
        <f t="shared" si="0"/>
        <v>未入力あり</v>
      </c>
      <c r="Q43" s="525" t="str">
        <f>IFERROR(IF(P43="未入力あり","",ROUNDDOWN(ROUNDDOWN($H43*$I43,0)*VLOOKUP($G43,'【参考】数式用'!$A$4:$E$54,3,FALSE),0)),"")</f>
        <v/>
      </c>
      <c r="R43" s="525" t="str">
        <f>IF(AK43="×",0,IF(P43="未入力あり","",ROUNDDOWN(ROUNDDOWN($H43*$I43,0)*VLOOKUP($G43,'【参考】数式用'!$A$4:$E$54,4,FALSE),0)))</f>
        <v/>
      </c>
      <c r="S43" s="529" t="str">
        <f>IF(AL43="×",0,IF(P43="未入力あり","",ROUNDDOWN(ROUNDDOWN($H43*$I43,0)*VLOOKUP($G43,'【参考】数式用'!$A$4:$E$54,5,FALSE),0)))</f>
        <v/>
      </c>
      <c r="U43" s="534"/>
      <c r="V43" s="534"/>
      <c r="W43" s="534"/>
      <c r="X43" s="534"/>
      <c r="Y43" s="534"/>
      <c r="Z43" s="534"/>
      <c r="AA43" s="534"/>
      <c r="AB43" s="534"/>
      <c r="AC43" s="534"/>
      <c r="AD43" s="534"/>
      <c r="AE43" s="534"/>
      <c r="AG43" s="541" t="e">
        <f>IF(#REF!="○",F43,"")</f>
        <v>#REF!</v>
      </c>
      <c r="AH43" s="195" t="e">
        <f>VLOOKUP('様式４号（個表） '!$G43,'【参考】数式用'!$P$4:$Q$54,2,FALSE)</f>
        <v>#N/A</v>
      </c>
      <c r="AI43" s="195" t="e">
        <f>VLOOKUP('様式４号（個表） '!$G43,'【参考】数式用'!$P$4:$W$54,8,FALSE)</f>
        <v>#N/A</v>
      </c>
      <c r="AJ43" s="195" t="e">
        <f>VLOOKUP('様式４号（個表） '!$G43,'【参考】数式用'!$P$4:$AD$54,15,FALSE)</f>
        <v>#N/A</v>
      </c>
      <c r="AK43" s="195" t="str">
        <f t="shared" si="1"/>
        <v/>
      </c>
      <c r="AL43" s="195" t="str">
        <f t="shared" si="1"/>
        <v/>
      </c>
      <c r="AM43" s="195" t="str">
        <f t="shared" si="2"/>
        <v/>
      </c>
      <c r="AN43" s="195" t="str">
        <f>IF(G43="","",VLOOKUP(G43,'【参考】数式用'!$A$4:$M$54,13,FALSE))</f>
        <v/>
      </c>
      <c r="AO43" s="197" t="str">
        <f t="shared" si="3"/>
        <v>―</v>
      </c>
    </row>
    <row r="44" spans="1:41" ht="45" customHeight="1">
      <c r="A44" s="401">
        <f t="shared" si="4"/>
        <v>29</v>
      </c>
      <c r="B44" s="413" t="str">
        <f>IF('様式第２号　基本情報入力シート'!B81="","",'様式第２号　基本情報入力シート'!B81)</f>
        <v/>
      </c>
      <c r="C44" s="426" t="str">
        <f>IF('様式第２号　基本情報入力シート'!L81="","",'様式第２号　基本情報入力シート'!L81)</f>
        <v/>
      </c>
      <c r="D44" s="426" t="str">
        <f>IF('様式第２号　基本情報入力シート'!Q81="","",'様式第２号　基本情報入力シート'!Q81)</f>
        <v/>
      </c>
      <c r="E44" s="426" t="str">
        <f>IF('様式第２号　基本情報入力シート'!V81="","",'様式第２号　基本情報入力シート'!V81)</f>
        <v/>
      </c>
      <c r="F44" s="426" t="str">
        <f>IF('様式第２号　基本情報入力シート'!W81="","",'様式第２号　基本情報入力シート'!W81)</f>
        <v/>
      </c>
      <c r="G44" s="426" t="str">
        <f>IF('様式第２号　基本情報入力シート'!Z81="","",'様式第２号　基本情報入力シート'!Z81)</f>
        <v/>
      </c>
      <c r="H44" s="475" t="str">
        <f>IF('様式第２号　基本情報入力シート'!AD81="","",'様式第２号　基本情報入力シート'!AD81)</f>
        <v/>
      </c>
      <c r="I44" s="481" t="str">
        <f>IF('様式第２号　基本情報入力シート'!AE81="","",'様式第２号　基本情報入力シート'!AE81)</f>
        <v/>
      </c>
      <c r="J44" s="488"/>
      <c r="K44" s="491"/>
      <c r="L44" s="491"/>
      <c r="M44" s="494" t="str">
        <f>IF(G44="","",VLOOKUP(AM44,'【参考】数式用'!$AZ$3:$BA$6,2,FALSE))</f>
        <v/>
      </c>
      <c r="N44" s="503" t="str">
        <f>IF(G44="","",VLOOKUP(G44,'【参考】数式用'!$A$4:$L$54,MATCH('様式４号（個表） '!M44,'【参考】数式用'!$J$3:$L$3,0)+9,FALSE))</f>
        <v/>
      </c>
      <c r="O44" s="513" t="s">
        <v>2422</v>
      </c>
      <c r="P44" s="517" t="str">
        <f t="shared" si="0"/>
        <v>未入力あり</v>
      </c>
      <c r="Q44" s="525" t="str">
        <f>IFERROR(IF(P44="未入力あり","",ROUNDDOWN(ROUNDDOWN($H44*$I44,0)*VLOOKUP($G44,'【参考】数式用'!$A$4:$E$54,3,FALSE),0)),"")</f>
        <v/>
      </c>
      <c r="R44" s="525" t="str">
        <f>IF(AK44="×",0,IF(P44="未入力あり","",ROUNDDOWN(ROUNDDOWN($H44*$I44,0)*VLOOKUP($G44,'【参考】数式用'!$A$4:$E$54,4,FALSE),0)))</f>
        <v/>
      </c>
      <c r="S44" s="529" t="str">
        <f>IF(AL44="×",0,IF(P44="未入力あり","",ROUNDDOWN(ROUNDDOWN($H44*$I44,0)*VLOOKUP($G44,'【参考】数式用'!$A$4:$E$54,5,FALSE),0)))</f>
        <v/>
      </c>
      <c r="U44" s="534"/>
      <c r="V44" s="534"/>
      <c r="W44" s="534"/>
      <c r="X44" s="534"/>
      <c r="Y44" s="534"/>
      <c r="Z44" s="534"/>
      <c r="AA44" s="534"/>
      <c r="AB44" s="534"/>
      <c r="AC44" s="534"/>
      <c r="AD44" s="534"/>
      <c r="AE44" s="534"/>
      <c r="AG44" s="541" t="e">
        <f>IF(#REF!="○",F44,"")</f>
        <v>#REF!</v>
      </c>
      <c r="AH44" s="195" t="e">
        <f>VLOOKUP('様式４号（個表） '!$G44,'【参考】数式用'!$P$4:$Q$54,2,FALSE)</f>
        <v>#N/A</v>
      </c>
      <c r="AI44" s="195" t="e">
        <f>VLOOKUP('様式４号（個表） '!$G44,'【参考】数式用'!$P$4:$W$54,8,FALSE)</f>
        <v>#N/A</v>
      </c>
      <c r="AJ44" s="195" t="e">
        <f>VLOOKUP('様式４号（個表） '!$G44,'【参考】数式用'!$P$4:$AD$54,15,FALSE)</f>
        <v>#N/A</v>
      </c>
      <c r="AK44" s="195" t="str">
        <f t="shared" si="1"/>
        <v/>
      </c>
      <c r="AL44" s="195" t="str">
        <f t="shared" si="1"/>
        <v/>
      </c>
      <c r="AM44" s="195" t="str">
        <f t="shared" si="2"/>
        <v/>
      </c>
      <c r="AN44" s="195" t="str">
        <f>IF(G44="","",VLOOKUP(G44,'【参考】数式用'!$A$4:$M$54,13,FALSE))</f>
        <v/>
      </c>
      <c r="AO44" s="197" t="str">
        <f t="shared" si="3"/>
        <v>―</v>
      </c>
    </row>
    <row r="45" spans="1:41" ht="45" customHeight="1">
      <c r="A45" s="401">
        <f t="shared" si="4"/>
        <v>30</v>
      </c>
      <c r="B45" s="413" t="str">
        <f>IF('様式第２号　基本情報入力シート'!B82="","",'様式第２号　基本情報入力シート'!B82)</f>
        <v/>
      </c>
      <c r="C45" s="426" t="str">
        <f>IF('様式第２号　基本情報入力シート'!L82="","",'様式第２号　基本情報入力シート'!L82)</f>
        <v/>
      </c>
      <c r="D45" s="426" t="str">
        <f>IF('様式第２号　基本情報入力シート'!Q82="","",'様式第２号　基本情報入力シート'!Q82)</f>
        <v/>
      </c>
      <c r="E45" s="426" t="str">
        <f>IF('様式第２号　基本情報入力シート'!V82="","",'様式第２号　基本情報入力シート'!V82)</f>
        <v/>
      </c>
      <c r="F45" s="426" t="str">
        <f>IF('様式第２号　基本情報入力シート'!W82="","",'様式第２号　基本情報入力シート'!W82)</f>
        <v/>
      </c>
      <c r="G45" s="426" t="str">
        <f>IF('様式第２号　基本情報入力シート'!Z82="","",'様式第２号　基本情報入力シート'!Z82)</f>
        <v/>
      </c>
      <c r="H45" s="475" t="str">
        <f>IF('様式第２号　基本情報入力シート'!AD82="","",'様式第２号　基本情報入力シート'!AD82)</f>
        <v/>
      </c>
      <c r="I45" s="481" t="str">
        <f>IF('様式第２号　基本情報入力シート'!AE82="","",'様式第２号　基本情報入力シート'!AE82)</f>
        <v/>
      </c>
      <c r="J45" s="488"/>
      <c r="K45" s="491"/>
      <c r="L45" s="491"/>
      <c r="M45" s="494" t="str">
        <f>IF(G45="","",VLOOKUP(AM45,'【参考】数式用'!$AZ$3:$BA$6,2,FALSE))</f>
        <v/>
      </c>
      <c r="N45" s="503" t="str">
        <f>IF(G45="","",VLOOKUP(G45,'【参考】数式用'!$A$4:$L$54,MATCH('様式４号（個表） '!M45,'【参考】数式用'!$J$3:$L$3,0)+9,FALSE))</f>
        <v/>
      </c>
      <c r="O45" s="513" t="s">
        <v>2422</v>
      </c>
      <c r="P45" s="517" t="str">
        <f t="shared" si="0"/>
        <v>未入力あり</v>
      </c>
      <c r="Q45" s="525" t="str">
        <f>IFERROR(IF(P45="未入力あり","",ROUNDDOWN(ROUNDDOWN($H45*$I45,0)*VLOOKUP($G45,'【参考】数式用'!$A$4:$E$54,3,FALSE),0)),"")</f>
        <v/>
      </c>
      <c r="R45" s="525" t="str">
        <f>IF(AK45="×",0,IF(P45="未入力あり","",ROUNDDOWN(ROUNDDOWN($H45*$I45,0)*VLOOKUP($G45,'【参考】数式用'!$A$4:$E$54,4,FALSE),0)))</f>
        <v/>
      </c>
      <c r="S45" s="529" t="str">
        <f>IF(AL45="×",0,IF(P45="未入力あり","",ROUNDDOWN(ROUNDDOWN($H45*$I45,0)*VLOOKUP($G45,'【参考】数式用'!$A$4:$E$54,5,FALSE),0)))</f>
        <v/>
      </c>
      <c r="U45" s="534"/>
      <c r="V45" s="534"/>
      <c r="W45" s="534"/>
      <c r="X45" s="534"/>
      <c r="Y45" s="534"/>
      <c r="Z45" s="534"/>
      <c r="AA45" s="534"/>
      <c r="AB45" s="534"/>
      <c r="AC45" s="534"/>
      <c r="AD45" s="534"/>
      <c r="AE45" s="534"/>
      <c r="AG45" s="541" t="e">
        <f>IF(#REF!="○",F45,"")</f>
        <v>#REF!</v>
      </c>
      <c r="AH45" s="195" t="e">
        <f>VLOOKUP('様式４号（個表） '!$G45,'【参考】数式用'!$P$4:$Q$54,2,FALSE)</f>
        <v>#N/A</v>
      </c>
      <c r="AI45" s="195" t="e">
        <f>VLOOKUP('様式４号（個表） '!$G45,'【参考】数式用'!$P$4:$W$54,8,FALSE)</f>
        <v>#N/A</v>
      </c>
      <c r="AJ45" s="195" t="e">
        <f>VLOOKUP('様式４号（個表） '!$G45,'【参考】数式用'!$P$4:$AD$54,15,FALSE)</f>
        <v>#N/A</v>
      </c>
      <c r="AK45" s="195" t="str">
        <f t="shared" si="1"/>
        <v/>
      </c>
      <c r="AL45" s="195" t="str">
        <f t="shared" si="1"/>
        <v/>
      </c>
      <c r="AM45" s="195" t="str">
        <f t="shared" si="2"/>
        <v/>
      </c>
      <c r="AN45" s="195" t="str">
        <f>IF(G45="","",VLOOKUP(G45,'【参考】数式用'!$A$4:$M$54,13,FALSE))</f>
        <v/>
      </c>
      <c r="AO45" s="197" t="str">
        <f t="shared" si="3"/>
        <v>―</v>
      </c>
    </row>
    <row r="46" spans="1:41" ht="45" customHeight="1">
      <c r="A46" s="401">
        <f t="shared" si="4"/>
        <v>31</v>
      </c>
      <c r="B46" s="413" t="str">
        <f>IF('様式第２号　基本情報入力シート'!B83="","",'様式第２号　基本情報入力シート'!B83)</f>
        <v/>
      </c>
      <c r="C46" s="426" t="str">
        <f>IF('様式第２号　基本情報入力シート'!L83="","",'様式第２号　基本情報入力シート'!L83)</f>
        <v/>
      </c>
      <c r="D46" s="426" t="str">
        <f>IF('様式第２号　基本情報入力シート'!Q83="","",'様式第２号　基本情報入力シート'!Q83)</f>
        <v/>
      </c>
      <c r="E46" s="426" t="str">
        <f>IF('様式第２号　基本情報入力シート'!V83="","",'様式第２号　基本情報入力シート'!V83)</f>
        <v/>
      </c>
      <c r="F46" s="426" t="str">
        <f>IF('様式第２号　基本情報入力シート'!W83="","",'様式第２号　基本情報入力シート'!W83)</f>
        <v/>
      </c>
      <c r="G46" s="426" t="str">
        <f>IF('様式第２号　基本情報入力シート'!Z83="","",'様式第２号　基本情報入力シート'!Z83)</f>
        <v/>
      </c>
      <c r="H46" s="475" t="str">
        <f>IF('様式第２号　基本情報入力シート'!AD83="","",'様式第２号　基本情報入力シート'!AD83)</f>
        <v/>
      </c>
      <c r="I46" s="481" t="str">
        <f>IF('様式第２号　基本情報入力シート'!AE83="","",'様式第２号　基本情報入力シート'!AE83)</f>
        <v/>
      </c>
      <c r="J46" s="488"/>
      <c r="K46" s="491"/>
      <c r="L46" s="491"/>
      <c r="M46" s="494" t="str">
        <f>IF(G46="","",VLOOKUP(AM46,'【参考】数式用'!$AZ$3:$BA$6,2,FALSE))</f>
        <v/>
      </c>
      <c r="N46" s="503" t="str">
        <f>IF(G46="","",VLOOKUP(G46,'【参考】数式用'!$A$4:$L$54,MATCH('様式４号（個表） '!M46,'【参考】数式用'!$J$3:$L$3,0)+9,FALSE))</f>
        <v/>
      </c>
      <c r="O46" s="513" t="s">
        <v>2422</v>
      </c>
      <c r="P46" s="517" t="str">
        <f t="shared" si="0"/>
        <v>未入力あり</v>
      </c>
      <c r="Q46" s="525" t="str">
        <f>IFERROR(IF(P46="未入力あり","",ROUNDDOWN(ROUNDDOWN($H46*$I46,0)*VLOOKUP($G46,'【参考】数式用'!$A$4:$E$54,3,FALSE),0)),"")</f>
        <v/>
      </c>
      <c r="R46" s="525" t="str">
        <f>IF(AK46="×",0,IF(P46="未入力あり","",ROUNDDOWN(ROUNDDOWN($H46*$I46,0)*VLOOKUP($G46,'【参考】数式用'!$A$4:$E$54,4,FALSE),0)))</f>
        <v/>
      </c>
      <c r="S46" s="529" t="str">
        <f>IF(AL46="×",0,IF(P46="未入力あり","",ROUNDDOWN(ROUNDDOWN($H46*$I46,0)*VLOOKUP($G46,'【参考】数式用'!$A$4:$E$54,5,FALSE),0)))</f>
        <v/>
      </c>
      <c r="U46" s="534"/>
      <c r="V46" s="534"/>
      <c r="W46" s="534"/>
      <c r="X46" s="534"/>
      <c r="Y46" s="534"/>
      <c r="Z46" s="534"/>
      <c r="AA46" s="534"/>
      <c r="AB46" s="534"/>
      <c r="AC46" s="534"/>
      <c r="AD46" s="534"/>
      <c r="AE46" s="534"/>
      <c r="AG46" s="541" t="e">
        <f>IF(#REF!="○",F46,"")</f>
        <v>#REF!</v>
      </c>
      <c r="AH46" s="195" t="e">
        <f>VLOOKUP('様式４号（個表） '!$G46,'【参考】数式用'!$P$4:$Q$54,2,FALSE)</f>
        <v>#N/A</v>
      </c>
      <c r="AI46" s="195" t="e">
        <f>VLOOKUP('様式４号（個表） '!$G46,'【参考】数式用'!$P$4:$W$54,8,FALSE)</f>
        <v>#N/A</v>
      </c>
      <c r="AJ46" s="195" t="e">
        <f>VLOOKUP('様式４号（個表） '!$G46,'【参考】数式用'!$P$4:$AD$54,15,FALSE)</f>
        <v>#N/A</v>
      </c>
      <c r="AK46" s="195" t="str">
        <f t="shared" si="1"/>
        <v/>
      </c>
      <c r="AL46" s="195" t="str">
        <f t="shared" si="1"/>
        <v/>
      </c>
      <c r="AM46" s="195" t="str">
        <f t="shared" si="2"/>
        <v/>
      </c>
      <c r="AN46" s="195" t="str">
        <f>IF(G46="","",VLOOKUP(G46,'【参考】数式用'!$A$4:$M$54,13,FALSE))</f>
        <v/>
      </c>
      <c r="AO46" s="197" t="str">
        <f t="shared" si="3"/>
        <v>―</v>
      </c>
    </row>
    <row r="47" spans="1:41" ht="45" customHeight="1">
      <c r="A47" s="401">
        <f t="shared" si="4"/>
        <v>32</v>
      </c>
      <c r="B47" s="413" t="str">
        <f>IF('様式第２号　基本情報入力シート'!B84="","",'様式第２号　基本情報入力シート'!B84)</f>
        <v/>
      </c>
      <c r="C47" s="426" t="str">
        <f>IF('様式第２号　基本情報入力シート'!L84="","",'様式第２号　基本情報入力シート'!L84)</f>
        <v/>
      </c>
      <c r="D47" s="426" t="str">
        <f>IF('様式第２号　基本情報入力シート'!Q84="","",'様式第２号　基本情報入力シート'!Q84)</f>
        <v/>
      </c>
      <c r="E47" s="426" t="str">
        <f>IF('様式第２号　基本情報入力シート'!V84="","",'様式第２号　基本情報入力シート'!V84)</f>
        <v/>
      </c>
      <c r="F47" s="426" t="str">
        <f>IF('様式第２号　基本情報入力シート'!W84="","",'様式第２号　基本情報入力シート'!W84)</f>
        <v/>
      </c>
      <c r="G47" s="426" t="str">
        <f>IF('様式第２号　基本情報入力シート'!Z84="","",'様式第２号　基本情報入力シート'!Z84)</f>
        <v/>
      </c>
      <c r="H47" s="475" t="str">
        <f>IF('様式第２号　基本情報入力シート'!AD84="","",'様式第２号　基本情報入力シート'!AD84)</f>
        <v/>
      </c>
      <c r="I47" s="481" t="str">
        <f>IF('様式第２号　基本情報入力シート'!AE84="","",'様式第２号　基本情報入力シート'!AE84)</f>
        <v/>
      </c>
      <c r="J47" s="488"/>
      <c r="K47" s="491"/>
      <c r="L47" s="491"/>
      <c r="M47" s="494" t="str">
        <f>IF(G47="","",VLOOKUP(AM47,'【参考】数式用'!$AZ$3:$BA$6,2,FALSE))</f>
        <v/>
      </c>
      <c r="N47" s="503" t="str">
        <f>IF(G47="","",VLOOKUP(G47,'【参考】数式用'!$A$4:$L$54,MATCH('様式４号（個表） '!M47,'【参考】数式用'!$J$3:$L$3,0)+9,FALSE))</f>
        <v/>
      </c>
      <c r="O47" s="513" t="s">
        <v>2422</v>
      </c>
      <c r="P47" s="517" t="str">
        <f t="shared" si="0"/>
        <v>未入力あり</v>
      </c>
      <c r="Q47" s="525" t="str">
        <f>IFERROR(IF(P47="未入力あり","",ROUNDDOWN(ROUNDDOWN($H47*$I47,0)*VLOOKUP($G47,'【参考】数式用'!$A$4:$E$54,3,FALSE),0)),"")</f>
        <v/>
      </c>
      <c r="R47" s="525" t="str">
        <f>IF(AK47="×",0,IF(P47="未入力あり","",ROUNDDOWN(ROUNDDOWN($H47*$I47,0)*VLOOKUP($G47,'【参考】数式用'!$A$4:$E$54,4,FALSE),0)))</f>
        <v/>
      </c>
      <c r="S47" s="529" t="str">
        <f>IF(AL47="×",0,IF(P47="未入力あり","",ROUNDDOWN(ROUNDDOWN($H47*$I47,0)*VLOOKUP($G47,'【参考】数式用'!$A$4:$E$54,5,FALSE),0)))</f>
        <v/>
      </c>
      <c r="U47" s="534"/>
      <c r="V47" s="534"/>
      <c r="W47" s="534"/>
      <c r="X47" s="534"/>
      <c r="Y47" s="534"/>
      <c r="Z47" s="534"/>
      <c r="AA47" s="534"/>
      <c r="AB47" s="534"/>
      <c r="AC47" s="534"/>
      <c r="AD47" s="534"/>
      <c r="AE47" s="534"/>
      <c r="AG47" s="541" t="e">
        <f>IF(#REF!="○",F47,"")</f>
        <v>#REF!</v>
      </c>
      <c r="AH47" s="195" t="e">
        <f>VLOOKUP('様式４号（個表） '!$G47,'【参考】数式用'!$P$4:$Q$54,2,FALSE)</f>
        <v>#N/A</v>
      </c>
      <c r="AI47" s="195" t="e">
        <f>VLOOKUP('様式４号（個表） '!$G47,'【参考】数式用'!$P$4:$W$54,8,FALSE)</f>
        <v>#N/A</v>
      </c>
      <c r="AJ47" s="195" t="e">
        <f>VLOOKUP('様式４号（個表） '!$G47,'【参考】数式用'!$P$4:$AD$54,15,FALSE)</f>
        <v>#N/A</v>
      </c>
      <c r="AK47" s="195" t="str">
        <f t="shared" si="1"/>
        <v/>
      </c>
      <c r="AL47" s="195" t="str">
        <f t="shared" si="1"/>
        <v/>
      </c>
      <c r="AM47" s="195" t="str">
        <f t="shared" si="2"/>
        <v/>
      </c>
      <c r="AN47" s="195" t="str">
        <f>IF(G47="","",VLOOKUP(G47,'【参考】数式用'!$A$4:$M$54,13,FALSE))</f>
        <v/>
      </c>
      <c r="AO47" s="197" t="str">
        <f t="shared" si="3"/>
        <v>―</v>
      </c>
    </row>
    <row r="48" spans="1:41" ht="45" customHeight="1">
      <c r="A48" s="401">
        <f t="shared" si="4"/>
        <v>33</v>
      </c>
      <c r="B48" s="413" t="str">
        <f>IF('様式第２号　基本情報入力シート'!B85="","",'様式第２号　基本情報入力シート'!B85)</f>
        <v/>
      </c>
      <c r="C48" s="426" t="str">
        <f>IF('様式第２号　基本情報入力シート'!L85="","",'様式第２号　基本情報入力シート'!L85)</f>
        <v/>
      </c>
      <c r="D48" s="426" t="str">
        <f>IF('様式第２号　基本情報入力シート'!Q85="","",'様式第２号　基本情報入力シート'!Q85)</f>
        <v/>
      </c>
      <c r="E48" s="426" t="str">
        <f>IF('様式第２号　基本情報入力シート'!V85="","",'様式第２号　基本情報入力シート'!V85)</f>
        <v/>
      </c>
      <c r="F48" s="426" t="str">
        <f>IF('様式第２号　基本情報入力シート'!W85="","",'様式第２号　基本情報入力シート'!W85)</f>
        <v/>
      </c>
      <c r="G48" s="426" t="str">
        <f>IF('様式第２号　基本情報入力シート'!Z85="","",'様式第２号　基本情報入力シート'!Z85)</f>
        <v/>
      </c>
      <c r="H48" s="475" t="str">
        <f>IF('様式第２号　基本情報入力シート'!AD85="","",'様式第２号　基本情報入力シート'!AD85)</f>
        <v/>
      </c>
      <c r="I48" s="481" t="str">
        <f>IF('様式第２号　基本情報入力シート'!AE85="","",'様式第２号　基本情報入力シート'!AE85)</f>
        <v/>
      </c>
      <c r="J48" s="488"/>
      <c r="K48" s="491"/>
      <c r="L48" s="491"/>
      <c r="M48" s="494" t="str">
        <f>IF(G48="","",VLOOKUP(AM48,'【参考】数式用'!$AZ$3:$BA$6,2,FALSE))</f>
        <v/>
      </c>
      <c r="N48" s="503" t="str">
        <f>IF(G48="","",VLOOKUP(G48,'【参考】数式用'!$A$4:$L$54,MATCH('様式４号（個表） '!M48,'【参考】数式用'!$J$3:$L$3,0)+9,FALSE))</f>
        <v/>
      </c>
      <c r="O48" s="513" t="s">
        <v>2422</v>
      </c>
      <c r="P48" s="517" t="str">
        <f t="shared" si="0"/>
        <v>未入力あり</v>
      </c>
      <c r="Q48" s="525" t="str">
        <f>IFERROR(IF(P48="未入力あり","",ROUNDDOWN(ROUNDDOWN($H48*$I48,0)*VLOOKUP($G48,'【参考】数式用'!$A$4:$E$54,3,FALSE),0)),"")</f>
        <v/>
      </c>
      <c r="R48" s="525" t="str">
        <f>IF(AK48="×",0,IF(P48="未入力あり","",ROUNDDOWN(ROUNDDOWN($H48*$I48,0)*VLOOKUP($G48,'【参考】数式用'!$A$4:$E$54,4,FALSE),0)))</f>
        <v/>
      </c>
      <c r="S48" s="529" t="str">
        <f>IF(AL48="×",0,IF(P48="未入力あり","",ROUNDDOWN(ROUNDDOWN($H48*$I48,0)*VLOOKUP($G48,'【参考】数式用'!$A$4:$E$54,5,FALSE),0)))</f>
        <v/>
      </c>
      <c r="U48" s="534"/>
      <c r="V48" s="534"/>
      <c r="W48" s="534"/>
      <c r="X48" s="534"/>
      <c r="Y48" s="534"/>
      <c r="Z48" s="534"/>
      <c r="AA48" s="534"/>
      <c r="AB48" s="534"/>
      <c r="AC48" s="534"/>
      <c r="AD48" s="534"/>
      <c r="AE48" s="534"/>
      <c r="AG48" s="541" t="e">
        <f>IF(#REF!="○",F48,"")</f>
        <v>#REF!</v>
      </c>
      <c r="AH48" s="195" t="e">
        <f>VLOOKUP('様式４号（個表） '!$G48,'【参考】数式用'!$P$4:$Q$54,2,FALSE)</f>
        <v>#N/A</v>
      </c>
      <c r="AI48" s="195" t="e">
        <f>VLOOKUP('様式４号（個表） '!$G48,'【参考】数式用'!$P$4:$W$54,8,FALSE)</f>
        <v>#N/A</v>
      </c>
      <c r="AJ48" s="195" t="e">
        <f>VLOOKUP('様式４号（個表） '!$G48,'【参考】数式用'!$P$4:$AD$54,15,FALSE)</f>
        <v>#N/A</v>
      </c>
      <c r="AK48" s="195" t="str">
        <f t="shared" si="1"/>
        <v/>
      </c>
      <c r="AL48" s="195" t="str">
        <f t="shared" si="1"/>
        <v/>
      </c>
      <c r="AM48" s="195" t="str">
        <f t="shared" si="2"/>
        <v/>
      </c>
      <c r="AN48" s="195" t="str">
        <f>IF(G48="","",VLOOKUP(G48,'【参考】数式用'!$A$4:$M$54,13,FALSE))</f>
        <v/>
      </c>
      <c r="AO48" s="197" t="str">
        <f t="shared" si="3"/>
        <v>―</v>
      </c>
    </row>
    <row r="49" spans="1:41" ht="45" customHeight="1">
      <c r="A49" s="401">
        <f t="shared" si="4"/>
        <v>34</v>
      </c>
      <c r="B49" s="413" t="str">
        <f>IF('様式第２号　基本情報入力シート'!B86="","",'様式第２号　基本情報入力シート'!B86)</f>
        <v/>
      </c>
      <c r="C49" s="426" t="str">
        <f>IF('様式第２号　基本情報入力シート'!L86="","",'様式第２号　基本情報入力シート'!L86)</f>
        <v/>
      </c>
      <c r="D49" s="426" t="str">
        <f>IF('様式第２号　基本情報入力シート'!Q86="","",'様式第２号　基本情報入力シート'!Q86)</f>
        <v/>
      </c>
      <c r="E49" s="426" t="str">
        <f>IF('様式第２号　基本情報入力シート'!V86="","",'様式第２号　基本情報入力シート'!V86)</f>
        <v/>
      </c>
      <c r="F49" s="426" t="str">
        <f>IF('様式第２号　基本情報入力シート'!W86="","",'様式第２号　基本情報入力シート'!W86)</f>
        <v/>
      </c>
      <c r="G49" s="426" t="str">
        <f>IF('様式第２号　基本情報入力シート'!Z86="","",'様式第２号　基本情報入力シート'!Z86)</f>
        <v/>
      </c>
      <c r="H49" s="475" t="str">
        <f>IF('様式第２号　基本情報入力シート'!AD86="","",'様式第２号　基本情報入力シート'!AD86)</f>
        <v/>
      </c>
      <c r="I49" s="481" t="str">
        <f>IF('様式第２号　基本情報入力シート'!AE86="","",'様式第２号　基本情報入力シート'!AE86)</f>
        <v/>
      </c>
      <c r="J49" s="488"/>
      <c r="K49" s="491"/>
      <c r="L49" s="491"/>
      <c r="M49" s="494" t="str">
        <f>IF(G49="","",VLOOKUP(AM49,'【参考】数式用'!$AZ$3:$BA$6,2,FALSE))</f>
        <v/>
      </c>
      <c r="N49" s="503" t="str">
        <f>IF(G49="","",VLOOKUP(G49,'【参考】数式用'!$A$4:$L$54,MATCH('様式４号（個表） '!M49,'【参考】数式用'!$J$3:$L$3,0)+9,FALSE))</f>
        <v/>
      </c>
      <c r="O49" s="513" t="s">
        <v>2422</v>
      </c>
      <c r="P49" s="517" t="str">
        <f t="shared" si="0"/>
        <v>未入力あり</v>
      </c>
      <c r="Q49" s="525" t="str">
        <f>IFERROR(IF(P49="未入力あり","",ROUNDDOWN(ROUNDDOWN($H49*$I49,0)*VLOOKUP($G49,'【参考】数式用'!$A$4:$E$54,3,FALSE),0)),"")</f>
        <v/>
      </c>
      <c r="R49" s="525" t="str">
        <f>IF(AK49="×",0,IF(P49="未入力あり","",ROUNDDOWN(ROUNDDOWN($H49*$I49,0)*VLOOKUP($G49,'【参考】数式用'!$A$4:$E$54,4,FALSE),0)))</f>
        <v/>
      </c>
      <c r="S49" s="529" t="str">
        <f>IF(AL49="×",0,IF(P49="未入力あり","",ROUNDDOWN(ROUNDDOWN($H49*$I49,0)*VLOOKUP($G49,'【参考】数式用'!$A$4:$E$54,5,FALSE),0)))</f>
        <v/>
      </c>
      <c r="U49" s="534"/>
      <c r="V49" s="534"/>
      <c r="W49" s="534"/>
      <c r="X49" s="534"/>
      <c r="Y49" s="534"/>
      <c r="Z49" s="534"/>
      <c r="AA49" s="534"/>
      <c r="AB49" s="534"/>
      <c r="AC49" s="534"/>
      <c r="AD49" s="534"/>
      <c r="AE49" s="534"/>
      <c r="AG49" s="541" t="e">
        <f>IF(#REF!="○",F49,"")</f>
        <v>#REF!</v>
      </c>
      <c r="AH49" s="195" t="e">
        <f>VLOOKUP('様式４号（個表） '!$G49,'【参考】数式用'!$P$4:$Q$54,2,FALSE)</f>
        <v>#N/A</v>
      </c>
      <c r="AI49" s="195" t="e">
        <f>VLOOKUP('様式４号（個表） '!$G49,'【参考】数式用'!$P$4:$W$54,8,FALSE)</f>
        <v>#N/A</v>
      </c>
      <c r="AJ49" s="195" t="e">
        <f>VLOOKUP('様式４号（個表） '!$G49,'【参考】数式用'!$P$4:$AD$54,15,FALSE)</f>
        <v>#N/A</v>
      </c>
      <c r="AK49" s="195" t="str">
        <f t="shared" si="1"/>
        <v/>
      </c>
      <c r="AL49" s="195" t="str">
        <f t="shared" si="1"/>
        <v/>
      </c>
      <c r="AM49" s="195" t="str">
        <f t="shared" si="2"/>
        <v/>
      </c>
      <c r="AN49" s="195" t="str">
        <f>IF(G49="","",VLOOKUP(G49,'【参考】数式用'!$A$4:$M$54,13,FALSE))</f>
        <v/>
      </c>
      <c r="AO49" s="197" t="str">
        <f t="shared" si="3"/>
        <v>―</v>
      </c>
    </row>
    <row r="50" spans="1:41" ht="45" customHeight="1">
      <c r="A50" s="401">
        <f t="shared" si="4"/>
        <v>35</v>
      </c>
      <c r="B50" s="413" t="str">
        <f>IF('様式第２号　基本情報入力シート'!B87="","",'様式第２号　基本情報入力シート'!B87)</f>
        <v/>
      </c>
      <c r="C50" s="426" t="str">
        <f>IF('様式第２号　基本情報入力シート'!L87="","",'様式第２号　基本情報入力シート'!L87)</f>
        <v/>
      </c>
      <c r="D50" s="426" t="str">
        <f>IF('様式第２号　基本情報入力シート'!Q87="","",'様式第２号　基本情報入力シート'!Q87)</f>
        <v/>
      </c>
      <c r="E50" s="426" t="str">
        <f>IF('様式第２号　基本情報入力シート'!V87="","",'様式第２号　基本情報入力シート'!V87)</f>
        <v/>
      </c>
      <c r="F50" s="426" t="str">
        <f>IF('様式第２号　基本情報入力シート'!W87="","",'様式第２号　基本情報入力シート'!W87)</f>
        <v/>
      </c>
      <c r="G50" s="426" t="str">
        <f>IF('様式第２号　基本情報入力シート'!Z87="","",'様式第２号　基本情報入力シート'!Z87)</f>
        <v/>
      </c>
      <c r="H50" s="475" t="str">
        <f>IF('様式第２号　基本情報入力シート'!AD87="","",'様式第２号　基本情報入力シート'!AD87)</f>
        <v/>
      </c>
      <c r="I50" s="481" t="str">
        <f>IF('様式第２号　基本情報入力シート'!AE87="","",'様式第２号　基本情報入力シート'!AE87)</f>
        <v/>
      </c>
      <c r="J50" s="488"/>
      <c r="K50" s="491"/>
      <c r="L50" s="491"/>
      <c r="M50" s="494" t="str">
        <f>IF(G50="","",VLOOKUP(AM50,'【参考】数式用'!$AZ$3:$BA$6,2,FALSE))</f>
        <v/>
      </c>
      <c r="N50" s="503" t="str">
        <f>IF(G50="","",VLOOKUP(G50,'【参考】数式用'!$A$4:$L$54,MATCH('様式４号（個表） '!M50,'【参考】数式用'!$J$3:$L$3,0)+9,FALSE))</f>
        <v/>
      </c>
      <c r="O50" s="513" t="s">
        <v>2422</v>
      </c>
      <c r="P50" s="517" t="str">
        <f t="shared" si="0"/>
        <v>未入力あり</v>
      </c>
      <c r="Q50" s="525" t="str">
        <f>IFERROR(IF(P50="未入力あり","",ROUNDDOWN(ROUNDDOWN($H50*$I50,0)*VLOOKUP($G50,'【参考】数式用'!$A$4:$E$54,3,FALSE),0)),"")</f>
        <v/>
      </c>
      <c r="R50" s="525" t="str">
        <f>IF(AK50="×",0,IF(P50="未入力あり","",ROUNDDOWN(ROUNDDOWN($H50*$I50,0)*VLOOKUP($G50,'【参考】数式用'!$A$4:$E$54,4,FALSE),0)))</f>
        <v/>
      </c>
      <c r="S50" s="529" t="str">
        <f>IF(AL50="×",0,IF(P50="未入力あり","",ROUNDDOWN(ROUNDDOWN($H50*$I50,0)*VLOOKUP($G50,'【参考】数式用'!$A$4:$E$54,5,FALSE),0)))</f>
        <v/>
      </c>
      <c r="U50" s="534"/>
      <c r="V50" s="534"/>
      <c r="W50" s="534"/>
      <c r="X50" s="534"/>
      <c r="Y50" s="534"/>
      <c r="Z50" s="534"/>
      <c r="AA50" s="534"/>
      <c r="AB50" s="534"/>
      <c r="AC50" s="534"/>
      <c r="AD50" s="534"/>
      <c r="AE50" s="534"/>
      <c r="AG50" s="541" t="e">
        <f>IF(#REF!="○",F50,"")</f>
        <v>#REF!</v>
      </c>
      <c r="AH50" s="195" t="e">
        <f>VLOOKUP('様式４号（個表） '!$G50,'【参考】数式用'!$P$4:$Q$54,2,FALSE)</f>
        <v>#N/A</v>
      </c>
      <c r="AI50" s="195" t="e">
        <f>VLOOKUP('様式４号（個表） '!$G50,'【参考】数式用'!$P$4:$W$54,8,FALSE)</f>
        <v>#N/A</v>
      </c>
      <c r="AJ50" s="195" t="e">
        <f>VLOOKUP('様式４号（個表） '!$G50,'【参考】数式用'!$P$4:$AD$54,15,FALSE)</f>
        <v>#N/A</v>
      </c>
      <c r="AK50" s="195" t="str">
        <f t="shared" si="1"/>
        <v/>
      </c>
      <c r="AL50" s="195" t="str">
        <f t="shared" si="1"/>
        <v/>
      </c>
      <c r="AM50" s="195" t="str">
        <f t="shared" si="2"/>
        <v/>
      </c>
      <c r="AN50" s="195" t="str">
        <f>IF(G50="","",VLOOKUP(G50,'【参考】数式用'!$A$4:$M$54,13,FALSE))</f>
        <v/>
      </c>
      <c r="AO50" s="197" t="str">
        <f t="shared" si="3"/>
        <v>―</v>
      </c>
    </row>
    <row r="51" spans="1:41" ht="45" customHeight="1">
      <c r="A51" s="401">
        <f t="shared" si="4"/>
        <v>36</v>
      </c>
      <c r="B51" s="413" t="str">
        <f>IF('様式第２号　基本情報入力シート'!B88="","",'様式第２号　基本情報入力シート'!B88)</f>
        <v/>
      </c>
      <c r="C51" s="426" t="str">
        <f>IF('様式第２号　基本情報入力シート'!L88="","",'様式第２号　基本情報入力シート'!L88)</f>
        <v/>
      </c>
      <c r="D51" s="426" t="str">
        <f>IF('様式第２号　基本情報入力シート'!Q88="","",'様式第２号　基本情報入力シート'!Q88)</f>
        <v/>
      </c>
      <c r="E51" s="426" t="str">
        <f>IF('様式第２号　基本情報入力シート'!V88="","",'様式第２号　基本情報入力シート'!V88)</f>
        <v/>
      </c>
      <c r="F51" s="426" t="str">
        <f>IF('様式第２号　基本情報入力シート'!W88="","",'様式第２号　基本情報入力シート'!W88)</f>
        <v/>
      </c>
      <c r="G51" s="426" t="str">
        <f>IF('様式第２号　基本情報入力シート'!Z88="","",'様式第２号　基本情報入力シート'!Z88)</f>
        <v/>
      </c>
      <c r="H51" s="475" t="str">
        <f>IF('様式第２号　基本情報入力シート'!AD88="","",'様式第２号　基本情報入力シート'!AD88)</f>
        <v/>
      </c>
      <c r="I51" s="481" t="str">
        <f>IF('様式第２号　基本情報入力シート'!AE88="","",'様式第２号　基本情報入力シート'!AE88)</f>
        <v/>
      </c>
      <c r="J51" s="488"/>
      <c r="K51" s="491"/>
      <c r="L51" s="491"/>
      <c r="M51" s="494" t="str">
        <f>IF(G51="","",VLOOKUP(AM51,'【参考】数式用'!$AZ$3:$BA$6,2,FALSE))</f>
        <v/>
      </c>
      <c r="N51" s="503" t="str">
        <f>IF(G51="","",VLOOKUP(G51,'【参考】数式用'!$A$4:$L$54,MATCH('様式４号（個表） '!M51,'【参考】数式用'!$J$3:$L$3,0)+9,FALSE))</f>
        <v/>
      </c>
      <c r="O51" s="513" t="s">
        <v>2422</v>
      </c>
      <c r="P51" s="517" t="str">
        <f t="shared" si="0"/>
        <v>未入力あり</v>
      </c>
      <c r="Q51" s="525" t="str">
        <f>IFERROR(IF(P51="未入力あり","",ROUNDDOWN(ROUNDDOWN($H51*$I51,0)*VLOOKUP($G51,'【参考】数式用'!$A$4:$E$54,3,FALSE),0)),"")</f>
        <v/>
      </c>
      <c r="R51" s="525" t="str">
        <f>IF(AK51="×",0,IF(P51="未入力あり","",ROUNDDOWN(ROUNDDOWN($H51*$I51,0)*VLOOKUP($G51,'【参考】数式用'!$A$4:$E$54,4,FALSE),0)))</f>
        <v/>
      </c>
      <c r="S51" s="529" t="str">
        <f>IF(AL51="×",0,IF(P51="未入力あり","",ROUNDDOWN(ROUNDDOWN($H51*$I51,0)*VLOOKUP($G51,'【参考】数式用'!$A$4:$E$54,5,FALSE),0)))</f>
        <v/>
      </c>
      <c r="U51" s="534"/>
      <c r="V51" s="534"/>
      <c r="W51" s="534"/>
      <c r="X51" s="534"/>
      <c r="Y51" s="534"/>
      <c r="Z51" s="534"/>
      <c r="AA51" s="534"/>
      <c r="AB51" s="534"/>
      <c r="AC51" s="534"/>
      <c r="AD51" s="534"/>
      <c r="AE51" s="534"/>
      <c r="AG51" s="541" t="e">
        <f>IF(#REF!="○",F51,"")</f>
        <v>#REF!</v>
      </c>
      <c r="AH51" s="195" t="e">
        <f>VLOOKUP('様式４号（個表） '!$G51,'【参考】数式用'!$P$4:$Q$54,2,FALSE)</f>
        <v>#N/A</v>
      </c>
      <c r="AI51" s="195" t="e">
        <f>VLOOKUP('様式４号（個表） '!$G51,'【参考】数式用'!$P$4:$W$54,8,FALSE)</f>
        <v>#N/A</v>
      </c>
      <c r="AJ51" s="195" t="e">
        <f>VLOOKUP('様式４号（個表） '!$G51,'【参考】数式用'!$P$4:$AD$54,15,FALSE)</f>
        <v>#N/A</v>
      </c>
      <c r="AK51" s="195" t="str">
        <f t="shared" si="1"/>
        <v/>
      </c>
      <c r="AL51" s="195" t="str">
        <f t="shared" si="1"/>
        <v/>
      </c>
      <c r="AM51" s="195" t="str">
        <f t="shared" si="2"/>
        <v/>
      </c>
      <c r="AN51" s="195" t="str">
        <f>IF(G51="","",VLOOKUP(G51,'【参考】数式用'!$A$4:$M$54,13,FALSE))</f>
        <v/>
      </c>
      <c r="AO51" s="197" t="str">
        <f t="shared" si="3"/>
        <v>―</v>
      </c>
    </row>
    <row r="52" spans="1:41" ht="45" customHeight="1">
      <c r="A52" s="401">
        <f t="shared" si="4"/>
        <v>37</v>
      </c>
      <c r="B52" s="413" t="str">
        <f>IF('様式第２号　基本情報入力シート'!B89="","",'様式第２号　基本情報入力シート'!B89)</f>
        <v/>
      </c>
      <c r="C52" s="426" t="str">
        <f>IF('様式第２号　基本情報入力シート'!L89="","",'様式第２号　基本情報入力シート'!L89)</f>
        <v/>
      </c>
      <c r="D52" s="426" t="str">
        <f>IF('様式第２号　基本情報入力シート'!Q89="","",'様式第２号　基本情報入力シート'!Q89)</f>
        <v/>
      </c>
      <c r="E52" s="426" t="str">
        <f>IF('様式第２号　基本情報入力シート'!V89="","",'様式第２号　基本情報入力シート'!V89)</f>
        <v/>
      </c>
      <c r="F52" s="426" t="str">
        <f>IF('様式第２号　基本情報入力シート'!W89="","",'様式第２号　基本情報入力シート'!W89)</f>
        <v/>
      </c>
      <c r="G52" s="426" t="str">
        <f>IF('様式第２号　基本情報入力シート'!Z89="","",'様式第２号　基本情報入力シート'!Z89)</f>
        <v/>
      </c>
      <c r="H52" s="475" t="str">
        <f>IF('様式第２号　基本情報入力シート'!AD89="","",'様式第２号　基本情報入力シート'!AD89)</f>
        <v/>
      </c>
      <c r="I52" s="481" t="str">
        <f>IF('様式第２号　基本情報入力シート'!AE89="","",'様式第２号　基本情報入力シート'!AE89)</f>
        <v/>
      </c>
      <c r="J52" s="488"/>
      <c r="K52" s="491"/>
      <c r="L52" s="491"/>
      <c r="M52" s="494" t="str">
        <f>IF(G52="","",VLOOKUP(AM52,'【参考】数式用'!$AZ$3:$BA$6,2,FALSE))</f>
        <v/>
      </c>
      <c r="N52" s="503" t="str">
        <f>IF(G52="","",VLOOKUP(G52,'【参考】数式用'!$A$4:$L$54,MATCH('様式４号（個表） '!M52,'【参考】数式用'!$J$3:$L$3,0)+9,FALSE))</f>
        <v/>
      </c>
      <c r="O52" s="513" t="s">
        <v>2422</v>
      </c>
      <c r="P52" s="517" t="str">
        <f t="shared" si="0"/>
        <v>未入力あり</v>
      </c>
      <c r="Q52" s="525" t="str">
        <f>IFERROR(IF(P52="未入力あり","",ROUNDDOWN(ROUNDDOWN($H52*$I52,0)*VLOOKUP($G52,'【参考】数式用'!$A$4:$E$54,3,FALSE),0)),"")</f>
        <v/>
      </c>
      <c r="R52" s="525" t="str">
        <f>IF(AK52="×",0,IF(P52="未入力あり","",ROUNDDOWN(ROUNDDOWN($H52*$I52,0)*VLOOKUP($G52,'【参考】数式用'!$A$4:$E$54,4,FALSE),0)))</f>
        <v/>
      </c>
      <c r="S52" s="529" t="str">
        <f>IF(AL52="×",0,IF(P52="未入力あり","",ROUNDDOWN(ROUNDDOWN($H52*$I52,0)*VLOOKUP($G52,'【参考】数式用'!$A$4:$E$54,5,FALSE),0)))</f>
        <v/>
      </c>
      <c r="U52" s="534"/>
      <c r="V52" s="534"/>
      <c r="W52" s="534"/>
      <c r="X52" s="534"/>
      <c r="Y52" s="534"/>
      <c r="Z52" s="534"/>
      <c r="AA52" s="534"/>
      <c r="AB52" s="534"/>
      <c r="AC52" s="534"/>
      <c r="AD52" s="534"/>
      <c r="AE52" s="534"/>
      <c r="AG52" s="541" t="e">
        <f>IF(#REF!="○",F52,"")</f>
        <v>#REF!</v>
      </c>
      <c r="AH52" s="195" t="e">
        <f>VLOOKUP('様式４号（個表） '!$G52,'【参考】数式用'!$P$4:$Q$54,2,FALSE)</f>
        <v>#N/A</v>
      </c>
      <c r="AI52" s="195" t="e">
        <f>VLOOKUP('様式４号（個表） '!$G52,'【参考】数式用'!$P$4:$W$54,8,FALSE)</f>
        <v>#N/A</v>
      </c>
      <c r="AJ52" s="195" t="e">
        <f>VLOOKUP('様式４号（個表） '!$G52,'【参考】数式用'!$P$4:$AD$54,15,FALSE)</f>
        <v>#N/A</v>
      </c>
      <c r="AK52" s="195" t="str">
        <f t="shared" si="1"/>
        <v/>
      </c>
      <c r="AL52" s="195" t="str">
        <f t="shared" si="1"/>
        <v/>
      </c>
      <c r="AM52" s="195" t="str">
        <f t="shared" si="2"/>
        <v/>
      </c>
      <c r="AN52" s="195" t="str">
        <f>IF(G52="","",VLOOKUP(G52,'【参考】数式用'!$A$4:$M$54,13,FALSE))</f>
        <v/>
      </c>
      <c r="AO52" s="197" t="str">
        <f t="shared" si="3"/>
        <v>―</v>
      </c>
    </row>
    <row r="53" spans="1:41" ht="45" customHeight="1">
      <c r="A53" s="401">
        <f t="shared" si="4"/>
        <v>38</v>
      </c>
      <c r="B53" s="413" t="str">
        <f>IF('様式第２号　基本情報入力シート'!B90="","",'様式第２号　基本情報入力シート'!B90)</f>
        <v/>
      </c>
      <c r="C53" s="426" t="str">
        <f>IF('様式第２号　基本情報入力シート'!L90="","",'様式第２号　基本情報入力シート'!L90)</f>
        <v/>
      </c>
      <c r="D53" s="426" t="str">
        <f>IF('様式第２号　基本情報入力シート'!Q90="","",'様式第２号　基本情報入力シート'!Q90)</f>
        <v/>
      </c>
      <c r="E53" s="426" t="str">
        <f>IF('様式第２号　基本情報入力シート'!V90="","",'様式第２号　基本情報入力シート'!V90)</f>
        <v/>
      </c>
      <c r="F53" s="426" t="str">
        <f>IF('様式第２号　基本情報入力シート'!W90="","",'様式第２号　基本情報入力シート'!W90)</f>
        <v/>
      </c>
      <c r="G53" s="426" t="str">
        <f>IF('様式第２号　基本情報入力シート'!Z90="","",'様式第２号　基本情報入力シート'!Z90)</f>
        <v/>
      </c>
      <c r="H53" s="475" t="str">
        <f>IF('様式第２号　基本情報入力シート'!AD90="","",'様式第２号　基本情報入力シート'!AD90)</f>
        <v/>
      </c>
      <c r="I53" s="481" t="str">
        <f>IF('様式第２号　基本情報入力シート'!AE90="","",'様式第２号　基本情報入力シート'!AE90)</f>
        <v/>
      </c>
      <c r="J53" s="488"/>
      <c r="K53" s="491"/>
      <c r="L53" s="491"/>
      <c r="M53" s="494" t="str">
        <f>IF(G53="","",VLOOKUP(AM53,'【参考】数式用'!$AZ$3:$BA$6,2,FALSE))</f>
        <v/>
      </c>
      <c r="N53" s="503" t="str">
        <f>IF(G53="","",VLOOKUP(G53,'【参考】数式用'!$A$4:$L$54,MATCH('様式４号（個表） '!M53,'【参考】数式用'!$J$3:$L$3,0)+9,FALSE))</f>
        <v/>
      </c>
      <c r="O53" s="513" t="s">
        <v>2422</v>
      </c>
      <c r="P53" s="517" t="str">
        <f t="shared" si="0"/>
        <v>未入力あり</v>
      </c>
      <c r="Q53" s="525" t="str">
        <f>IFERROR(IF(P53="未入力あり","",ROUNDDOWN(ROUNDDOWN($H53*$I53,0)*VLOOKUP($G53,'【参考】数式用'!$A$4:$E$54,3,FALSE),0)),"")</f>
        <v/>
      </c>
      <c r="R53" s="525" t="str">
        <f>IF(AK53="×",0,IF(P53="未入力あり","",ROUNDDOWN(ROUNDDOWN($H53*$I53,0)*VLOOKUP($G53,'【参考】数式用'!$A$4:$E$54,4,FALSE),0)))</f>
        <v/>
      </c>
      <c r="S53" s="529" t="str">
        <f>IF(AL53="×",0,IF(P53="未入力あり","",ROUNDDOWN(ROUNDDOWN($H53*$I53,0)*VLOOKUP($G53,'【参考】数式用'!$A$4:$E$54,5,FALSE),0)))</f>
        <v/>
      </c>
      <c r="U53" s="534"/>
      <c r="V53" s="534"/>
      <c r="W53" s="534"/>
      <c r="X53" s="534"/>
      <c r="Y53" s="534"/>
      <c r="Z53" s="534"/>
      <c r="AA53" s="534"/>
      <c r="AB53" s="534"/>
      <c r="AC53" s="534"/>
      <c r="AD53" s="534"/>
      <c r="AE53" s="534"/>
      <c r="AG53" s="541" t="e">
        <f>IF(#REF!="○",F53,"")</f>
        <v>#REF!</v>
      </c>
      <c r="AH53" s="195" t="e">
        <f>VLOOKUP('様式４号（個表） '!$G53,'【参考】数式用'!$P$4:$Q$54,2,FALSE)</f>
        <v>#N/A</v>
      </c>
      <c r="AI53" s="195" t="e">
        <f>VLOOKUP('様式４号（個表） '!$G53,'【参考】数式用'!$P$4:$W$54,8,FALSE)</f>
        <v>#N/A</v>
      </c>
      <c r="AJ53" s="195" t="e">
        <f>VLOOKUP('様式４号（個表） '!$G53,'【参考】数式用'!$P$4:$AD$54,15,FALSE)</f>
        <v>#N/A</v>
      </c>
      <c r="AK53" s="195" t="str">
        <f t="shared" si="1"/>
        <v/>
      </c>
      <c r="AL53" s="195" t="str">
        <f t="shared" si="1"/>
        <v/>
      </c>
      <c r="AM53" s="195" t="str">
        <f t="shared" si="2"/>
        <v/>
      </c>
      <c r="AN53" s="195" t="str">
        <f>IF(G53="","",VLOOKUP(G53,'【参考】数式用'!$A$4:$M$54,13,FALSE))</f>
        <v/>
      </c>
      <c r="AO53" s="197" t="str">
        <f t="shared" si="3"/>
        <v>―</v>
      </c>
    </row>
    <row r="54" spans="1:41" ht="45" customHeight="1">
      <c r="A54" s="401">
        <f t="shared" si="4"/>
        <v>39</v>
      </c>
      <c r="B54" s="413" t="str">
        <f>IF('様式第２号　基本情報入力シート'!B91="","",'様式第２号　基本情報入力シート'!B91)</f>
        <v/>
      </c>
      <c r="C54" s="426" t="str">
        <f>IF('様式第２号　基本情報入力シート'!L91="","",'様式第２号　基本情報入力シート'!L91)</f>
        <v/>
      </c>
      <c r="D54" s="426" t="str">
        <f>IF('様式第２号　基本情報入力シート'!Q91="","",'様式第２号　基本情報入力シート'!Q91)</f>
        <v/>
      </c>
      <c r="E54" s="426" t="str">
        <f>IF('様式第２号　基本情報入力シート'!V91="","",'様式第２号　基本情報入力シート'!V91)</f>
        <v/>
      </c>
      <c r="F54" s="426" t="str">
        <f>IF('様式第２号　基本情報入力シート'!W91="","",'様式第２号　基本情報入力シート'!W91)</f>
        <v/>
      </c>
      <c r="G54" s="426" t="str">
        <f>IF('様式第２号　基本情報入力シート'!Z91="","",'様式第２号　基本情報入力シート'!Z91)</f>
        <v/>
      </c>
      <c r="H54" s="475" t="str">
        <f>IF('様式第２号　基本情報入力シート'!AD91="","",'様式第２号　基本情報入力シート'!AD91)</f>
        <v/>
      </c>
      <c r="I54" s="481" t="str">
        <f>IF('様式第２号　基本情報入力シート'!AE91="","",'様式第２号　基本情報入力シート'!AE91)</f>
        <v/>
      </c>
      <c r="J54" s="488"/>
      <c r="K54" s="491"/>
      <c r="L54" s="491"/>
      <c r="M54" s="494" t="str">
        <f>IF(G54="","",VLOOKUP(AM54,'【参考】数式用'!$AZ$3:$BA$6,2,FALSE))</f>
        <v/>
      </c>
      <c r="N54" s="503" t="str">
        <f>IF(G54="","",VLOOKUP(G54,'【参考】数式用'!$A$4:$L$54,MATCH('様式４号（個表） '!M54,'【参考】数式用'!$J$3:$L$3,0)+9,FALSE))</f>
        <v/>
      </c>
      <c r="O54" s="513" t="s">
        <v>2422</v>
      </c>
      <c r="P54" s="517" t="str">
        <f t="shared" si="0"/>
        <v>未入力あり</v>
      </c>
      <c r="Q54" s="525" t="str">
        <f>IFERROR(IF(P54="未入力あり","",ROUNDDOWN(ROUNDDOWN($H54*$I54,0)*VLOOKUP($G54,'【参考】数式用'!$A$4:$E$54,3,FALSE),0)),"")</f>
        <v/>
      </c>
      <c r="R54" s="525" t="str">
        <f>IF(AK54="×",0,IF(P54="未入力あり","",ROUNDDOWN(ROUNDDOWN($H54*$I54,0)*VLOOKUP($G54,'【参考】数式用'!$A$4:$E$54,4,FALSE),0)))</f>
        <v/>
      </c>
      <c r="S54" s="529" t="str">
        <f>IF(AL54="×",0,IF(P54="未入力あり","",ROUNDDOWN(ROUNDDOWN($H54*$I54,0)*VLOOKUP($G54,'【参考】数式用'!$A$4:$E$54,5,FALSE),0)))</f>
        <v/>
      </c>
      <c r="U54" s="534"/>
      <c r="V54" s="534"/>
      <c r="W54" s="534"/>
      <c r="X54" s="534"/>
      <c r="Y54" s="534"/>
      <c r="Z54" s="534"/>
      <c r="AA54" s="534"/>
      <c r="AB54" s="534"/>
      <c r="AC54" s="534"/>
      <c r="AD54" s="534"/>
      <c r="AE54" s="534"/>
      <c r="AG54" s="541" t="e">
        <f>IF(#REF!="○",F54,"")</f>
        <v>#REF!</v>
      </c>
      <c r="AH54" s="195" t="e">
        <f>VLOOKUP('様式４号（個表） '!$G54,'【参考】数式用'!$P$4:$Q$54,2,FALSE)</f>
        <v>#N/A</v>
      </c>
      <c r="AI54" s="195" t="e">
        <f>VLOOKUP('様式４号（個表） '!$G54,'【参考】数式用'!$P$4:$W$54,8,FALSE)</f>
        <v>#N/A</v>
      </c>
      <c r="AJ54" s="195" t="e">
        <f>VLOOKUP('様式４号（個表） '!$G54,'【参考】数式用'!$P$4:$AD$54,15,FALSE)</f>
        <v>#N/A</v>
      </c>
      <c r="AK54" s="195" t="str">
        <f t="shared" si="1"/>
        <v/>
      </c>
      <c r="AL54" s="195" t="str">
        <f t="shared" si="1"/>
        <v/>
      </c>
      <c r="AM54" s="195" t="str">
        <f t="shared" si="2"/>
        <v/>
      </c>
      <c r="AN54" s="195" t="str">
        <f>IF(G54="","",VLOOKUP(G54,'【参考】数式用'!$A$4:$M$54,13,FALSE))</f>
        <v/>
      </c>
      <c r="AO54" s="197" t="str">
        <f t="shared" si="3"/>
        <v>―</v>
      </c>
    </row>
    <row r="55" spans="1:41" ht="45" customHeight="1">
      <c r="A55" s="401">
        <f t="shared" si="4"/>
        <v>40</v>
      </c>
      <c r="B55" s="413" t="str">
        <f>IF('様式第２号　基本情報入力シート'!B92="","",'様式第２号　基本情報入力シート'!B92)</f>
        <v/>
      </c>
      <c r="C55" s="426" t="str">
        <f>IF('様式第２号　基本情報入力シート'!L92="","",'様式第２号　基本情報入力シート'!L92)</f>
        <v/>
      </c>
      <c r="D55" s="426" t="str">
        <f>IF('様式第２号　基本情報入力シート'!Q92="","",'様式第２号　基本情報入力シート'!Q92)</f>
        <v/>
      </c>
      <c r="E55" s="426" t="str">
        <f>IF('様式第２号　基本情報入力シート'!V92="","",'様式第２号　基本情報入力シート'!V92)</f>
        <v/>
      </c>
      <c r="F55" s="426" t="str">
        <f>IF('様式第２号　基本情報入力シート'!W92="","",'様式第２号　基本情報入力シート'!W92)</f>
        <v/>
      </c>
      <c r="G55" s="426" t="str">
        <f>IF('様式第２号　基本情報入力シート'!Z92="","",'様式第２号　基本情報入力シート'!Z92)</f>
        <v/>
      </c>
      <c r="H55" s="475" t="str">
        <f>IF('様式第２号　基本情報入力シート'!AD92="","",'様式第２号　基本情報入力シート'!AD92)</f>
        <v/>
      </c>
      <c r="I55" s="481" t="str">
        <f>IF('様式第２号　基本情報入力シート'!AE92="","",'様式第２号　基本情報入力シート'!AE92)</f>
        <v/>
      </c>
      <c r="J55" s="488"/>
      <c r="K55" s="491"/>
      <c r="L55" s="491"/>
      <c r="M55" s="494" t="str">
        <f>IF(G55="","",VLOOKUP(AM55,'【参考】数式用'!$AZ$3:$BA$6,2,FALSE))</f>
        <v/>
      </c>
      <c r="N55" s="503" t="str">
        <f>IF(G55="","",VLOOKUP(G55,'【参考】数式用'!$A$4:$L$54,MATCH('様式４号（個表） '!M55,'【参考】数式用'!$J$3:$L$3,0)+9,FALSE))</f>
        <v/>
      </c>
      <c r="O55" s="513" t="s">
        <v>2422</v>
      </c>
      <c r="P55" s="517" t="str">
        <f t="shared" si="0"/>
        <v>未入力あり</v>
      </c>
      <c r="Q55" s="525" t="str">
        <f>IFERROR(IF(P55="未入力あり","",ROUNDDOWN(ROUNDDOWN($H55*$I55,0)*VLOOKUP($G55,'【参考】数式用'!$A$4:$E$54,3,FALSE),0)),"")</f>
        <v/>
      </c>
      <c r="R55" s="525" t="str">
        <f>IF(AK55="×",0,IF(P55="未入力あり","",ROUNDDOWN(ROUNDDOWN($H55*$I55,0)*VLOOKUP($G55,'【参考】数式用'!$A$4:$E$54,4,FALSE),0)))</f>
        <v/>
      </c>
      <c r="S55" s="529" t="str">
        <f>IF(AL55="×",0,IF(P55="未入力あり","",ROUNDDOWN(ROUNDDOWN($H55*$I55,0)*VLOOKUP($G55,'【参考】数式用'!$A$4:$E$54,5,FALSE),0)))</f>
        <v/>
      </c>
      <c r="U55" s="534"/>
      <c r="V55" s="534"/>
      <c r="W55" s="534"/>
      <c r="X55" s="534"/>
      <c r="Y55" s="534"/>
      <c r="Z55" s="534"/>
      <c r="AA55" s="534"/>
      <c r="AB55" s="534"/>
      <c r="AC55" s="534"/>
      <c r="AD55" s="534"/>
      <c r="AE55" s="534"/>
      <c r="AG55" s="541" t="e">
        <f>IF(#REF!="○",F55,"")</f>
        <v>#REF!</v>
      </c>
      <c r="AH55" s="195" t="e">
        <f>VLOOKUP('様式４号（個表） '!$G55,'【参考】数式用'!$P$4:$Q$54,2,FALSE)</f>
        <v>#N/A</v>
      </c>
      <c r="AI55" s="195" t="e">
        <f>VLOOKUP('様式４号（個表） '!$G55,'【参考】数式用'!$P$4:$W$54,8,FALSE)</f>
        <v>#N/A</v>
      </c>
      <c r="AJ55" s="195" t="e">
        <f>VLOOKUP('様式４号（個表） '!$G55,'【参考】数式用'!$P$4:$AD$54,15,FALSE)</f>
        <v>#N/A</v>
      </c>
      <c r="AK55" s="195" t="str">
        <f t="shared" si="1"/>
        <v/>
      </c>
      <c r="AL55" s="195" t="str">
        <f t="shared" si="1"/>
        <v/>
      </c>
      <c r="AM55" s="195" t="str">
        <f t="shared" si="2"/>
        <v/>
      </c>
      <c r="AN55" s="195" t="str">
        <f>IF(G55="","",VLOOKUP(G55,'【参考】数式用'!$A$4:$M$54,13,FALSE))</f>
        <v/>
      </c>
      <c r="AO55" s="197" t="str">
        <f t="shared" si="3"/>
        <v>―</v>
      </c>
    </row>
    <row r="56" spans="1:41" ht="45" customHeight="1">
      <c r="A56" s="401">
        <f t="shared" si="4"/>
        <v>41</v>
      </c>
      <c r="B56" s="413" t="str">
        <f>IF('様式第２号　基本情報入力シート'!B93="","",'様式第２号　基本情報入力シート'!B93)</f>
        <v/>
      </c>
      <c r="C56" s="426" t="str">
        <f>IF('様式第２号　基本情報入力シート'!L93="","",'様式第２号　基本情報入力シート'!L93)</f>
        <v/>
      </c>
      <c r="D56" s="426" t="str">
        <f>IF('様式第２号　基本情報入力シート'!Q93="","",'様式第２号　基本情報入力シート'!Q93)</f>
        <v/>
      </c>
      <c r="E56" s="426" t="str">
        <f>IF('様式第２号　基本情報入力シート'!V93="","",'様式第２号　基本情報入力シート'!V93)</f>
        <v/>
      </c>
      <c r="F56" s="426" t="str">
        <f>IF('様式第２号　基本情報入力シート'!W93="","",'様式第２号　基本情報入力シート'!W93)</f>
        <v/>
      </c>
      <c r="G56" s="426" t="str">
        <f>IF('様式第２号　基本情報入力シート'!Z93="","",'様式第２号　基本情報入力シート'!Z93)</f>
        <v/>
      </c>
      <c r="H56" s="475" t="str">
        <f>IF('様式第２号　基本情報入力シート'!AD93="","",'様式第２号　基本情報入力シート'!AD93)</f>
        <v/>
      </c>
      <c r="I56" s="481" t="str">
        <f>IF('様式第２号　基本情報入力シート'!AE93="","",'様式第２号　基本情報入力シート'!AE93)</f>
        <v/>
      </c>
      <c r="J56" s="488"/>
      <c r="K56" s="491"/>
      <c r="L56" s="491"/>
      <c r="M56" s="494" t="str">
        <f>IF(G56="","",VLOOKUP(AM56,'【参考】数式用'!$AZ$3:$BA$6,2,FALSE))</f>
        <v/>
      </c>
      <c r="N56" s="503" t="str">
        <f>IF(G56="","",VLOOKUP(G56,'【参考】数式用'!$A$4:$L$54,MATCH('様式４号（個表） '!M56,'【参考】数式用'!$J$3:$L$3,0)+9,FALSE))</f>
        <v/>
      </c>
      <c r="O56" s="513" t="s">
        <v>2422</v>
      </c>
      <c r="P56" s="517" t="str">
        <f t="shared" si="0"/>
        <v>未入力あり</v>
      </c>
      <c r="Q56" s="525" t="str">
        <f>IFERROR(IF(P56="未入力あり","",ROUNDDOWN(ROUNDDOWN($H56*$I56,0)*VLOOKUP($G56,'【参考】数式用'!$A$4:$E$54,3,FALSE),0)),"")</f>
        <v/>
      </c>
      <c r="R56" s="525" t="str">
        <f>IF(AK56="×",0,IF(P56="未入力あり","",ROUNDDOWN(ROUNDDOWN($H56*$I56,0)*VLOOKUP($G56,'【参考】数式用'!$A$4:$E$54,4,FALSE),0)))</f>
        <v/>
      </c>
      <c r="S56" s="529" t="str">
        <f>IF(AL56="×",0,IF(P56="未入力あり","",ROUNDDOWN(ROUNDDOWN($H56*$I56,0)*VLOOKUP($G56,'【参考】数式用'!$A$4:$E$54,5,FALSE),0)))</f>
        <v/>
      </c>
      <c r="U56" s="534"/>
      <c r="V56" s="534"/>
      <c r="W56" s="534"/>
      <c r="X56" s="534"/>
      <c r="Y56" s="534"/>
      <c r="Z56" s="534"/>
      <c r="AA56" s="534"/>
      <c r="AB56" s="534"/>
      <c r="AC56" s="534"/>
      <c r="AD56" s="534"/>
      <c r="AE56" s="534"/>
      <c r="AG56" s="541" t="e">
        <f>IF(#REF!="○",F56,"")</f>
        <v>#REF!</v>
      </c>
      <c r="AH56" s="195" t="e">
        <f>VLOOKUP('様式４号（個表） '!$G56,'【参考】数式用'!$P$4:$Q$54,2,FALSE)</f>
        <v>#N/A</v>
      </c>
      <c r="AI56" s="195" t="e">
        <f>VLOOKUP('様式４号（個表） '!$G56,'【参考】数式用'!$P$4:$W$54,8,FALSE)</f>
        <v>#N/A</v>
      </c>
      <c r="AJ56" s="195" t="e">
        <f>VLOOKUP('様式４号（個表） '!$G56,'【参考】数式用'!$P$4:$AD$54,15,FALSE)</f>
        <v>#N/A</v>
      </c>
      <c r="AK56" s="195" t="str">
        <f t="shared" si="1"/>
        <v/>
      </c>
      <c r="AL56" s="195" t="str">
        <f t="shared" si="1"/>
        <v/>
      </c>
      <c r="AM56" s="195" t="str">
        <f t="shared" si="2"/>
        <v/>
      </c>
      <c r="AN56" s="195" t="str">
        <f>IF(G56="","",VLOOKUP(G56,'【参考】数式用'!$A$4:$M$54,13,FALSE))</f>
        <v/>
      </c>
      <c r="AO56" s="197" t="str">
        <f t="shared" si="3"/>
        <v>―</v>
      </c>
    </row>
    <row r="57" spans="1:41" ht="45" customHeight="1">
      <c r="A57" s="401">
        <f t="shared" si="4"/>
        <v>42</v>
      </c>
      <c r="B57" s="413" t="str">
        <f>IF('様式第２号　基本情報入力シート'!B94="","",'様式第２号　基本情報入力シート'!B94)</f>
        <v/>
      </c>
      <c r="C57" s="426" t="str">
        <f>IF('様式第２号　基本情報入力シート'!L94="","",'様式第２号　基本情報入力シート'!L94)</f>
        <v/>
      </c>
      <c r="D57" s="426" t="str">
        <f>IF('様式第２号　基本情報入力シート'!Q94="","",'様式第２号　基本情報入力シート'!Q94)</f>
        <v/>
      </c>
      <c r="E57" s="426" t="str">
        <f>IF('様式第２号　基本情報入力シート'!V94="","",'様式第２号　基本情報入力シート'!V94)</f>
        <v/>
      </c>
      <c r="F57" s="426" t="str">
        <f>IF('様式第２号　基本情報入力シート'!W94="","",'様式第２号　基本情報入力シート'!W94)</f>
        <v/>
      </c>
      <c r="G57" s="426" t="str">
        <f>IF('様式第２号　基本情報入力シート'!Z94="","",'様式第２号　基本情報入力シート'!Z94)</f>
        <v/>
      </c>
      <c r="H57" s="475" t="str">
        <f>IF('様式第２号　基本情報入力シート'!AD94="","",'様式第２号　基本情報入力シート'!AD94)</f>
        <v/>
      </c>
      <c r="I57" s="481" t="str">
        <f>IF('様式第２号　基本情報入力シート'!AE94="","",'様式第２号　基本情報入力シート'!AE94)</f>
        <v/>
      </c>
      <c r="J57" s="488"/>
      <c r="K57" s="491"/>
      <c r="L57" s="491"/>
      <c r="M57" s="494" t="str">
        <f>IF(G57="","",VLOOKUP(AM57,'【参考】数式用'!$AZ$3:$BA$6,2,FALSE))</f>
        <v/>
      </c>
      <c r="N57" s="503" t="str">
        <f>IF(G57="","",VLOOKUP(G57,'【参考】数式用'!$A$4:$L$54,MATCH('様式４号（個表） '!M57,'【参考】数式用'!$J$3:$L$3,0)+9,FALSE))</f>
        <v/>
      </c>
      <c r="O57" s="513" t="s">
        <v>2422</v>
      </c>
      <c r="P57" s="517" t="str">
        <f t="shared" si="0"/>
        <v>未入力あり</v>
      </c>
      <c r="Q57" s="525" t="str">
        <f>IFERROR(IF(P57="未入力あり","",ROUNDDOWN(ROUNDDOWN($H57*$I57,0)*VLOOKUP($G57,'【参考】数式用'!$A$4:$E$54,3,FALSE),0)),"")</f>
        <v/>
      </c>
      <c r="R57" s="525" t="str">
        <f>IF(AK57="×",0,IF(P57="未入力あり","",ROUNDDOWN(ROUNDDOWN($H57*$I57,0)*VLOOKUP($G57,'【参考】数式用'!$A$4:$E$54,4,FALSE),0)))</f>
        <v/>
      </c>
      <c r="S57" s="529" t="str">
        <f>IF(AL57="×",0,IF(P57="未入力あり","",ROUNDDOWN(ROUNDDOWN($H57*$I57,0)*VLOOKUP($G57,'【参考】数式用'!$A$4:$E$54,5,FALSE),0)))</f>
        <v/>
      </c>
      <c r="U57" s="534"/>
      <c r="V57" s="534"/>
      <c r="W57" s="534"/>
      <c r="X57" s="534"/>
      <c r="Y57" s="534"/>
      <c r="Z57" s="534"/>
      <c r="AA57" s="534"/>
      <c r="AB57" s="534"/>
      <c r="AC57" s="534"/>
      <c r="AD57" s="534"/>
      <c r="AE57" s="534"/>
      <c r="AG57" s="541" t="e">
        <f>IF(#REF!="○",F57,"")</f>
        <v>#REF!</v>
      </c>
      <c r="AH57" s="195" t="e">
        <f>VLOOKUP('様式４号（個表） '!$G57,'【参考】数式用'!$P$4:$Q$54,2,FALSE)</f>
        <v>#N/A</v>
      </c>
      <c r="AI57" s="195" t="e">
        <f>VLOOKUP('様式４号（個表） '!$G57,'【参考】数式用'!$P$4:$W$54,8,FALSE)</f>
        <v>#N/A</v>
      </c>
      <c r="AJ57" s="195" t="e">
        <f>VLOOKUP('様式４号（個表） '!$G57,'【参考】数式用'!$P$4:$AD$54,15,FALSE)</f>
        <v>#N/A</v>
      </c>
      <c r="AK57" s="195" t="str">
        <f t="shared" si="1"/>
        <v/>
      </c>
      <c r="AL57" s="195" t="str">
        <f t="shared" si="1"/>
        <v/>
      </c>
      <c r="AM57" s="195" t="str">
        <f t="shared" si="2"/>
        <v/>
      </c>
      <c r="AN57" s="195" t="str">
        <f>IF(G57="","",VLOOKUP(G57,'【参考】数式用'!$A$4:$M$54,13,FALSE))</f>
        <v/>
      </c>
      <c r="AO57" s="197" t="str">
        <f t="shared" si="3"/>
        <v>―</v>
      </c>
    </row>
    <row r="58" spans="1:41" ht="45" customHeight="1">
      <c r="A58" s="401">
        <f t="shared" si="4"/>
        <v>43</v>
      </c>
      <c r="B58" s="413" t="str">
        <f>IF('様式第２号　基本情報入力シート'!B95="","",'様式第２号　基本情報入力シート'!B95)</f>
        <v/>
      </c>
      <c r="C58" s="426" t="str">
        <f>IF('様式第２号　基本情報入力シート'!L95="","",'様式第２号　基本情報入力シート'!L95)</f>
        <v/>
      </c>
      <c r="D58" s="426" t="str">
        <f>IF('様式第２号　基本情報入力シート'!Q95="","",'様式第２号　基本情報入力シート'!Q95)</f>
        <v/>
      </c>
      <c r="E58" s="426" t="str">
        <f>IF('様式第２号　基本情報入力シート'!V95="","",'様式第２号　基本情報入力シート'!V95)</f>
        <v/>
      </c>
      <c r="F58" s="426" t="str">
        <f>IF('様式第２号　基本情報入力シート'!W95="","",'様式第２号　基本情報入力シート'!W95)</f>
        <v/>
      </c>
      <c r="G58" s="426" t="str">
        <f>IF('様式第２号　基本情報入力シート'!Z95="","",'様式第２号　基本情報入力シート'!Z95)</f>
        <v/>
      </c>
      <c r="H58" s="475" t="str">
        <f>IF('様式第２号　基本情報入力シート'!AD95="","",'様式第２号　基本情報入力シート'!AD95)</f>
        <v/>
      </c>
      <c r="I58" s="481" t="str">
        <f>IF('様式第２号　基本情報入力シート'!AE95="","",'様式第２号　基本情報入力シート'!AE95)</f>
        <v/>
      </c>
      <c r="J58" s="488"/>
      <c r="K58" s="491"/>
      <c r="L58" s="491"/>
      <c r="M58" s="494" t="str">
        <f>IF(G58="","",VLOOKUP(AM58,'【参考】数式用'!$AZ$3:$BA$6,2,FALSE))</f>
        <v/>
      </c>
      <c r="N58" s="503" t="str">
        <f>IF(G58="","",VLOOKUP(G58,'【参考】数式用'!$A$4:$L$54,MATCH('様式４号（個表） '!M58,'【参考】数式用'!$J$3:$L$3,0)+9,FALSE))</f>
        <v/>
      </c>
      <c r="O58" s="513" t="s">
        <v>2422</v>
      </c>
      <c r="P58" s="517" t="str">
        <f t="shared" si="0"/>
        <v>未入力あり</v>
      </c>
      <c r="Q58" s="525" t="str">
        <f>IFERROR(IF(P58="未入力あり","",ROUNDDOWN(ROUNDDOWN($H58*$I58,0)*VLOOKUP($G58,'【参考】数式用'!$A$4:$E$54,3,FALSE),0)),"")</f>
        <v/>
      </c>
      <c r="R58" s="525" t="str">
        <f>IF(AK58="×",0,IF(P58="未入力あり","",ROUNDDOWN(ROUNDDOWN($H58*$I58,0)*VLOOKUP($G58,'【参考】数式用'!$A$4:$E$54,4,FALSE),0)))</f>
        <v/>
      </c>
      <c r="S58" s="529" t="str">
        <f>IF(AL58="×",0,IF(P58="未入力あり","",ROUNDDOWN(ROUNDDOWN($H58*$I58,0)*VLOOKUP($G58,'【参考】数式用'!$A$4:$E$54,5,FALSE),0)))</f>
        <v/>
      </c>
      <c r="U58" s="534"/>
      <c r="V58" s="534"/>
      <c r="W58" s="534"/>
      <c r="X58" s="534"/>
      <c r="Y58" s="534"/>
      <c r="Z58" s="534"/>
      <c r="AA58" s="534"/>
      <c r="AB58" s="534"/>
      <c r="AC58" s="534"/>
      <c r="AD58" s="534"/>
      <c r="AE58" s="534"/>
      <c r="AG58" s="541" t="e">
        <f>IF(#REF!="○",F58,"")</f>
        <v>#REF!</v>
      </c>
      <c r="AH58" s="195" t="e">
        <f>VLOOKUP('様式４号（個表） '!$G58,'【参考】数式用'!$P$4:$Q$54,2,FALSE)</f>
        <v>#N/A</v>
      </c>
      <c r="AI58" s="195" t="e">
        <f>VLOOKUP('様式４号（個表） '!$G58,'【参考】数式用'!$P$4:$W$54,8,FALSE)</f>
        <v>#N/A</v>
      </c>
      <c r="AJ58" s="195" t="e">
        <f>VLOOKUP('様式４号（個表） '!$G58,'【参考】数式用'!$P$4:$AD$54,15,FALSE)</f>
        <v>#N/A</v>
      </c>
      <c r="AK58" s="195" t="str">
        <f t="shared" si="1"/>
        <v/>
      </c>
      <c r="AL58" s="195" t="str">
        <f t="shared" si="1"/>
        <v/>
      </c>
      <c r="AM58" s="195" t="str">
        <f t="shared" si="2"/>
        <v/>
      </c>
      <c r="AN58" s="195" t="str">
        <f>IF(G58="","",VLOOKUP(G58,'【参考】数式用'!$A$4:$M$54,13,FALSE))</f>
        <v/>
      </c>
      <c r="AO58" s="197" t="str">
        <f t="shared" si="3"/>
        <v>―</v>
      </c>
    </row>
    <row r="59" spans="1:41" ht="45" customHeight="1">
      <c r="A59" s="401">
        <f t="shared" si="4"/>
        <v>44</v>
      </c>
      <c r="B59" s="413" t="str">
        <f>IF('様式第２号　基本情報入力シート'!B96="","",'様式第２号　基本情報入力シート'!B96)</f>
        <v/>
      </c>
      <c r="C59" s="426" t="str">
        <f>IF('様式第２号　基本情報入力シート'!L96="","",'様式第２号　基本情報入力シート'!L96)</f>
        <v/>
      </c>
      <c r="D59" s="426" t="str">
        <f>IF('様式第２号　基本情報入力シート'!Q96="","",'様式第２号　基本情報入力シート'!Q96)</f>
        <v/>
      </c>
      <c r="E59" s="426" t="str">
        <f>IF('様式第２号　基本情報入力シート'!V96="","",'様式第２号　基本情報入力シート'!V96)</f>
        <v/>
      </c>
      <c r="F59" s="426" t="str">
        <f>IF('様式第２号　基本情報入力シート'!W96="","",'様式第２号　基本情報入力シート'!W96)</f>
        <v/>
      </c>
      <c r="G59" s="426" t="str">
        <f>IF('様式第２号　基本情報入力シート'!Z96="","",'様式第２号　基本情報入力シート'!Z96)</f>
        <v/>
      </c>
      <c r="H59" s="475" t="str">
        <f>IF('様式第２号　基本情報入力シート'!AD96="","",'様式第２号　基本情報入力シート'!AD96)</f>
        <v/>
      </c>
      <c r="I59" s="481" t="str">
        <f>IF('様式第２号　基本情報入力シート'!AE96="","",'様式第２号　基本情報入力シート'!AE96)</f>
        <v/>
      </c>
      <c r="J59" s="488"/>
      <c r="K59" s="491"/>
      <c r="L59" s="491"/>
      <c r="M59" s="494" t="str">
        <f>IF(G59="","",VLOOKUP(AM59,'【参考】数式用'!$AZ$3:$BA$6,2,FALSE))</f>
        <v/>
      </c>
      <c r="N59" s="503" t="str">
        <f>IF(G59="","",VLOOKUP(G59,'【参考】数式用'!$A$4:$L$54,MATCH('様式４号（個表） '!M59,'【参考】数式用'!$J$3:$L$3,0)+9,FALSE))</f>
        <v/>
      </c>
      <c r="O59" s="513" t="s">
        <v>2422</v>
      </c>
      <c r="P59" s="517" t="str">
        <f t="shared" si="0"/>
        <v>未入力あり</v>
      </c>
      <c r="Q59" s="525" t="str">
        <f>IFERROR(IF(P59="未入力あり","",ROUNDDOWN(ROUNDDOWN($H59*$I59,0)*VLOOKUP($G59,'【参考】数式用'!$A$4:$E$54,3,FALSE),0)),"")</f>
        <v/>
      </c>
      <c r="R59" s="525" t="str">
        <f>IF(AK59="×",0,IF(P59="未入力あり","",ROUNDDOWN(ROUNDDOWN($H59*$I59,0)*VLOOKUP($G59,'【参考】数式用'!$A$4:$E$54,4,FALSE),0)))</f>
        <v/>
      </c>
      <c r="S59" s="529" t="str">
        <f>IF(AL59="×",0,IF(P59="未入力あり","",ROUNDDOWN(ROUNDDOWN($H59*$I59,0)*VLOOKUP($G59,'【参考】数式用'!$A$4:$E$54,5,FALSE),0)))</f>
        <v/>
      </c>
      <c r="U59" s="534"/>
      <c r="V59" s="534"/>
      <c r="W59" s="534"/>
      <c r="X59" s="534"/>
      <c r="Y59" s="534"/>
      <c r="Z59" s="534"/>
      <c r="AA59" s="534"/>
      <c r="AB59" s="534"/>
      <c r="AC59" s="534"/>
      <c r="AD59" s="534"/>
      <c r="AE59" s="534"/>
      <c r="AG59" s="541" t="e">
        <f>IF(#REF!="○",F59,"")</f>
        <v>#REF!</v>
      </c>
      <c r="AH59" s="195" t="e">
        <f>VLOOKUP('様式４号（個表） '!$G59,'【参考】数式用'!$P$4:$Q$54,2,FALSE)</f>
        <v>#N/A</v>
      </c>
      <c r="AI59" s="195" t="e">
        <f>VLOOKUP('様式４号（個表） '!$G59,'【参考】数式用'!$P$4:$W$54,8,FALSE)</f>
        <v>#N/A</v>
      </c>
      <c r="AJ59" s="195" t="e">
        <f>VLOOKUP('様式４号（個表） '!$G59,'【参考】数式用'!$P$4:$AD$54,15,FALSE)</f>
        <v>#N/A</v>
      </c>
      <c r="AK59" s="195" t="str">
        <f t="shared" si="1"/>
        <v/>
      </c>
      <c r="AL59" s="195" t="str">
        <f t="shared" si="1"/>
        <v/>
      </c>
      <c r="AM59" s="195" t="str">
        <f t="shared" si="2"/>
        <v/>
      </c>
      <c r="AN59" s="195" t="str">
        <f>IF(G59="","",VLOOKUP(G59,'【参考】数式用'!$A$4:$M$54,13,FALSE))</f>
        <v/>
      </c>
      <c r="AO59" s="197" t="str">
        <f t="shared" si="3"/>
        <v>―</v>
      </c>
    </row>
    <row r="60" spans="1:41" ht="45" customHeight="1">
      <c r="A60" s="401">
        <f t="shared" si="4"/>
        <v>45</v>
      </c>
      <c r="B60" s="413" t="str">
        <f>IF('様式第２号　基本情報入力シート'!B97="","",'様式第２号　基本情報入力シート'!B97)</f>
        <v/>
      </c>
      <c r="C60" s="426" t="str">
        <f>IF('様式第２号　基本情報入力シート'!L97="","",'様式第２号　基本情報入力シート'!L97)</f>
        <v/>
      </c>
      <c r="D60" s="426" t="str">
        <f>IF('様式第２号　基本情報入力シート'!Q97="","",'様式第２号　基本情報入力シート'!Q97)</f>
        <v/>
      </c>
      <c r="E60" s="426" t="str">
        <f>IF('様式第２号　基本情報入力シート'!V97="","",'様式第２号　基本情報入力シート'!V97)</f>
        <v/>
      </c>
      <c r="F60" s="426" t="str">
        <f>IF('様式第２号　基本情報入力シート'!W97="","",'様式第２号　基本情報入力シート'!W97)</f>
        <v/>
      </c>
      <c r="G60" s="426" t="str">
        <f>IF('様式第２号　基本情報入力シート'!Z97="","",'様式第２号　基本情報入力シート'!Z97)</f>
        <v/>
      </c>
      <c r="H60" s="475" t="str">
        <f>IF('様式第２号　基本情報入力シート'!AD97="","",'様式第２号　基本情報入力シート'!AD97)</f>
        <v/>
      </c>
      <c r="I60" s="481" t="str">
        <f>IF('様式第２号　基本情報入力シート'!AE97="","",'様式第２号　基本情報入力シート'!AE97)</f>
        <v/>
      </c>
      <c r="J60" s="488"/>
      <c r="K60" s="491"/>
      <c r="L60" s="491"/>
      <c r="M60" s="494" t="str">
        <f>IF(G60="","",VLOOKUP(AM60,'【参考】数式用'!$AZ$3:$BA$6,2,FALSE))</f>
        <v/>
      </c>
      <c r="N60" s="503" t="str">
        <f>IF(G60="","",VLOOKUP(G60,'【参考】数式用'!$A$4:$L$54,MATCH('様式４号（個表） '!M60,'【参考】数式用'!$J$3:$L$3,0)+9,FALSE))</f>
        <v/>
      </c>
      <c r="O60" s="513" t="s">
        <v>2422</v>
      </c>
      <c r="P60" s="517" t="str">
        <f t="shared" si="0"/>
        <v>未入力あり</v>
      </c>
      <c r="Q60" s="525" t="str">
        <f>IFERROR(IF(P60="未入力あり","",ROUNDDOWN(ROUNDDOWN($H60*$I60,0)*VLOOKUP($G60,'【参考】数式用'!$A$4:$E$54,3,FALSE),0)),"")</f>
        <v/>
      </c>
      <c r="R60" s="525" t="str">
        <f>IF(AK60="×",0,IF(P60="未入力あり","",ROUNDDOWN(ROUNDDOWN($H60*$I60,0)*VLOOKUP($G60,'【参考】数式用'!$A$4:$E$54,4,FALSE),0)))</f>
        <v/>
      </c>
      <c r="S60" s="529" t="str">
        <f>IF(AL60="×",0,IF(P60="未入力あり","",ROUNDDOWN(ROUNDDOWN($H60*$I60,0)*VLOOKUP($G60,'【参考】数式用'!$A$4:$E$54,5,FALSE),0)))</f>
        <v/>
      </c>
      <c r="U60" s="534"/>
      <c r="V60" s="534"/>
      <c r="W60" s="534"/>
      <c r="X60" s="534"/>
      <c r="Y60" s="534"/>
      <c r="Z60" s="534"/>
      <c r="AA60" s="534"/>
      <c r="AB60" s="534"/>
      <c r="AC60" s="534"/>
      <c r="AD60" s="534"/>
      <c r="AE60" s="534"/>
      <c r="AG60" s="541" t="e">
        <f>IF(#REF!="○",F60,"")</f>
        <v>#REF!</v>
      </c>
      <c r="AH60" s="195" t="e">
        <f>VLOOKUP('様式４号（個表） '!$G60,'【参考】数式用'!$P$4:$Q$54,2,FALSE)</f>
        <v>#N/A</v>
      </c>
      <c r="AI60" s="195" t="e">
        <f>VLOOKUP('様式４号（個表） '!$G60,'【参考】数式用'!$P$4:$W$54,8,FALSE)</f>
        <v>#N/A</v>
      </c>
      <c r="AJ60" s="195" t="e">
        <f>VLOOKUP('様式４号（個表） '!$G60,'【参考】数式用'!$P$4:$AD$54,15,FALSE)</f>
        <v>#N/A</v>
      </c>
      <c r="AK60" s="195" t="str">
        <f t="shared" si="1"/>
        <v/>
      </c>
      <c r="AL60" s="195" t="str">
        <f t="shared" si="1"/>
        <v/>
      </c>
      <c r="AM60" s="195" t="str">
        <f t="shared" si="2"/>
        <v/>
      </c>
      <c r="AN60" s="195" t="str">
        <f>IF(G60="","",VLOOKUP(G60,'【参考】数式用'!$A$4:$M$54,13,FALSE))</f>
        <v/>
      </c>
      <c r="AO60" s="197" t="str">
        <f t="shared" si="3"/>
        <v>―</v>
      </c>
    </row>
    <row r="61" spans="1:41" ht="45" customHeight="1">
      <c r="A61" s="401">
        <f t="shared" si="4"/>
        <v>46</v>
      </c>
      <c r="B61" s="413" t="str">
        <f>IF('様式第２号　基本情報入力シート'!B98="","",'様式第２号　基本情報入力シート'!B98)</f>
        <v/>
      </c>
      <c r="C61" s="426" t="str">
        <f>IF('様式第２号　基本情報入力シート'!L98="","",'様式第２号　基本情報入力シート'!L98)</f>
        <v/>
      </c>
      <c r="D61" s="426" t="str">
        <f>IF('様式第２号　基本情報入力シート'!Q98="","",'様式第２号　基本情報入力シート'!Q98)</f>
        <v/>
      </c>
      <c r="E61" s="426" t="str">
        <f>IF('様式第２号　基本情報入力シート'!V98="","",'様式第２号　基本情報入力シート'!V98)</f>
        <v/>
      </c>
      <c r="F61" s="426" t="str">
        <f>IF('様式第２号　基本情報入力シート'!W98="","",'様式第２号　基本情報入力シート'!W98)</f>
        <v/>
      </c>
      <c r="G61" s="426" t="str">
        <f>IF('様式第２号　基本情報入力シート'!Z98="","",'様式第２号　基本情報入力シート'!Z98)</f>
        <v/>
      </c>
      <c r="H61" s="475" t="str">
        <f>IF('様式第２号　基本情報入力シート'!AD98="","",'様式第２号　基本情報入力シート'!AD98)</f>
        <v/>
      </c>
      <c r="I61" s="481" t="str">
        <f>IF('様式第２号　基本情報入力シート'!AE98="","",'様式第２号　基本情報入力シート'!AE98)</f>
        <v/>
      </c>
      <c r="J61" s="488"/>
      <c r="K61" s="491"/>
      <c r="L61" s="491"/>
      <c r="M61" s="494" t="str">
        <f>IF(G61="","",VLOOKUP(AM61,'【参考】数式用'!$AZ$3:$BA$6,2,FALSE))</f>
        <v/>
      </c>
      <c r="N61" s="503" t="str">
        <f>IF(G61="","",VLOOKUP(G61,'【参考】数式用'!$A$4:$L$54,MATCH('様式４号（個表） '!M61,'【参考】数式用'!$J$3:$L$3,0)+9,FALSE))</f>
        <v/>
      </c>
      <c r="O61" s="513" t="s">
        <v>2422</v>
      </c>
      <c r="P61" s="517" t="str">
        <f t="shared" si="0"/>
        <v>未入力あり</v>
      </c>
      <c r="Q61" s="525" t="str">
        <f>IFERROR(IF(P61="未入力あり","",ROUNDDOWN(ROUNDDOWN($H61*$I61,0)*VLOOKUP($G61,'【参考】数式用'!$A$4:$E$54,3,FALSE),0)),"")</f>
        <v/>
      </c>
      <c r="R61" s="525" t="str">
        <f>IF(AK61="×",0,IF(P61="未入力あり","",ROUNDDOWN(ROUNDDOWN($H61*$I61,0)*VLOOKUP($G61,'【参考】数式用'!$A$4:$E$54,4,FALSE),0)))</f>
        <v/>
      </c>
      <c r="S61" s="529" t="str">
        <f>IF(AL61="×",0,IF(P61="未入力あり","",ROUNDDOWN(ROUNDDOWN($H61*$I61,0)*VLOOKUP($G61,'【参考】数式用'!$A$4:$E$54,5,FALSE),0)))</f>
        <v/>
      </c>
      <c r="U61" s="534"/>
      <c r="V61" s="534"/>
      <c r="W61" s="534"/>
      <c r="X61" s="534"/>
      <c r="Y61" s="534"/>
      <c r="Z61" s="534"/>
      <c r="AA61" s="534"/>
      <c r="AB61" s="534"/>
      <c r="AC61" s="534"/>
      <c r="AD61" s="534"/>
      <c r="AE61" s="534"/>
      <c r="AG61" s="541" t="e">
        <f>IF(#REF!="○",F61,"")</f>
        <v>#REF!</v>
      </c>
      <c r="AH61" s="195" t="e">
        <f>VLOOKUP('様式４号（個表） '!$G61,'【参考】数式用'!$P$4:$Q$54,2,FALSE)</f>
        <v>#N/A</v>
      </c>
      <c r="AI61" s="195" t="e">
        <f>VLOOKUP('様式４号（個表） '!$G61,'【参考】数式用'!$P$4:$W$54,8,FALSE)</f>
        <v>#N/A</v>
      </c>
      <c r="AJ61" s="195" t="e">
        <f>VLOOKUP('様式４号（個表） '!$G61,'【参考】数式用'!$P$4:$AD$54,15,FALSE)</f>
        <v>#N/A</v>
      </c>
      <c r="AK61" s="195" t="str">
        <f t="shared" si="1"/>
        <v/>
      </c>
      <c r="AL61" s="195" t="str">
        <f t="shared" si="1"/>
        <v/>
      </c>
      <c r="AM61" s="195" t="str">
        <f t="shared" si="2"/>
        <v/>
      </c>
      <c r="AN61" s="195" t="str">
        <f>IF(G61="","",VLOOKUP(G61,'【参考】数式用'!$A$4:$M$54,13,FALSE))</f>
        <v/>
      </c>
      <c r="AO61" s="197" t="str">
        <f t="shared" si="3"/>
        <v>―</v>
      </c>
    </row>
    <row r="62" spans="1:41" ht="45" customHeight="1">
      <c r="A62" s="401">
        <f t="shared" si="4"/>
        <v>47</v>
      </c>
      <c r="B62" s="413" t="str">
        <f>IF('様式第２号　基本情報入力シート'!B99="","",'様式第２号　基本情報入力シート'!B99)</f>
        <v/>
      </c>
      <c r="C62" s="426" t="str">
        <f>IF('様式第２号　基本情報入力シート'!L99="","",'様式第２号　基本情報入力シート'!L99)</f>
        <v/>
      </c>
      <c r="D62" s="426" t="str">
        <f>IF('様式第２号　基本情報入力シート'!Q99="","",'様式第２号　基本情報入力シート'!Q99)</f>
        <v/>
      </c>
      <c r="E62" s="426" t="str">
        <f>IF('様式第２号　基本情報入力シート'!V99="","",'様式第２号　基本情報入力シート'!V99)</f>
        <v/>
      </c>
      <c r="F62" s="426" t="str">
        <f>IF('様式第２号　基本情報入力シート'!W99="","",'様式第２号　基本情報入力シート'!W99)</f>
        <v/>
      </c>
      <c r="G62" s="426" t="str">
        <f>IF('様式第２号　基本情報入力シート'!Z99="","",'様式第２号　基本情報入力シート'!Z99)</f>
        <v/>
      </c>
      <c r="H62" s="475" t="str">
        <f>IF('様式第２号　基本情報入力シート'!AD99="","",'様式第２号　基本情報入力シート'!AD99)</f>
        <v/>
      </c>
      <c r="I62" s="481" t="str">
        <f>IF('様式第２号　基本情報入力シート'!AE99="","",'様式第２号　基本情報入力シート'!AE99)</f>
        <v/>
      </c>
      <c r="J62" s="488"/>
      <c r="K62" s="491"/>
      <c r="L62" s="491"/>
      <c r="M62" s="494" t="str">
        <f>IF(G62="","",VLOOKUP(AM62,'【参考】数式用'!$AZ$3:$BA$6,2,FALSE))</f>
        <v/>
      </c>
      <c r="N62" s="503" t="str">
        <f>IF(G62="","",VLOOKUP(G62,'【参考】数式用'!$A$4:$L$54,MATCH('様式４号（個表） '!M62,'【参考】数式用'!$J$3:$L$3,0)+9,FALSE))</f>
        <v/>
      </c>
      <c r="O62" s="513" t="s">
        <v>2422</v>
      </c>
      <c r="P62" s="517" t="str">
        <f t="shared" si="0"/>
        <v>未入力あり</v>
      </c>
      <c r="Q62" s="525" t="str">
        <f>IFERROR(IF(P62="未入力あり","",ROUNDDOWN(ROUNDDOWN($H62*$I62,0)*VLOOKUP($G62,'【参考】数式用'!$A$4:$E$54,3,FALSE),0)),"")</f>
        <v/>
      </c>
      <c r="R62" s="525" t="str">
        <f>IF(AK62="×",0,IF(P62="未入力あり","",ROUNDDOWN(ROUNDDOWN($H62*$I62,0)*VLOOKUP($G62,'【参考】数式用'!$A$4:$E$54,4,FALSE),0)))</f>
        <v/>
      </c>
      <c r="S62" s="529" t="str">
        <f>IF(AL62="×",0,IF(P62="未入力あり","",ROUNDDOWN(ROUNDDOWN($H62*$I62,0)*VLOOKUP($G62,'【参考】数式用'!$A$4:$E$54,5,FALSE),0)))</f>
        <v/>
      </c>
      <c r="U62" s="534"/>
      <c r="V62" s="534"/>
      <c r="W62" s="534"/>
      <c r="X62" s="534"/>
      <c r="Y62" s="534"/>
      <c r="Z62" s="534"/>
      <c r="AA62" s="534"/>
      <c r="AB62" s="534"/>
      <c r="AC62" s="534"/>
      <c r="AD62" s="534"/>
      <c r="AE62" s="534"/>
      <c r="AG62" s="541" t="e">
        <f>IF(#REF!="○",F62,"")</f>
        <v>#REF!</v>
      </c>
      <c r="AH62" s="195" t="e">
        <f>VLOOKUP('様式４号（個表） '!$G62,'【参考】数式用'!$P$4:$Q$54,2,FALSE)</f>
        <v>#N/A</v>
      </c>
      <c r="AI62" s="195" t="e">
        <f>VLOOKUP('様式４号（個表） '!$G62,'【参考】数式用'!$P$4:$W$54,8,FALSE)</f>
        <v>#N/A</v>
      </c>
      <c r="AJ62" s="195" t="e">
        <f>VLOOKUP('様式４号（個表） '!$G62,'【参考】数式用'!$P$4:$AD$54,15,FALSE)</f>
        <v>#N/A</v>
      </c>
      <c r="AK62" s="195" t="str">
        <f t="shared" si="1"/>
        <v/>
      </c>
      <c r="AL62" s="195" t="str">
        <f t="shared" si="1"/>
        <v/>
      </c>
      <c r="AM62" s="195" t="str">
        <f t="shared" si="2"/>
        <v/>
      </c>
      <c r="AN62" s="195" t="str">
        <f>IF(G62="","",VLOOKUP(G62,'【参考】数式用'!$A$4:$M$54,13,FALSE))</f>
        <v/>
      </c>
      <c r="AO62" s="197" t="str">
        <f t="shared" si="3"/>
        <v>―</v>
      </c>
    </row>
    <row r="63" spans="1:41" ht="45" customHeight="1">
      <c r="A63" s="401">
        <f t="shared" si="4"/>
        <v>48</v>
      </c>
      <c r="B63" s="413" t="str">
        <f>IF('様式第２号　基本情報入力シート'!B100="","",'様式第２号　基本情報入力シート'!B100)</f>
        <v/>
      </c>
      <c r="C63" s="426" t="str">
        <f>IF('様式第２号　基本情報入力シート'!L100="","",'様式第２号　基本情報入力シート'!L100)</f>
        <v/>
      </c>
      <c r="D63" s="426" t="str">
        <f>IF('様式第２号　基本情報入力シート'!Q100="","",'様式第２号　基本情報入力シート'!Q100)</f>
        <v/>
      </c>
      <c r="E63" s="426" t="str">
        <f>IF('様式第２号　基本情報入力シート'!V100="","",'様式第２号　基本情報入力シート'!V100)</f>
        <v/>
      </c>
      <c r="F63" s="426" t="str">
        <f>IF('様式第２号　基本情報入力シート'!W100="","",'様式第２号　基本情報入力シート'!W100)</f>
        <v/>
      </c>
      <c r="G63" s="426" t="str">
        <f>IF('様式第２号　基本情報入力シート'!Z100="","",'様式第２号　基本情報入力シート'!Z100)</f>
        <v/>
      </c>
      <c r="H63" s="475" t="str">
        <f>IF('様式第２号　基本情報入力シート'!AD100="","",'様式第２号　基本情報入力シート'!AD100)</f>
        <v/>
      </c>
      <c r="I63" s="481" t="str">
        <f>IF('様式第２号　基本情報入力シート'!AE100="","",'様式第２号　基本情報入力シート'!AE100)</f>
        <v/>
      </c>
      <c r="J63" s="488"/>
      <c r="K63" s="491"/>
      <c r="L63" s="491"/>
      <c r="M63" s="494" t="str">
        <f>IF(G63="","",VLOOKUP(AM63,'【参考】数式用'!$AZ$3:$BA$6,2,FALSE))</f>
        <v/>
      </c>
      <c r="N63" s="503" t="str">
        <f>IF(G63="","",VLOOKUP(G63,'【参考】数式用'!$A$4:$L$54,MATCH('様式４号（個表） '!M63,'【参考】数式用'!$J$3:$L$3,0)+9,FALSE))</f>
        <v/>
      </c>
      <c r="O63" s="513" t="s">
        <v>2422</v>
      </c>
      <c r="P63" s="517" t="str">
        <f t="shared" si="0"/>
        <v>未入力あり</v>
      </c>
      <c r="Q63" s="525" t="str">
        <f>IFERROR(IF(P63="未入力あり","",ROUNDDOWN(ROUNDDOWN($H63*$I63,0)*VLOOKUP($G63,'【参考】数式用'!$A$4:$E$54,3,FALSE),0)),"")</f>
        <v/>
      </c>
      <c r="R63" s="525" t="str">
        <f>IF(AK63="×",0,IF(P63="未入力あり","",ROUNDDOWN(ROUNDDOWN($H63*$I63,0)*VLOOKUP($G63,'【参考】数式用'!$A$4:$E$54,4,FALSE),0)))</f>
        <v/>
      </c>
      <c r="S63" s="529" t="str">
        <f>IF(AL63="×",0,IF(P63="未入力あり","",ROUNDDOWN(ROUNDDOWN($H63*$I63,0)*VLOOKUP($G63,'【参考】数式用'!$A$4:$E$54,5,FALSE),0)))</f>
        <v/>
      </c>
      <c r="U63" s="534"/>
      <c r="V63" s="534"/>
      <c r="W63" s="534"/>
      <c r="X63" s="534"/>
      <c r="Y63" s="534"/>
      <c r="Z63" s="534"/>
      <c r="AA63" s="534"/>
      <c r="AB63" s="534"/>
      <c r="AC63" s="534"/>
      <c r="AD63" s="534"/>
      <c r="AE63" s="534"/>
      <c r="AG63" s="541" t="e">
        <f>IF(#REF!="○",F63,"")</f>
        <v>#REF!</v>
      </c>
      <c r="AH63" s="195" t="e">
        <f>VLOOKUP('様式４号（個表） '!$G63,'【参考】数式用'!$P$4:$Q$54,2,FALSE)</f>
        <v>#N/A</v>
      </c>
      <c r="AI63" s="195" t="e">
        <f>VLOOKUP('様式４号（個表） '!$G63,'【参考】数式用'!$P$4:$W$54,8,FALSE)</f>
        <v>#N/A</v>
      </c>
      <c r="AJ63" s="195" t="e">
        <f>VLOOKUP('様式４号（個表） '!$G63,'【参考】数式用'!$P$4:$AD$54,15,FALSE)</f>
        <v>#N/A</v>
      </c>
      <c r="AK63" s="195" t="str">
        <f t="shared" si="1"/>
        <v/>
      </c>
      <c r="AL63" s="195" t="str">
        <f t="shared" si="1"/>
        <v/>
      </c>
      <c r="AM63" s="195" t="str">
        <f t="shared" si="2"/>
        <v/>
      </c>
      <c r="AN63" s="195" t="str">
        <f>IF(G63="","",VLOOKUP(G63,'【参考】数式用'!$A$4:$M$54,13,FALSE))</f>
        <v/>
      </c>
      <c r="AO63" s="197" t="str">
        <f t="shared" si="3"/>
        <v>―</v>
      </c>
    </row>
    <row r="64" spans="1:41" ht="45" customHeight="1">
      <c r="A64" s="401">
        <f t="shared" si="4"/>
        <v>49</v>
      </c>
      <c r="B64" s="413" t="str">
        <f>IF('様式第２号　基本情報入力シート'!B101="","",'様式第２号　基本情報入力シート'!B101)</f>
        <v/>
      </c>
      <c r="C64" s="426" t="str">
        <f>IF('様式第２号　基本情報入力シート'!L101="","",'様式第２号　基本情報入力シート'!L101)</f>
        <v/>
      </c>
      <c r="D64" s="426" t="str">
        <f>IF('様式第２号　基本情報入力シート'!Q101="","",'様式第２号　基本情報入力シート'!Q101)</f>
        <v/>
      </c>
      <c r="E64" s="426" t="str">
        <f>IF('様式第２号　基本情報入力シート'!V101="","",'様式第２号　基本情報入力シート'!V101)</f>
        <v/>
      </c>
      <c r="F64" s="426" t="str">
        <f>IF('様式第２号　基本情報入力シート'!W101="","",'様式第２号　基本情報入力シート'!W101)</f>
        <v/>
      </c>
      <c r="G64" s="426" t="str">
        <f>IF('様式第２号　基本情報入力シート'!Z101="","",'様式第２号　基本情報入力シート'!Z101)</f>
        <v/>
      </c>
      <c r="H64" s="475" t="str">
        <f>IF('様式第２号　基本情報入力シート'!AD101="","",'様式第２号　基本情報入力シート'!AD101)</f>
        <v/>
      </c>
      <c r="I64" s="481" t="str">
        <f>IF('様式第２号　基本情報入力シート'!AE101="","",'様式第２号　基本情報入力シート'!AE101)</f>
        <v/>
      </c>
      <c r="J64" s="488"/>
      <c r="K64" s="491"/>
      <c r="L64" s="491"/>
      <c r="M64" s="494" t="str">
        <f>IF(G64="","",VLOOKUP(AM64,'【参考】数式用'!$AZ$3:$BA$6,2,FALSE))</f>
        <v/>
      </c>
      <c r="N64" s="503" t="str">
        <f>IF(G64="","",VLOOKUP(G64,'【参考】数式用'!$A$4:$L$54,MATCH('様式４号（個表） '!M64,'【参考】数式用'!$J$3:$L$3,0)+9,FALSE))</f>
        <v/>
      </c>
      <c r="O64" s="513" t="s">
        <v>2422</v>
      </c>
      <c r="P64" s="517" t="str">
        <f t="shared" si="0"/>
        <v>未入力あり</v>
      </c>
      <c r="Q64" s="525" t="str">
        <f>IFERROR(IF(P64="未入力あり","",ROUNDDOWN(ROUNDDOWN($H64*$I64,0)*VLOOKUP($G64,'【参考】数式用'!$A$4:$E$54,3,FALSE),0)),"")</f>
        <v/>
      </c>
      <c r="R64" s="525" t="str">
        <f>IF(AK64="×",0,IF(P64="未入力あり","",ROUNDDOWN(ROUNDDOWN($H64*$I64,0)*VLOOKUP($G64,'【参考】数式用'!$A$4:$E$54,4,FALSE),0)))</f>
        <v/>
      </c>
      <c r="S64" s="529" t="str">
        <f>IF(AL64="×",0,IF(P64="未入力あり","",ROUNDDOWN(ROUNDDOWN($H64*$I64,0)*VLOOKUP($G64,'【参考】数式用'!$A$4:$E$54,5,FALSE),0)))</f>
        <v/>
      </c>
      <c r="U64" s="534"/>
      <c r="V64" s="534"/>
      <c r="W64" s="534"/>
      <c r="X64" s="534"/>
      <c r="Y64" s="534"/>
      <c r="Z64" s="534"/>
      <c r="AA64" s="534"/>
      <c r="AB64" s="534"/>
      <c r="AC64" s="534"/>
      <c r="AD64" s="534"/>
      <c r="AE64" s="534"/>
      <c r="AG64" s="541" t="e">
        <f>IF(#REF!="○",F64,"")</f>
        <v>#REF!</v>
      </c>
      <c r="AH64" s="195" t="e">
        <f>VLOOKUP('様式４号（個表） '!$G64,'【参考】数式用'!$P$4:$Q$54,2,FALSE)</f>
        <v>#N/A</v>
      </c>
      <c r="AI64" s="195" t="e">
        <f>VLOOKUP('様式４号（個表） '!$G64,'【参考】数式用'!$P$4:$W$54,8,FALSE)</f>
        <v>#N/A</v>
      </c>
      <c r="AJ64" s="195" t="e">
        <f>VLOOKUP('様式４号（個表） '!$G64,'【参考】数式用'!$P$4:$AD$54,15,FALSE)</f>
        <v>#N/A</v>
      </c>
      <c r="AK64" s="195" t="str">
        <f t="shared" si="1"/>
        <v/>
      </c>
      <c r="AL64" s="195" t="str">
        <f t="shared" si="1"/>
        <v/>
      </c>
      <c r="AM64" s="195" t="str">
        <f t="shared" si="2"/>
        <v/>
      </c>
      <c r="AN64" s="195" t="str">
        <f>IF(G64="","",VLOOKUP(G64,'【参考】数式用'!$A$4:$M$54,13,FALSE))</f>
        <v/>
      </c>
      <c r="AO64" s="197" t="str">
        <f t="shared" si="3"/>
        <v>―</v>
      </c>
    </row>
    <row r="65" spans="1:41" ht="45" customHeight="1">
      <c r="A65" s="401">
        <f t="shared" si="4"/>
        <v>50</v>
      </c>
      <c r="B65" s="413" t="str">
        <f>IF('様式第２号　基本情報入力シート'!B102="","",'様式第２号　基本情報入力シート'!B102)</f>
        <v/>
      </c>
      <c r="C65" s="426" t="str">
        <f>IF('様式第２号　基本情報入力シート'!L102="","",'様式第２号　基本情報入力シート'!L102)</f>
        <v/>
      </c>
      <c r="D65" s="426" t="str">
        <f>IF('様式第２号　基本情報入力シート'!Q102="","",'様式第２号　基本情報入力シート'!Q102)</f>
        <v/>
      </c>
      <c r="E65" s="426" t="str">
        <f>IF('様式第２号　基本情報入力シート'!V102="","",'様式第２号　基本情報入力シート'!V102)</f>
        <v/>
      </c>
      <c r="F65" s="426" t="str">
        <f>IF('様式第２号　基本情報入力シート'!W102="","",'様式第２号　基本情報入力シート'!W102)</f>
        <v/>
      </c>
      <c r="G65" s="426" t="str">
        <f>IF('様式第２号　基本情報入力シート'!Z102="","",'様式第２号　基本情報入力シート'!Z102)</f>
        <v/>
      </c>
      <c r="H65" s="475" t="str">
        <f>IF('様式第２号　基本情報入力シート'!AD102="","",'様式第２号　基本情報入力シート'!AD102)</f>
        <v/>
      </c>
      <c r="I65" s="481" t="str">
        <f>IF('様式第２号　基本情報入力シート'!AE102="","",'様式第２号　基本情報入力シート'!AE102)</f>
        <v/>
      </c>
      <c r="J65" s="488"/>
      <c r="K65" s="491"/>
      <c r="L65" s="491"/>
      <c r="M65" s="494" t="str">
        <f>IF(G65="","",VLOOKUP(AM65,'【参考】数式用'!$AZ$3:$BA$6,2,FALSE))</f>
        <v/>
      </c>
      <c r="N65" s="503" t="str">
        <f>IF(G65="","",VLOOKUP(G65,'【参考】数式用'!$A$4:$L$54,MATCH('様式４号（個表） '!M65,'【参考】数式用'!$J$3:$L$3,0)+9,FALSE))</f>
        <v/>
      </c>
      <c r="O65" s="513" t="s">
        <v>2422</v>
      </c>
      <c r="P65" s="517" t="str">
        <f t="shared" si="0"/>
        <v>未入力あり</v>
      </c>
      <c r="Q65" s="525" t="str">
        <f>IFERROR(IF(P65="未入力あり","",ROUNDDOWN(ROUNDDOWN($H65*$I65,0)*VLOOKUP($G65,'【参考】数式用'!$A$4:$E$54,3,FALSE),0)),"")</f>
        <v/>
      </c>
      <c r="R65" s="525" t="str">
        <f>IF(AK65="×",0,IF(P65="未入力あり","",ROUNDDOWN(ROUNDDOWN($H65*$I65,0)*VLOOKUP($G65,'【参考】数式用'!$A$4:$E$54,4,FALSE),0)))</f>
        <v/>
      </c>
      <c r="S65" s="529" t="str">
        <f>IF(AL65="×",0,IF(P65="未入力あり","",ROUNDDOWN(ROUNDDOWN($H65*$I65,0)*VLOOKUP($G65,'【参考】数式用'!$A$4:$E$54,5,FALSE),0)))</f>
        <v/>
      </c>
      <c r="U65" s="535"/>
      <c r="V65" s="535"/>
      <c r="W65" s="535"/>
      <c r="X65" s="535"/>
      <c r="Y65" s="535"/>
      <c r="Z65" s="535"/>
      <c r="AA65" s="535"/>
      <c r="AB65" s="535"/>
      <c r="AC65" s="535"/>
      <c r="AD65" s="535"/>
      <c r="AE65" s="535"/>
      <c r="AG65" s="541" t="e">
        <f>IF(#REF!="○",F65,"")</f>
        <v>#REF!</v>
      </c>
      <c r="AH65" s="195" t="e">
        <f>VLOOKUP('様式４号（個表） '!$G65,'【参考】数式用'!$P$4:$Q$54,2,FALSE)</f>
        <v>#N/A</v>
      </c>
      <c r="AI65" s="195" t="e">
        <f>VLOOKUP('様式４号（個表） '!$G65,'【参考】数式用'!$P$4:$W$54,8,FALSE)</f>
        <v>#N/A</v>
      </c>
      <c r="AJ65" s="195" t="e">
        <f>VLOOKUP('様式４号（個表） '!$G65,'【参考】数式用'!$P$4:$AD$54,15,FALSE)</f>
        <v>#N/A</v>
      </c>
      <c r="AK65" s="195" t="str">
        <f t="shared" si="1"/>
        <v/>
      </c>
      <c r="AL65" s="195" t="str">
        <f t="shared" si="1"/>
        <v/>
      </c>
      <c r="AM65" s="195" t="str">
        <f t="shared" si="2"/>
        <v/>
      </c>
      <c r="AN65" s="195" t="str">
        <f>IF(G65="","",VLOOKUP(G65,'【参考】数式用'!$A$4:$M$54,13,FALSE))</f>
        <v/>
      </c>
      <c r="AO65" s="197" t="str">
        <f t="shared" si="3"/>
        <v>―</v>
      </c>
    </row>
    <row r="66" spans="1:41" ht="45" customHeight="1">
      <c r="A66" s="401">
        <f t="shared" si="4"/>
        <v>51</v>
      </c>
      <c r="B66" s="413" t="str">
        <f>IF('様式第２号　基本情報入力シート'!B103="","",'様式第２号　基本情報入力シート'!B103)</f>
        <v/>
      </c>
      <c r="C66" s="426" t="str">
        <f>IF('様式第２号　基本情報入力シート'!L103="","",'様式第２号　基本情報入力シート'!L103)</f>
        <v/>
      </c>
      <c r="D66" s="426" t="str">
        <f>IF('様式第２号　基本情報入力シート'!Q103="","",'様式第２号　基本情報入力シート'!Q103)</f>
        <v/>
      </c>
      <c r="E66" s="426" t="str">
        <f>IF('様式第２号　基本情報入力シート'!V103="","",'様式第２号　基本情報入力シート'!V103)</f>
        <v/>
      </c>
      <c r="F66" s="426" t="str">
        <f>IF('様式第２号　基本情報入力シート'!W103="","",'様式第２号　基本情報入力シート'!W103)</f>
        <v/>
      </c>
      <c r="G66" s="426" t="str">
        <f>IF('様式第２号　基本情報入力シート'!Z103="","",'様式第２号　基本情報入力シート'!Z103)</f>
        <v/>
      </c>
      <c r="H66" s="475" t="str">
        <f>IF('様式第２号　基本情報入力シート'!AD103="","",'様式第２号　基本情報入力シート'!AD103)</f>
        <v/>
      </c>
      <c r="I66" s="481" t="str">
        <f>IF('様式第２号　基本情報入力シート'!AE103="","",'様式第２号　基本情報入力シート'!AE103)</f>
        <v/>
      </c>
      <c r="J66" s="488"/>
      <c r="K66" s="491"/>
      <c r="L66" s="491"/>
      <c r="M66" s="494" t="str">
        <f>IF(G66="","",VLOOKUP(AM66,'【参考】数式用'!$AZ$3:$BA$6,2,FALSE))</f>
        <v/>
      </c>
      <c r="N66" s="503" t="str">
        <f>IF(G66="","",VLOOKUP(G66,'【参考】数式用'!$A$4:$L$54,MATCH('様式４号（個表） '!M66,'【参考】数式用'!$J$3:$L$3,0)+9,FALSE))</f>
        <v/>
      </c>
      <c r="O66" s="513" t="s">
        <v>2422</v>
      </c>
      <c r="P66" s="517" t="str">
        <f t="shared" si="0"/>
        <v>未入力あり</v>
      </c>
      <c r="Q66" s="525" t="str">
        <f>IFERROR(IF(P66="未入力あり","",ROUNDDOWN(ROUNDDOWN($H66*$I66,0)*VLOOKUP($G66,'【参考】数式用'!$A$4:$E$54,3,FALSE),0)),"")</f>
        <v/>
      </c>
      <c r="R66" s="525" t="str">
        <f>IF(AK66="×",0,IF(P66="未入力あり","",ROUNDDOWN(ROUNDDOWN($H66*$I66,0)*VLOOKUP($G66,'【参考】数式用'!$A$4:$E$54,4,FALSE),0)))</f>
        <v/>
      </c>
      <c r="S66" s="529" t="str">
        <f>IF(AL66="×",0,IF(P66="未入力あり","",ROUNDDOWN(ROUNDDOWN($H66*$I66,0)*VLOOKUP($G66,'【参考】数式用'!$A$4:$E$54,5,FALSE),0)))</f>
        <v/>
      </c>
      <c r="U66" s="535"/>
      <c r="V66" s="535"/>
      <c r="W66" s="535"/>
      <c r="X66" s="535"/>
      <c r="Y66" s="535"/>
      <c r="Z66" s="535"/>
      <c r="AA66" s="535"/>
      <c r="AB66" s="535"/>
      <c r="AC66" s="535"/>
      <c r="AD66" s="535"/>
      <c r="AE66" s="535"/>
      <c r="AG66" s="541" t="e">
        <f>IF(#REF!="○",F66,"")</f>
        <v>#REF!</v>
      </c>
      <c r="AH66" s="195" t="e">
        <f>VLOOKUP('様式４号（個表） '!$G66,'【参考】数式用'!$P$4:$Q$54,2,FALSE)</f>
        <v>#N/A</v>
      </c>
      <c r="AI66" s="195" t="e">
        <f>VLOOKUP('様式４号（個表） '!$G66,'【参考】数式用'!$P$4:$W$54,8,FALSE)</f>
        <v>#N/A</v>
      </c>
      <c r="AJ66" s="195" t="e">
        <f>VLOOKUP('様式４号（個表） '!$G66,'【参考】数式用'!$P$4:$AD$54,15,FALSE)</f>
        <v>#N/A</v>
      </c>
      <c r="AK66" s="195" t="str">
        <f t="shared" si="1"/>
        <v/>
      </c>
      <c r="AL66" s="195" t="str">
        <f t="shared" si="1"/>
        <v/>
      </c>
      <c r="AM66" s="195" t="str">
        <f t="shared" si="2"/>
        <v/>
      </c>
      <c r="AN66" s="195" t="str">
        <f>IF(G66="","",VLOOKUP(G66,'【参考】数式用'!$A$4:$M$54,13,FALSE))</f>
        <v/>
      </c>
      <c r="AO66" s="197" t="str">
        <f t="shared" si="3"/>
        <v>―</v>
      </c>
    </row>
    <row r="67" spans="1:41" ht="45" customHeight="1">
      <c r="A67" s="401">
        <f t="shared" si="4"/>
        <v>52</v>
      </c>
      <c r="B67" s="413" t="str">
        <f>IF('様式第２号　基本情報入力シート'!B104="","",'様式第２号　基本情報入力シート'!B104)</f>
        <v/>
      </c>
      <c r="C67" s="426" t="str">
        <f>IF('様式第２号　基本情報入力シート'!L104="","",'様式第２号　基本情報入力シート'!L104)</f>
        <v/>
      </c>
      <c r="D67" s="426" t="str">
        <f>IF('様式第２号　基本情報入力シート'!Q104="","",'様式第２号　基本情報入力シート'!Q104)</f>
        <v/>
      </c>
      <c r="E67" s="426" t="str">
        <f>IF('様式第２号　基本情報入力シート'!V104="","",'様式第２号　基本情報入力シート'!V104)</f>
        <v/>
      </c>
      <c r="F67" s="426" t="str">
        <f>IF('様式第２号　基本情報入力シート'!W104="","",'様式第２号　基本情報入力シート'!W104)</f>
        <v/>
      </c>
      <c r="G67" s="426" t="str">
        <f>IF('様式第２号　基本情報入力シート'!Z104="","",'様式第２号　基本情報入力シート'!Z104)</f>
        <v/>
      </c>
      <c r="H67" s="475" t="str">
        <f>IF('様式第２号　基本情報入力シート'!AD104="","",'様式第２号　基本情報入力シート'!AD104)</f>
        <v/>
      </c>
      <c r="I67" s="481" t="str">
        <f>IF('様式第２号　基本情報入力シート'!AE104="","",'様式第２号　基本情報入力シート'!AE104)</f>
        <v/>
      </c>
      <c r="J67" s="488"/>
      <c r="K67" s="491"/>
      <c r="L67" s="491"/>
      <c r="M67" s="494" t="str">
        <f>IF(G67="","",VLOOKUP(AM67,'【参考】数式用'!$AZ$3:$BA$6,2,FALSE))</f>
        <v/>
      </c>
      <c r="N67" s="503" t="str">
        <f>IF(G67="","",VLOOKUP(G67,'【参考】数式用'!$A$4:$L$54,MATCH('様式４号（個表） '!M67,'【参考】数式用'!$J$3:$L$3,0)+9,FALSE))</f>
        <v/>
      </c>
      <c r="O67" s="513" t="s">
        <v>2422</v>
      </c>
      <c r="P67" s="517" t="str">
        <f t="shared" si="0"/>
        <v>未入力あり</v>
      </c>
      <c r="Q67" s="525" t="str">
        <f>IFERROR(IF(P67="未入力あり","",ROUNDDOWN(ROUNDDOWN($H67*$I67,0)*VLOOKUP($G67,'【参考】数式用'!$A$4:$E$54,3,FALSE),0)),"")</f>
        <v/>
      </c>
      <c r="R67" s="525" t="str">
        <f>IF(AK67="×",0,IF(P67="未入力あり","",ROUNDDOWN(ROUNDDOWN($H67*$I67,0)*VLOOKUP($G67,'【参考】数式用'!$A$4:$E$54,4,FALSE),0)))</f>
        <v/>
      </c>
      <c r="S67" s="529" t="str">
        <f>IF(AL67="×",0,IF(P67="未入力あり","",ROUNDDOWN(ROUNDDOWN($H67*$I67,0)*VLOOKUP($G67,'【参考】数式用'!$A$4:$E$54,5,FALSE),0)))</f>
        <v/>
      </c>
      <c r="U67" s="535"/>
      <c r="V67" s="535"/>
      <c r="W67" s="535"/>
      <c r="X67" s="535"/>
      <c r="Y67" s="535"/>
      <c r="Z67" s="535"/>
      <c r="AA67" s="535"/>
      <c r="AB67" s="535"/>
      <c r="AC67" s="535"/>
      <c r="AD67" s="535"/>
      <c r="AE67" s="535"/>
      <c r="AG67" s="541" t="e">
        <f>IF(#REF!="○",F67,"")</f>
        <v>#REF!</v>
      </c>
      <c r="AH67" s="195" t="e">
        <f>VLOOKUP('様式４号（個表） '!$G67,'【参考】数式用'!$P$4:$Q$54,2,FALSE)</f>
        <v>#N/A</v>
      </c>
      <c r="AI67" s="195" t="e">
        <f>VLOOKUP('様式４号（個表） '!$G67,'【参考】数式用'!$P$4:$W$54,8,FALSE)</f>
        <v>#N/A</v>
      </c>
      <c r="AJ67" s="195" t="e">
        <f>VLOOKUP('様式４号（個表） '!$G67,'【参考】数式用'!$P$4:$AD$54,15,FALSE)</f>
        <v>#N/A</v>
      </c>
      <c r="AK67" s="195" t="str">
        <f t="shared" si="1"/>
        <v/>
      </c>
      <c r="AL67" s="195" t="str">
        <f t="shared" si="1"/>
        <v/>
      </c>
      <c r="AM67" s="195" t="str">
        <f t="shared" si="2"/>
        <v/>
      </c>
      <c r="AN67" s="195" t="str">
        <f>IF(G67="","",VLOOKUP(G67,'【参考】数式用'!$A$4:$M$54,13,FALSE))</f>
        <v/>
      </c>
      <c r="AO67" s="197" t="str">
        <f t="shared" si="3"/>
        <v>―</v>
      </c>
    </row>
    <row r="68" spans="1:41" ht="45" customHeight="1">
      <c r="A68" s="401">
        <f t="shared" si="4"/>
        <v>53</v>
      </c>
      <c r="B68" s="413" t="str">
        <f>IF('様式第２号　基本情報入力シート'!B105="","",'様式第２号　基本情報入力シート'!B105)</f>
        <v/>
      </c>
      <c r="C68" s="426" t="str">
        <f>IF('様式第２号　基本情報入力シート'!L105="","",'様式第２号　基本情報入力シート'!L105)</f>
        <v/>
      </c>
      <c r="D68" s="426" t="str">
        <f>IF('様式第２号　基本情報入力シート'!Q105="","",'様式第２号　基本情報入力シート'!Q105)</f>
        <v/>
      </c>
      <c r="E68" s="426" t="str">
        <f>IF('様式第２号　基本情報入力シート'!V105="","",'様式第２号　基本情報入力シート'!V105)</f>
        <v/>
      </c>
      <c r="F68" s="426" t="str">
        <f>IF('様式第２号　基本情報入力シート'!W105="","",'様式第２号　基本情報入力シート'!W105)</f>
        <v/>
      </c>
      <c r="G68" s="426" t="str">
        <f>IF('様式第２号　基本情報入力シート'!Z105="","",'様式第２号　基本情報入力シート'!Z105)</f>
        <v/>
      </c>
      <c r="H68" s="475" t="str">
        <f>IF('様式第２号　基本情報入力シート'!AD105="","",'様式第２号　基本情報入力シート'!AD105)</f>
        <v/>
      </c>
      <c r="I68" s="481" t="str">
        <f>IF('様式第２号　基本情報入力シート'!AE105="","",'様式第２号　基本情報入力シート'!AE105)</f>
        <v/>
      </c>
      <c r="J68" s="488"/>
      <c r="K68" s="491"/>
      <c r="L68" s="491"/>
      <c r="M68" s="494" t="str">
        <f>IF(G68="","",VLOOKUP(AM68,'【参考】数式用'!$AZ$3:$BA$6,2,FALSE))</f>
        <v/>
      </c>
      <c r="N68" s="503" t="str">
        <f>IF(G68="","",VLOOKUP(G68,'【参考】数式用'!$A$4:$L$54,MATCH('様式４号（個表） '!M68,'【参考】数式用'!$J$3:$L$3,0)+9,FALSE))</f>
        <v/>
      </c>
      <c r="O68" s="513" t="s">
        <v>2422</v>
      </c>
      <c r="P68" s="517" t="str">
        <f t="shared" si="0"/>
        <v>未入力あり</v>
      </c>
      <c r="Q68" s="525" t="str">
        <f>IFERROR(IF(P68="未入力あり","",ROUNDDOWN(ROUNDDOWN($H68*$I68,0)*VLOOKUP($G68,'【参考】数式用'!$A$4:$E$54,3,FALSE),0)),"")</f>
        <v/>
      </c>
      <c r="R68" s="525" t="str">
        <f>IF(AK68="×",0,IF(P68="未入力あり","",ROUNDDOWN(ROUNDDOWN($H68*$I68,0)*VLOOKUP($G68,'【参考】数式用'!$A$4:$E$54,4,FALSE),0)))</f>
        <v/>
      </c>
      <c r="S68" s="529" t="str">
        <f>IF(AL68="×",0,IF(P68="未入力あり","",ROUNDDOWN(ROUNDDOWN($H68*$I68,0)*VLOOKUP($G68,'【参考】数式用'!$A$4:$E$54,5,FALSE),0)))</f>
        <v/>
      </c>
      <c r="U68" s="535"/>
      <c r="V68" s="535"/>
      <c r="W68" s="535"/>
      <c r="X68" s="535"/>
      <c r="Y68" s="535"/>
      <c r="Z68" s="535"/>
      <c r="AA68" s="535"/>
      <c r="AB68" s="535"/>
      <c r="AC68" s="535"/>
      <c r="AD68" s="535"/>
      <c r="AE68" s="535"/>
      <c r="AG68" s="541" t="e">
        <f>IF(#REF!="○",F68,"")</f>
        <v>#REF!</v>
      </c>
      <c r="AH68" s="195" t="e">
        <f>VLOOKUP('様式４号（個表） '!$G68,'【参考】数式用'!$P$4:$Q$54,2,FALSE)</f>
        <v>#N/A</v>
      </c>
      <c r="AI68" s="195" t="e">
        <f>VLOOKUP('様式４号（個表） '!$G68,'【参考】数式用'!$P$4:$W$54,8,FALSE)</f>
        <v>#N/A</v>
      </c>
      <c r="AJ68" s="195" t="e">
        <f>VLOOKUP('様式４号（個表） '!$G68,'【参考】数式用'!$P$4:$AD$54,15,FALSE)</f>
        <v>#N/A</v>
      </c>
      <c r="AK68" s="195" t="str">
        <f t="shared" si="1"/>
        <v/>
      </c>
      <c r="AL68" s="195" t="str">
        <f t="shared" si="1"/>
        <v/>
      </c>
      <c r="AM68" s="195" t="str">
        <f t="shared" si="2"/>
        <v/>
      </c>
      <c r="AN68" s="195" t="str">
        <f>IF(G68="","",VLOOKUP(G68,'【参考】数式用'!$A$4:$M$54,13,FALSE))</f>
        <v/>
      </c>
      <c r="AO68" s="197" t="str">
        <f t="shared" si="3"/>
        <v>―</v>
      </c>
    </row>
    <row r="69" spans="1:41" ht="45" customHeight="1">
      <c r="A69" s="401">
        <f t="shared" si="4"/>
        <v>54</v>
      </c>
      <c r="B69" s="413" t="str">
        <f>IF('様式第２号　基本情報入力シート'!B106="","",'様式第２号　基本情報入力シート'!B106)</f>
        <v/>
      </c>
      <c r="C69" s="426" t="str">
        <f>IF('様式第２号　基本情報入力シート'!L106="","",'様式第２号　基本情報入力シート'!L106)</f>
        <v/>
      </c>
      <c r="D69" s="426" t="str">
        <f>IF('様式第２号　基本情報入力シート'!Q106="","",'様式第２号　基本情報入力シート'!Q106)</f>
        <v/>
      </c>
      <c r="E69" s="426" t="str">
        <f>IF('様式第２号　基本情報入力シート'!V106="","",'様式第２号　基本情報入力シート'!V106)</f>
        <v/>
      </c>
      <c r="F69" s="426" t="str">
        <f>IF('様式第２号　基本情報入力シート'!W106="","",'様式第２号　基本情報入力シート'!W106)</f>
        <v/>
      </c>
      <c r="G69" s="426" t="str">
        <f>IF('様式第２号　基本情報入力シート'!Z106="","",'様式第２号　基本情報入力シート'!Z106)</f>
        <v/>
      </c>
      <c r="H69" s="475" t="str">
        <f>IF('様式第２号　基本情報入力シート'!AD106="","",'様式第２号　基本情報入力シート'!AD106)</f>
        <v/>
      </c>
      <c r="I69" s="481" t="str">
        <f>IF('様式第２号　基本情報入力シート'!AE106="","",'様式第２号　基本情報入力シート'!AE106)</f>
        <v/>
      </c>
      <c r="J69" s="488"/>
      <c r="K69" s="491"/>
      <c r="L69" s="491"/>
      <c r="M69" s="494" t="str">
        <f>IF(G69="","",VLOOKUP(AM69,'【参考】数式用'!$AZ$3:$BA$6,2,FALSE))</f>
        <v/>
      </c>
      <c r="N69" s="503" t="str">
        <f>IF(G69="","",VLOOKUP(G69,'【参考】数式用'!$A$4:$L$54,MATCH('様式４号（個表） '!M69,'【参考】数式用'!$J$3:$L$3,0)+9,FALSE))</f>
        <v/>
      </c>
      <c r="O69" s="513" t="s">
        <v>2422</v>
      </c>
      <c r="P69" s="517" t="str">
        <f t="shared" si="0"/>
        <v>未入力あり</v>
      </c>
      <c r="Q69" s="525" t="str">
        <f>IFERROR(IF(P69="未入力あり","",ROUNDDOWN(ROUNDDOWN($H69*$I69,0)*VLOOKUP($G69,'【参考】数式用'!$A$4:$E$54,3,FALSE),0)),"")</f>
        <v/>
      </c>
      <c r="R69" s="525" t="str">
        <f>IF(AK69="×",0,IF(P69="未入力あり","",ROUNDDOWN(ROUNDDOWN($H69*$I69,0)*VLOOKUP($G69,'【参考】数式用'!$A$4:$E$54,4,FALSE),0)))</f>
        <v/>
      </c>
      <c r="S69" s="529" t="str">
        <f>IF(AL69="×",0,IF(P69="未入力あり","",ROUNDDOWN(ROUNDDOWN($H69*$I69,0)*VLOOKUP($G69,'【参考】数式用'!$A$4:$E$54,5,FALSE),0)))</f>
        <v/>
      </c>
      <c r="U69" s="535"/>
      <c r="V69" s="535"/>
      <c r="W69" s="535"/>
      <c r="X69" s="535"/>
      <c r="Y69" s="535"/>
      <c r="Z69" s="535"/>
      <c r="AA69" s="535"/>
      <c r="AB69" s="535"/>
      <c r="AC69" s="535"/>
      <c r="AD69" s="535"/>
      <c r="AE69" s="535"/>
      <c r="AG69" s="541" t="e">
        <f>IF(#REF!="○",F69,"")</f>
        <v>#REF!</v>
      </c>
      <c r="AH69" s="195" t="e">
        <f>VLOOKUP('様式４号（個表） '!$G69,'【参考】数式用'!$P$4:$Q$54,2,FALSE)</f>
        <v>#N/A</v>
      </c>
      <c r="AI69" s="195" t="e">
        <f>VLOOKUP('様式４号（個表） '!$G69,'【参考】数式用'!$P$4:$W$54,8,FALSE)</f>
        <v>#N/A</v>
      </c>
      <c r="AJ69" s="195" t="e">
        <f>VLOOKUP('様式４号（個表） '!$G69,'【参考】数式用'!$P$4:$AD$54,15,FALSE)</f>
        <v>#N/A</v>
      </c>
      <c r="AK69" s="195" t="str">
        <f t="shared" si="1"/>
        <v/>
      </c>
      <c r="AL69" s="195" t="str">
        <f t="shared" si="1"/>
        <v/>
      </c>
      <c r="AM69" s="195" t="str">
        <f t="shared" si="2"/>
        <v/>
      </c>
      <c r="AN69" s="195" t="str">
        <f>IF(G69="","",VLOOKUP(G69,'【参考】数式用'!$A$4:$M$54,13,FALSE))</f>
        <v/>
      </c>
      <c r="AO69" s="197" t="str">
        <f t="shared" si="3"/>
        <v>―</v>
      </c>
    </row>
    <row r="70" spans="1:41" ht="45" customHeight="1">
      <c r="A70" s="401">
        <f t="shared" si="4"/>
        <v>55</v>
      </c>
      <c r="B70" s="413" t="str">
        <f>IF('様式第２号　基本情報入力シート'!B107="","",'様式第２号　基本情報入力シート'!B107)</f>
        <v/>
      </c>
      <c r="C70" s="426" t="str">
        <f>IF('様式第２号　基本情報入力シート'!L107="","",'様式第２号　基本情報入力シート'!L107)</f>
        <v/>
      </c>
      <c r="D70" s="426" t="str">
        <f>IF('様式第２号　基本情報入力シート'!Q107="","",'様式第２号　基本情報入力シート'!Q107)</f>
        <v/>
      </c>
      <c r="E70" s="426" t="str">
        <f>IF('様式第２号　基本情報入力シート'!V107="","",'様式第２号　基本情報入力シート'!V107)</f>
        <v/>
      </c>
      <c r="F70" s="426" t="str">
        <f>IF('様式第２号　基本情報入力シート'!W107="","",'様式第２号　基本情報入力シート'!W107)</f>
        <v/>
      </c>
      <c r="G70" s="426" t="str">
        <f>IF('様式第２号　基本情報入力シート'!Z107="","",'様式第２号　基本情報入力シート'!Z107)</f>
        <v/>
      </c>
      <c r="H70" s="475" t="str">
        <f>IF('様式第２号　基本情報入力シート'!AD107="","",'様式第２号　基本情報入力シート'!AD107)</f>
        <v/>
      </c>
      <c r="I70" s="481" t="str">
        <f>IF('様式第２号　基本情報入力シート'!AE107="","",'様式第２号　基本情報入力シート'!AE107)</f>
        <v/>
      </c>
      <c r="J70" s="488"/>
      <c r="K70" s="491"/>
      <c r="L70" s="491"/>
      <c r="M70" s="494" t="str">
        <f>IF(G70="","",VLOOKUP(AM70,'【参考】数式用'!$AZ$3:$BA$6,2,FALSE))</f>
        <v/>
      </c>
      <c r="N70" s="503" t="str">
        <f>IF(G70="","",VLOOKUP(G70,'【参考】数式用'!$A$4:$L$54,MATCH('様式４号（個表） '!M70,'【参考】数式用'!$J$3:$L$3,0)+9,FALSE))</f>
        <v/>
      </c>
      <c r="O70" s="513" t="s">
        <v>2422</v>
      </c>
      <c r="P70" s="517" t="str">
        <f t="shared" si="0"/>
        <v>未入力あり</v>
      </c>
      <c r="Q70" s="525" t="str">
        <f>IFERROR(IF(P70="未入力あり","",ROUNDDOWN(ROUNDDOWN($H70*$I70,0)*VLOOKUP($G70,'【参考】数式用'!$A$4:$E$54,3,FALSE),0)),"")</f>
        <v/>
      </c>
      <c r="R70" s="525" t="str">
        <f>IF(AK70="×",0,IF(P70="未入力あり","",ROUNDDOWN(ROUNDDOWN($H70*$I70,0)*VLOOKUP($G70,'【参考】数式用'!$A$4:$E$54,4,FALSE),0)))</f>
        <v/>
      </c>
      <c r="S70" s="529" t="str">
        <f>IF(AL70="×",0,IF(P70="未入力あり","",ROUNDDOWN(ROUNDDOWN($H70*$I70,0)*VLOOKUP($G70,'【参考】数式用'!$A$4:$E$54,5,FALSE),0)))</f>
        <v/>
      </c>
      <c r="U70" s="535"/>
      <c r="V70" s="535"/>
      <c r="W70" s="535"/>
      <c r="X70" s="535"/>
      <c r="Y70" s="535"/>
      <c r="Z70" s="535"/>
      <c r="AA70" s="535"/>
      <c r="AB70" s="535"/>
      <c r="AC70" s="535"/>
      <c r="AD70" s="535"/>
      <c r="AE70" s="535"/>
      <c r="AG70" s="541" t="e">
        <f>IF(#REF!="○",F70,"")</f>
        <v>#REF!</v>
      </c>
      <c r="AH70" s="195" t="e">
        <f>VLOOKUP('様式４号（個表） '!$G70,'【参考】数式用'!$P$4:$Q$54,2,FALSE)</f>
        <v>#N/A</v>
      </c>
      <c r="AI70" s="195" t="e">
        <f>VLOOKUP('様式４号（個表） '!$G70,'【参考】数式用'!$P$4:$W$54,8,FALSE)</f>
        <v>#N/A</v>
      </c>
      <c r="AJ70" s="195" t="e">
        <f>VLOOKUP('様式４号（個表） '!$G70,'【参考】数式用'!$P$4:$AD$54,15,FALSE)</f>
        <v>#N/A</v>
      </c>
      <c r="AK70" s="195" t="str">
        <f t="shared" si="1"/>
        <v/>
      </c>
      <c r="AL70" s="195" t="str">
        <f t="shared" si="1"/>
        <v/>
      </c>
      <c r="AM70" s="195" t="str">
        <f t="shared" si="2"/>
        <v/>
      </c>
      <c r="AN70" s="195" t="str">
        <f>IF(G70="","",VLOOKUP(G70,'【参考】数式用'!$A$4:$M$54,13,FALSE))</f>
        <v/>
      </c>
      <c r="AO70" s="197" t="str">
        <f t="shared" si="3"/>
        <v>―</v>
      </c>
    </row>
    <row r="71" spans="1:41" ht="45" customHeight="1">
      <c r="A71" s="401">
        <f t="shared" si="4"/>
        <v>56</v>
      </c>
      <c r="B71" s="413" t="str">
        <f>IF('様式第２号　基本情報入力シート'!B108="","",'様式第２号　基本情報入力シート'!B108)</f>
        <v/>
      </c>
      <c r="C71" s="426" t="str">
        <f>IF('様式第２号　基本情報入力シート'!L108="","",'様式第２号　基本情報入力シート'!L108)</f>
        <v/>
      </c>
      <c r="D71" s="426" t="str">
        <f>IF('様式第２号　基本情報入力シート'!Q108="","",'様式第２号　基本情報入力シート'!Q108)</f>
        <v/>
      </c>
      <c r="E71" s="426" t="str">
        <f>IF('様式第２号　基本情報入力シート'!V108="","",'様式第２号　基本情報入力シート'!V108)</f>
        <v/>
      </c>
      <c r="F71" s="426" t="str">
        <f>IF('様式第２号　基本情報入力シート'!W108="","",'様式第２号　基本情報入力シート'!W108)</f>
        <v/>
      </c>
      <c r="G71" s="426" t="str">
        <f>IF('様式第２号　基本情報入力シート'!Z108="","",'様式第２号　基本情報入力シート'!Z108)</f>
        <v/>
      </c>
      <c r="H71" s="475" t="str">
        <f>IF('様式第２号　基本情報入力シート'!AD108="","",'様式第２号　基本情報入力シート'!AD108)</f>
        <v/>
      </c>
      <c r="I71" s="481" t="str">
        <f>IF('様式第２号　基本情報入力シート'!AE108="","",'様式第２号　基本情報入力シート'!AE108)</f>
        <v/>
      </c>
      <c r="J71" s="488"/>
      <c r="K71" s="491"/>
      <c r="L71" s="491"/>
      <c r="M71" s="494" t="str">
        <f>IF(G71="","",VLOOKUP(AM71,'【参考】数式用'!$AZ$3:$BA$6,2,FALSE))</f>
        <v/>
      </c>
      <c r="N71" s="503" t="str">
        <f>IF(G71="","",VLOOKUP(G71,'【参考】数式用'!$A$4:$L$54,MATCH('様式４号（個表） '!M71,'【参考】数式用'!$J$3:$L$3,0)+9,FALSE))</f>
        <v/>
      </c>
      <c r="O71" s="513" t="s">
        <v>2422</v>
      </c>
      <c r="P71" s="517" t="str">
        <f t="shared" si="0"/>
        <v>未入力あり</v>
      </c>
      <c r="Q71" s="525" t="str">
        <f>IFERROR(IF(P71="未入力あり","",ROUNDDOWN(ROUNDDOWN($H71*$I71,0)*VLOOKUP($G71,'【参考】数式用'!$A$4:$E$54,3,FALSE),0)),"")</f>
        <v/>
      </c>
      <c r="R71" s="525" t="str">
        <f>IF(AK71="×",0,IF(P71="未入力あり","",ROUNDDOWN(ROUNDDOWN($H71*$I71,0)*VLOOKUP($G71,'【参考】数式用'!$A$4:$E$54,4,FALSE),0)))</f>
        <v/>
      </c>
      <c r="S71" s="529" t="str">
        <f>IF(AL71="×",0,IF(P71="未入力あり","",ROUNDDOWN(ROUNDDOWN($H71*$I71,0)*VLOOKUP($G71,'【参考】数式用'!$A$4:$E$54,5,FALSE),0)))</f>
        <v/>
      </c>
      <c r="U71" s="535"/>
      <c r="V71" s="535"/>
      <c r="W71" s="535"/>
      <c r="X71" s="535"/>
      <c r="Y71" s="535"/>
      <c r="Z71" s="535"/>
      <c r="AA71" s="535"/>
      <c r="AB71" s="535"/>
      <c r="AC71" s="535"/>
      <c r="AD71" s="535"/>
      <c r="AE71" s="535"/>
      <c r="AG71" s="541" t="e">
        <f>IF(#REF!="○",F71,"")</f>
        <v>#REF!</v>
      </c>
      <c r="AH71" s="195" t="e">
        <f>VLOOKUP('様式４号（個表） '!$G71,'【参考】数式用'!$P$4:$Q$54,2,FALSE)</f>
        <v>#N/A</v>
      </c>
      <c r="AI71" s="195" t="e">
        <f>VLOOKUP('様式４号（個表） '!$G71,'【参考】数式用'!$P$4:$W$54,8,FALSE)</f>
        <v>#N/A</v>
      </c>
      <c r="AJ71" s="195" t="e">
        <f>VLOOKUP('様式４号（個表） '!$G71,'【参考】数式用'!$P$4:$AD$54,15,FALSE)</f>
        <v>#N/A</v>
      </c>
      <c r="AK71" s="195" t="str">
        <f t="shared" si="1"/>
        <v/>
      </c>
      <c r="AL71" s="195" t="str">
        <f t="shared" si="1"/>
        <v/>
      </c>
      <c r="AM71" s="195" t="str">
        <f t="shared" si="2"/>
        <v/>
      </c>
      <c r="AN71" s="195" t="str">
        <f>IF(G71="","",VLOOKUP(G71,'【参考】数式用'!$A$4:$M$54,13,FALSE))</f>
        <v/>
      </c>
      <c r="AO71" s="197" t="str">
        <f t="shared" si="3"/>
        <v>―</v>
      </c>
    </row>
    <row r="72" spans="1:41" ht="45" customHeight="1">
      <c r="A72" s="401">
        <f t="shared" si="4"/>
        <v>57</v>
      </c>
      <c r="B72" s="413" t="str">
        <f>IF('様式第２号　基本情報入力シート'!B109="","",'様式第２号　基本情報入力シート'!B109)</f>
        <v/>
      </c>
      <c r="C72" s="426" t="str">
        <f>IF('様式第２号　基本情報入力シート'!L109="","",'様式第２号　基本情報入力シート'!L109)</f>
        <v/>
      </c>
      <c r="D72" s="426" t="str">
        <f>IF('様式第２号　基本情報入力シート'!Q109="","",'様式第２号　基本情報入力シート'!Q109)</f>
        <v/>
      </c>
      <c r="E72" s="426" t="str">
        <f>IF('様式第２号　基本情報入力シート'!V109="","",'様式第２号　基本情報入力シート'!V109)</f>
        <v/>
      </c>
      <c r="F72" s="426" t="str">
        <f>IF('様式第２号　基本情報入力シート'!W109="","",'様式第２号　基本情報入力シート'!W109)</f>
        <v/>
      </c>
      <c r="G72" s="426" t="str">
        <f>IF('様式第２号　基本情報入力シート'!Z109="","",'様式第２号　基本情報入力シート'!Z109)</f>
        <v/>
      </c>
      <c r="H72" s="475" t="str">
        <f>IF('様式第２号　基本情報入力シート'!AD109="","",'様式第２号　基本情報入力シート'!AD109)</f>
        <v/>
      </c>
      <c r="I72" s="481" t="str">
        <f>IF('様式第２号　基本情報入力シート'!AE109="","",'様式第２号　基本情報入力シート'!AE109)</f>
        <v/>
      </c>
      <c r="J72" s="488"/>
      <c r="K72" s="491"/>
      <c r="L72" s="491"/>
      <c r="M72" s="494" t="str">
        <f>IF(G72="","",VLOOKUP(AM72,'【参考】数式用'!$AZ$3:$BA$6,2,FALSE))</f>
        <v/>
      </c>
      <c r="N72" s="503" t="str">
        <f>IF(G72="","",VLOOKUP(G72,'【参考】数式用'!$A$4:$L$54,MATCH('様式４号（個表） '!M72,'【参考】数式用'!$J$3:$L$3,0)+9,FALSE))</f>
        <v/>
      </c>
      <c r="O72" s="513" t="s">
        <v>2422</v>
      </c>
      <c r="P72" s="517" t="str">
        <f t="shared" si="0"/>
        <v>未入力あり</v>
      </c>
      <c r="Q72" s="525" t="str">
        <f>IFERROR(IF(P72="未入力あり","",ROUNDDOWN(ROUNDDOWN($H72*$I72,0)*VLOOKUP($G72,'【参考】数式用'!$A$4:$E$54,3,FALSE),0)),"")</f>
        <v/>
      </c>
      <c r="R72" s="525" t="str">
        <f>IF(AK72="×",0,IF(P72="未入力あり","",ROUNDDOWN(ROUNDDOWN($H72*$I72,0)*VLOOKUP($G72,'【参考】数式用'!$A$4:$E$54,4,FALSE),0)))</f>
        <v/>
      </c>
      <c r="S72" s="529" t="str">
        <f>IF(AL72="×",0,IF(P72="未入力あり","",ROUNDDOWN(ROUNDDOWN($H72*$I72,0)*VLOOKUP($G72,'【参考】数式用'!$A$4:$E$54,5,FALSE),0)))</f>
        <v/>
      </c>
      <c r="U72" s="535"/>
      <c r="V72" s="535"/>
      <c r="W72" s="535"/>
      <c r="X72" s="535"/>
      <c r="Y72" s="535"/>
      <c r="Z72" s="535"/>
      <c r="AA72" s="535"/>
      <c r="AB72" s="535"/>
      <c r="AC72" s="535"/>
      <c r="AD72" s="535"/>
      <c r="AE72" s="535"/>
      <c r="AG72" s="541" t="e">
        <f>IF(#REF!="○",F72,"")</f>
        <v>#REF!</v>
      </c>
      <c r="AH72" s="195" t="e">
        <f>VLOOKUP('様式４号（個表） '!$G72,'【参考】数式用'!$P$4:$Q$54,2,FALSE)</f>
        <v>#N/A</v>
      </c>
      <c r="AI72" s="195" t="e">
        <f>VLOOKUP('様式４号（個表） '!$G72,'【参考】数式用'!$P$4:$W$54,8,FALSE)</f>
        <v>#N/A</v>
      </c>
      <c r="AJ72" s="195" t="e">
        <f>VLOOKUP('様式４号（個表） '!$G72,'【参考】数式用'!$P$4:$AD$54,15,FALSE)</f>
        <v>#N/A</v>
      </c>
      <c r="AK72" s="195" t="str">
        <f t="shared" si="1"/>
        <v/>
      </c>
      <c r="AL72" s="195" t="str">
        <f t="shared" si="1"/>
        <v/>
      </c>
      <c r="AM72" s="195" t="str">
        <f t="shared" si="2"/>
        <v/>
      </c>
      <c r="AN72" s="195" t="str">
        <f>IF(G72="","",VLOOKUP(G72,'【参考】数式用'!$A$4:$M$54,13,FALSE))</f>
        <v/>
      </c>
      <c r="AO72" s="197" t="str">
        <f t="shared" si="3"/>
        <v>―</v>
      </c>
    </row>
    <row r="73" spans="1:41" ht="45" customHeight="1">
      <c r="A73" s="401">
        <f t="shared" si="4"/>
        <v>58</v>
      </c>
      <c r="B73" s="413" t="str">
        <f>IF('様式第２号　基本情報入力シート'!B110="","",'様式第２号　基本情報入力シート'!B110)</f>
        <v/>
      </c>
      <c r="C73" s="426" t="str">
        <f>IF('様式第２号　基本情報入力シート'!L110="","",'様式第２号　基本情報入力シート'!L110)</f>
        <v/>
      </c>
      <c r="D73" s="426" t="str">
        <f>IF('様式第２号　基本情報入力シート'!Q110="","",'様式第２号　基本情報入力シート'!Q110)</f>
        <v/>
      </c>
      <c r="E73" s="426" t="str">
        <f>IF('様式第２号　基本情報入力シート'!V110="","",'様式第２号　基本情報入力シート'!V110)</f>
        <v/>
      </c>
      <c r="F73" s="426" t="str">
        <f>IF('様式第２号　基本情報入力シート'!W110="","",'様式第２号　基本情報入力シート'!W110)</f>
        <v/>
      </c>
      <c r="G73" s="426" t="str">
        <f>IF('様式第２号　基本情報入力シート'!Z110="","",'様式第２号　基本情報入力シート'!Z110)</f>
        <v/>
      </c>
      <c r="H73" s="475" t="str">
        <f>IF('様式第２号　基本情報入力シート'!AD110="","",'様式第２号　基本情報入力シート'!AD110)</f>
        <v/>
      </c>
      <c r="I73" s="481" t="str">
        <f>IF('様式第２号　基本情報入力シート'!AE110="","",'様式第２号　基本情報入力シート'!AE110)</f>
        <v/>
      </c>
      <c r="J73" s="488"/>
      <c r="K73" s="491"/>
      <c r="L73" s="491"/>
      <c r="M73" s="494" t="str">
        <f>IF(G73="","",VLOOKUP(AM73,'【参考】数式用'!$AZ$3:$BA$6,2,FALSE))</f>
        <v/>
      </c>
      <c r="N73" s="503" t="str">
        <f>IF(G73="","",VLOOKUP(G73,'【参考】数式用'!$A$4:$L$54,MATCH('様式４号（個表） '!M73,'【参考】数式用'!$J$3:$L$3,0)+9,FALSE))</f>
        <v/>
      </c>
      <c r="O73" s="513" t="s">
        <v>2422</v>
      </c>
      <c r="P73" s="517" t="str">
        <f t="shared" si="0"/>
        <v>未入力あり</v>
      </c>
      <c r="Q73" s="525" t="str">
        <f>IFERROR(IF(P73="未入力あり","",ROUNDDOWN(ROUNDDOWN($H73*$I73,0)*VLOOKUP($G73,'【参考】数式用'!$A$4:$E$54,3,FALSE),0)),"")</f>
        <v/>
      </c>
      <c r="R73" s="525" t="str">
        <f>IF(AK73="×",0,IF(P73="未入力あり","",ROUNDDOWN(ROUNDDOWN($H73*$I73,0)*VLOOKUP($G73,'【参考】数式用'!$A$4:$E$54,4,FALSE),0)))</f>
        <v/>
      </c>
      <c r="S73" s="529" t="str">
        <f>IF(AL73="×",0,IF(P73="未入力あり","",ROUNDDOWN(ROUNDDOWN($H73*$I73,0)*VLOOKUP($G73,'【参考】数式用'!$A$4:$E$54,5,FALSE),0)))</f>
        <v/>
      </c>
      <c r="U73" s="535"/>
      <c r="V73" s="535"/>
      <c r="W73" s="535"/>
      <c r="X73" s="535"/>
      <c r="Y73" s="535"/>
      <c r="Z73" s="535"/>
      <c r="AA73" s="535"/>
      <c r="AB73" s="535"/>
      <c r="AC73" s="535"/>
      <c r="AD73" s="535"/>
      <c r="AE73" s="535"/>
      <c r="AG73" s="541" t="e">
        <f>IF(#REF!="○",F73,"")</f>
        <v>#REF!</v>
      </c>
      <c r="AH73" s="195" t="e">
        <f>VLOOKUP('様式４号（個表） '!$G73,'【参考】数式用'!$P$4:$Q$54,2,FALSE)</f>
        <v>#N/A</v>
      </c>
      <c r="AI73" s="195" t="e">
        <f>VLOOKUP('様式４号（個表） '!$G73,'【参考】数式用'!$P$4:$W$54,8,FALSE)</f>
        <v>#N/A</v>
      </c>
      <c r="AJ73" s="195" t="e">
        <f>VLOOKUP('様式４号（個表） '!$G73,'【参考】数式用'!$P$4:$AD$54,15,FALSE)</f>
        <v>#N/A</v>
      </c>
      <c r="AK73" s="195" t="str">
        <f t="shared" si="1"/>
        <v/>
      </c>
      <c r="AL73" s="195" t="str">
        <f t="shared" si="1"/>
        <v/>
      </c>
      <c r="AM73" s="195" t="str">
        <f t="shared" si="2"/>
        <v/>
      </c>
      <c r="AN73" s="195" t="str">
        <f>IF(G73="","",VLOOKUP(G73,'【参考】数式用'!$A$4:$M$54,13,FALSE))</f>
        <v/>
      </c>
      <c r="AO73" s="197" t="str">
        <f t="shared" si="3"/>
        <v>―</v>
      </c>
    </row>
    <row r="74" spans="1:41" ht="45" customHeight="1">
      <c r="A74" s="401">
        <f t="shared" si="4"/>
        <v>59</v>
      </c>
      <c r="B74" s="413" t="str">
        <f>IF('様式第２号　基本情報入力シート'!B111="","",'様式第２号　基本情報入力シート'!B111)</f>
        <v/>
      </c>
      <c r="C74" s="426" t="str">
        <f>IF('様式第２号　基本情報入力シート'!L111="","",'様式第２号　基本情報入力シート'!L111)</f>
        <v/>
      </c>
      <c r="D74" s="426" t="str">
        <f>IF('様式第２号　基本情報入力シート'!Q111="","",'様式第２号　基本情報入力シート'!Q111)</f>
        <v/>
      </c>
      <c r="E74" s="426" t="str">
        <f>IF('様式第２号　基本情報入力シート'!V111="","",'様式第２号　基本情報入力シート'!V111)</f>
        <v/>
      </c>
      <c r="F74" s="426" t="str">
        <f>IF('様式第２号　基本情報入力シート'!W111="","",'様式第２号　基本情報入力シート'!W111)</f>
        <v/>
      </c>
      <c r="G74" s="426" t="str">
        <f>IF('様式第２号　基本情報入力シート'!Z111="","",'様式第２号　基本情報入力シート'!Z111)</f>
        <v/>
      </c>
      <c r="H74" s="475" t="str">
        <f>IF('様式第２号　基本情報入力シート'!AD111="","",'様式第２号　基本情報入力シート'!AD111)</f>
        <v/>
      </c>
      <c r="I74" s="481" t="str">
        <f>IF('様式第２号　基本情報入力シート'!AE111="","",'様式第２号　基本情報入力シート'!AE111)</f>
        <v/>
      </c>
      <c r="J74" s="488"/>
      <c r="K74" s="491"/>
      <c r="L74" s="491"/>
      <c r="M74" s="494" t="str">
        <f>IF(G74="","",VLOOKUP(AM74,'【参考】数式用'!$AZ$3:$BA$6,2,FALSE))</f>
        <v/>
      </c>
      <c r="N74" s="503" t="str">
        <f>IF(G74="","",VLOOKUP(G74,'【参考】数式用'!$A$4:$L$54,MATCH('様式４号（個表） '!M74,'【参考】数式用'!$J$3:$L$3,0)+9,FALSE))</f>
        <v/>
      </c>
      <c r="O74" s="513" t="s">
        <v>2422</v>
      </c>
      <c r="P74" s="517" t="str">
        <f t="shared" si="0"/>
        <v>未入力あり</v>
      </c>
      <c r="Q74" s="525" t="str">
        <f>IFERROR(IF(P74="未入力あり","",ROUNDDOWN(ROUNDDOWN($H74*$I74,0)*VLOOKUP($G74,'【参考】数式用'!$A$4:$E$54,3,FALSE),0)),"")</f>
        <v/>
      </c>
      <c r="R74" s="525" t="str">
        <f>IF(AK74="×",0,IF(P74="未入力あり","",ROUNDDOWN(ROUNDDOWN($H74*$I74,0)*VLOOKUP($G74,'【参考】数式用'!$A$4:$E$54,4,FALSE),0)))</f>
        <v/>
      </c>
      <c r="S74" s="529" t="str">
        <f>IF(AL74="×",0,IF(P74="未入力あり","",ROUNDDOWN(ROUNDDOWN($H74*$I74,0)*VLOOKUP($G74,'【参考】数式用'!$A$4:$E$54,5,FALSE),0)))</f>
        <v/>
      </c>
      <c r="U74" s="535"/>
      <c r="V74" s="535"/>
      <c r="W74" s="535"/>
      <c r="X74" s="535"/>
      <c r="Y74" s="535"/>
      <c r="Z74" s="535"/>
      <c r="AA74" s="535"/>
      <c r="AB74" s="535"/>
      <c r="AC74" s="535"/>
      <c r="AD74" s="535"/>
      <c r="AE74" s="535"/>
      <c r="AG74" s="541" t="e">
        <f>IF(#REF!="○",F74,"")</f>
        <v>#REF!</v>
      </c>
      <c r="AH74" s="195" t="e">
        <f>VLOOKUP('様式４号（個表） '!$G74,'【参考】数式用'!$P$4:$Q$54,2,FALSE)</f>
        <v>#N/A</v>
      </c>
      <c r="AI74" s="195" t="e">
        <f>VLOOKUP('様式４号（個表） '!$G74,'【参考】数式用'!$P$4:$W$54,8,FALSE)</f>
        <v>#N/A</v>
      </c>
      <c r="AJ74" s="195" t="e">
        <f>VLOOKUP('様式４号（個表） '!$G74,'【参考】数式用'!$P$4:$AD$54,15,FALSE)</f>
        <v>#N/A</v>
      </c>
      <c r="AK74" s="195" t="str">
        <f t="shared" si="1"/>
        <v/>
      </c>
      <c r="AL74" s="195" t="str">
        <f t="shared" si="1"/>
        <v/>
      </c>
      <c r="AM74" s="195" t="str">
        <f t="shared" si="2"/>
        <v/>
      </c>
      <c r="AN74" s="195" t="str">
        <f>IF(G74="","",VLOOKUP(G74,'【参考】数式用'!$A$4:$M$54,13,FALSE))</f>
        <v/>
      </c>
      <c r="AO74" s="197" t="str">
        <f t="shared" si="3"/>
        <v>―</v>
      </c>
    </row>
    <row r="75" spans="1:41" ht="45" customHeight="1">
      <c r="A75" s="401">
        <f t="shared" si="4"/>
        <v>60</v>
      </c>
      <c r="B75" s="413" t="str">
        <f>IF('様式第２号　基本情報入力シート'!B112="","",'様式第２号　基本情報入力シート'!B112)</f>
        <v/>
      </c>
      <c r="C75" s="426" t="str">
        <f>IF('様式第２号　基本情報入力シート'!L112="","",'様式第２号　基本情報入力シート'!L112)</f>
        <v/>
      </c>
      <c r="D75" s="426" t="str">
        <f>IF('様式第２号　基本情報入力シート'!Q112="","",'様式第２号　基本情報入力シート'!Q112)</f>
        <v/>
      </c>
      <c r="E75" s="426" t="str">
        <f>IF('様式第２号　基本情報入力シート'!V112="","",'様式第２号　基本情報入力シート'!V112)</f>
        <v/>
      </c>
      <c r="F75" s="426" t="str">
        <f>IF('様式第２号　基本情報入力シート'!W112="","",'様式第２号　基本情報入力シート'!W112)</f>
        <v/>
      </c>
      <c r="G75" s="426" t="str">
        <f>IF('様式第２号　基本情報入力シート'!Z112="","",'様式第２号　基本情報入力シート'!Z112)</f>
        <v/>
      </c>
      <c r="H75" s="475" t="str">
        <f>IF('様式第２号　基本情報入力シート'!AD112="","",'様式第２号　基本情報入力シート'!AD112)</f>
        <v/>
      </c>
      <c r="I75" s="481" t="str">
        <f>IF('様式第２号　基本情報入力シート'!AE112="","",'様式第２号　基本情報入力シート'!AE112)</f>
        <v/>
      </c>
      <c r="J75" s="488"/>
      <c r="K75" s="491"/>
      <c r="L75" s="491"/>
      <c r="M75" s="494" t="str">
        <f>IF(G75="","",VLOOKUP(AM75,'【参考】数式用'!$AZ$3:$BA$6,2,FALSE))</f>
        <v/>
      </c>
      <c r="N75" s="503" t="str">
        <f>IF(G75="","",VLOOKUP(G75,'【参考】数式用'!$A$4:$L$54,MATCH('様式４号（個表） '!M75,'【参考】数式用'!$J$3:$L$3,0)+9,FALSE))</f>
        <v/>
      </c>
      <c r="O75" s="513" t="s">
        <v>2422</v>
      </c>
      <c r="P75" s="517" t="str">
        <f t="shared" si="0"/>
        <v>未入力あり</v>
      </c>
      <c r="Q75" s="525" t="str">
        <f>IFERROR(IF(P75="未入力あり","",ROUNDDOWN(ROUNDDOWN($H75*$I75,0)*VLOOKUP($G75,'【参考】数式用'!$A$4:$E$54,3,FALSE),0)),"")</f>
        <v/>
      </c>
      <c r="R75" s="525" t="str">
        <f>IF(AK75="×",0,IF(P75="未入力あり","",ROUNDDOWN(ROUNDDOWN($H75*$I75,0)*VLOOKUP($G75,'【参考】数式用'!$A$4:$E$54,4,FALSE),0)))</f>
        <v/>
      </c>
      <c r="S75" s="529" t="str">
        <f>IF(AL75="×",0,IF(P75="未入力あり","",ROUNDDOWN(ROUNDDOWN($H75*$I75,0)*VLOOKUP($G75,'【参考】数式用'!$A$4:$E$54,5,FALSE),0)))</f>
        <v/>
      </c>
      <c r="U75" s="535"/>
      <c r="V75" s="535"/>
      <c r="W75" s="535"/>
      <c r="X75" s="535"/>
      <c r="Y75" s="535"/>
      <c r="Z75" s="535"/>
      <c r="AA75" s="535"/>
      <c r="AB75" s="535"/>
      <c r="AC75" s="535"/>
      <c r="AD75" s="535"/>
      <c r="AE75" s="535"/>
      <c r="AG75" s="541" t="e">
        <f>IF(#REF!="○",F75,"")</f>
        <v>#REF!</v>
      </c>
      <c r="AH75" s="195" t="e">
        <f>VLOOKUP('様式４号（個表） '!$G75,'【参考】数式用'!$P$4:$Q$54,2,FALSE)</f>
        <v>#N/A</v>
      </c>
      <c r="AI75" s="195" t="e">
        <f>VLOOKUP('様式４号（個表） '!$G75,'【参考】数式用'!$P$4:$W$54,8,FALSE)</f>
        <v>#N/A</v>
      </c>
      <c r="AJ75" s="195" t="e">
        <f>VLOOKUP('様式４号（個表） '!$G75,'【参考】数式用'!$P$4:$AD$54,15,FALSE)</f>
        <v>#N/A</v>
      </c>
      <c r="AK75" s="195" t="str">
        <f t="shared" si="1"/>
        <v/>
      </c>
      <c r="AL75" s="195" t="str">
        <f t="shared" si="1"/>
        <v/>
      </c>
      <c r="AM75" s="195" t="str">
        <f t="shared" si="2"/>
        <v/>
      </c>
      <c r="AN75" s="195" t="str">
        <f>IF(G75="","",VLOOKUP(G75,'【参考】数式用'!$A$4:$M$54,13,FALSE))</f>
        <v/>
      </c>
      <c r="AO75" s="197" t="str">
        <f t="shared" si="3"/>
        <v>―</v>
      </c>
    </row>
    <row r="76" spans="1:41" ht="45" customHeight="1">
      <c r="A76" s="401">
        <f t="shared" si="4"/>
        <v>61</v>
      </c>
      <c r="B76" s="413" t="str">
        <f>IF('様式第２号　基本情報入力シート'!B113="","",'様式第２号　基本情報入力シート'!B113)</f>
        <v/>
      </c>
      <c r="C76" s="426" t="str">
        <f>IF('様式第２号　基本情報入力シート'!L113="","",'様式第２号　基本情報入力シート'!L113)</f>
        <v/>
      </c>
      <c r="D76" s="426" t="str">
        <f>IF('様式第２号　基本情報入力シート'!Q113="","",'様式第２号　基本情報入力シート'!Q113)</f>
        <v/>
      </c>
      <c r="E76" s="426" t="str">
        <f>IF('様式第２号　基本情報入力シート'!V113="","",'様式第２号　基本情報入力シート'!V113)</f>
        <v/>
      </c>
      <c r="F76" s="426" t="str">
        <f>IF('様式第２号　基本情報入力シート'!W113="","",'様式第２号　基本情報入力シート'!W113)</f>
        <v/>
      </c>
      <c r="G76" s="426" t="str">
        <f>IF('様式第２号　基本情報入力シート'!Z113="","",'様式第２号　基本情報入力シート'!Z113)</f>
        <v/>
      </c>
      <c r="H76" s="475" t="str">
        <f>IF('様式第２号　基本情報入力シート'!AD113="","",'様式第２号　基本情報入力シート'!AD113)</f>
        <v/>
      </c>
      <c r="I76" s="481" t="str">
        <f>IF('様式第２号　基本情報入力シート'!AE113="","",'様式第２号　基本情報入力シート'!AE113)</f>
        <v/>
      </c>
      <c r="J76" s="488"/>
      <c r="K76" s="491"/>
      <c r="L76" s="491"/>
      <c r="M76" s="494" t="str">
        <f>IF(G76="","",VLOOKUP(AM76,'【参考】数式用'!$AZ$3:$BA$6,2,FALSE))</f>
        <v/>
      </c>
      <c r="N76" s="503" t="str">
        <f>IF(G76="","",VLOOKUP(G76,'【参考】数式用'!$A$4:$L$54,MATCH('様式４号（個表） '!M76,'【参考】数式用'!$J$3:$L$3,0)+9,FALSE))</f>
        <v/>
      </c>
      <c r="O76" s="513" t="s">
        <v>2422</v>
      </c>
      <c r="P76" s="517" t="str">
        <f t="shared" si="0"/>
        <v>未入力あり</v>
      </c>
      <c r="Q76" s="525" t="str">
        <f>IFERROR(IF(P76="未入力あり","",ROUNDDOWN(ROUNDDOWN($H76*$I76,0)*VLOOKUP($G76,'【参考】数式用'!$A$4:$E$54,3,FALSE),0)),"")</f>
        <v/>
      </c>
      <c r="R76" s="525" t="str">
        <f>IF(AK76="×",0,IF(P76="未入力あり","",ROUNDDOWN(ROUNDDOWN($H76*$I76,0)*VLOOKUP($G76,'【参考】数式用'!$A$4:$E$54,4,FALSE),0)))</f>
        <v/>
      </c>
      <c r="S76" s="529" t="str">
        <f>IF(AL76="×",0,IF(P76="未入力あり","",ROUNDDOWN(ROUNDDOWN($H76*$I76,0)*VLOOKUP($G76,'【参考】数式用'!$A$4:$E$54,5,FALSE),0)))</f>
        <v/>
      </c>
      <c r="U76" s="535"/>
      <c r="V76" s="535"/>
      <c r="W76" s="535"/>
      <c r="X76" s="535"/>
      <c r="Y76" s="535"/>
      <c r="Z76" s="535"/>
      <c r="AA76" s="535"/>
      <c r="AB76" s="535"/>
      <c r="AC76" s="535"/>
      <c r="AD76" s="535"/>
      <c r="AE76" s="535"/>
      <c r="AG76" s="541" t="e">
        <f>IF(#REF!="○",F76,"")</f>
        <v>#REF!</v>
      </c>
      <c r="AH76" s="195" t="e">
        <f>VLOOKUP('様式４号（個表） '!$G76,'【参考】数式用'!$P$4:$Q$54,2,FALSE)</f>
        <v>#N/A</v>
      </c>
      <c r="AI76" s="195" t="e">
        <f>VLOOKUP('様式４号（個表） '!$G76,'【参考】数式用'!$P$4:$W$54,8,FALSE)</f>
        <v>#N/A</v>
      </c>
      <c r="AJ76" s="195" t="e">
        <f>VLOOKUP('様式４号（個表） '!$G76,'【参考】数式用'!$P$4:$AD$54,15,FALSE)</f>
        <v>#N/A</v>
      </c>
      <c r="AK76" s="195" t="str">
        <f t="shared" si="1"/>
        <v/>
      </c>
      <c r="AL76" s="195" t="str">
        <f t="shared" si="1"/>
        <v/>
      </c>
      <c r="AM76" s="195" t="str">
        <f t="shared" si="2"/>
        <v/>
      </c>
      <c r="AN76" s="195" t="str">
        <f>IF(G76="","",VLOOKUP(G76,'【参考】数式用'!$A$4:$M$54,13,FALSE))</f>
        <v/>
      </c>
      <c r="AO76" s="197" t="str">
        <f t="shared" si="3"/>
        <v>―</v>
      </c>
    </row>
    <row r="77" spans="1:41" ht="45" customHeight="1">
      <c r="A77" s="401">
        <f t="shared" si="4"/>
        <v>62</v>
      </c>
      <c r="B77" s="413" t="str">
        <f>IF('様式第２号　基本情報入力シート'!B114="","",'様式第２号　基本情報入力シート'!B114)</f>
        <v/>
      </c>
      <c r="C77" s="426" t="str">
        <f>IF('様式第２号　基本情報入力シート'!L114="","",'様式第２号　基本情報入力シート'!L114)</f>
        <v/>
      </c>
      <c r="D77" s="426" t="str">
        <f>IF('様式第２号　基本情報入力シート'!Q114="","",'様式第２号　基本情報入力シート'!Q114)</f>
        <v/>
      </c>
      <c r="E77" s="426" t="str">
        <f>IF('様式第２号　基本情報入力シート'!V114="","",'様式第２号　基本情報入力シート'!V114)</f>
        <v/>
      </c>
      <c r="F77" s="426" t="str">
        <f>IF('様式第２号　基本情報入力シート'!W114="","",'様式第２号　基本情報入力シート'!W114)</f>
        <v/>
      </c>
      <c r="G77" s="426" t="str">
        <f>IF('様式第２号　基本情報入力シート'!Z114="","",'様式第２号　基本情報入力シート'!Z114)</f>
        <v/>
      </c>
      <c r="H77" s="475" t="str">
        <f>IF('様式第２号　基本情報入力シート'!AD114="","",'様式第２号　基本情報入力シート'!AD114)</f>
        <v/>
      </c>
      <c r="I77" s="481" t="str">
        <f>IF('様式第２号　基本情報入力シート'!AE114="","",'様式第２号　基本情報入力シート'!AE114)</f>
        <v/>
      </c>
      <c r="J77" s="488"/>
      <c r="K77" s="491"/>
      <c r="L77" s="491"/>
      <c r="M77" s="494" t="str">
        <f>IF(G77="","",VLOOKUP(AM77,'【参考】数式用'!$AZ$3:$BA$6,2,FALSE))</f>
        <v/>
      </c>
      <c r="N77" s="503" t="str">
        <f>IF(G77="","",VLOOKUP(G77,'【参考】数式用'!$A$4:$L$54,MATCH('様式４号（個表） '!M77,'【参考】数式用'!$J$3:$L$3,0)+9,FALSE))</f>
        <v/>
      </c>
      <c r="O77" s="513" t="s">
        <v>2422</v>
      </c>
      <c r="P77" s="517" t="str">
        <f t="shared" si="0"/>
        <v>未入力あり</v>
      </c>
      <c r="Q77" s="525" t="str">
        <f>IFERROR(IF(P77="未入力あり","",ROUNDDOWN(ROUNDDOWN($H77*$I77,0)*VLOOKUP($G77,'【参考】数式用'!$A$4:$E$54,3,FALSE),0)),"")</f>
        <v/>
      </c>
      <c r="R77" s="525" t="str">
        <f>IF(AK77="×",0,IF(P77="未入力あり","",ROUNDDOWN(ROUNDDOWN($H77*$I77,0)*VLOOKUP($G77,'【参考】数式用'!$A$4:$E$54,4,FALSE),0)))</f>
        <v/>
      </c>
      <c r="S77" s="529" t="str">
        <f>IF(AL77="×",0,IF(P77="未入力あり","",ROUNDDOWN(ROUNDDOWN($H77*$I77,0)*VLOOKUP($G77,'【参考】数式用'!$A$4:$E$54,5,FALSE),0)))</f>
        <v/>
      </c>
      <c r="U77" s="535"/>
      <c r="V77" s="535"/>
      <c r="W77" s="535"/>
      <c r="X77" s="535"/>
      <c r="Y77" s="535"/>
      <c r="Z77" s="535"/>
      <c r="AA77" s="535"/>
      <c r="AB77" s="535"/>
      <c r="AC77" s="535"/>
      <c r="AD77" s="535"/>
      <c r="AE77" s="535"/>
      <c r="AG77" s="541" t="e">
        <f>IF(#REF!="○",F77,"")</f>
        <v>#REF!</v>
      </c>
      <c r="AH77" s="195" t="e">
        <f>VLOOKUP('様式４号（個表） '!$G77,'【参考】数式用'!$P$4:$Q$54,2,FALSE)</f>
        <v>#N/A</v>
      </c>
      <c r="AI77" s="195" t="e">
        <f>VLOOKUP('様式４号（個表） '!$G77,'【参考】数式用'!$P$4:$W$54,8,FALSE)</f>
        <v>#N/A</v>
      </c>
      <c r="AJ77" s="195" t="e">
        <f>VLOOKUP('様式４号（個表） '!$G77,'【参考】数式用'!$P$4:$AD$54,15,FALSE)</f>
        <v>#N/A</v>
      </c>
      <c r="AK77" s="195" t="str">
        <f t="shared" si="1"/>
        <v/>
      </c>
      <c r="AL77" s="195" t="str">
        <f t="shared" si="1"/>
        <v/>
      </c>
      <c r="AM77" s="195" t="str">
        <f t="shared" si="2"/>
        <v/>
      </c>
      <c r="AN77" s="195" t="str">
        <f>IF(G77="","",VLOOKUP(G77,'【参考】数式用'!$A$4:$M$54,13,FALSE))</f>
        <v/>
      </c>
      <c r="AO77" s="197" t="str">
        <f t="shared" si="3"/>
        <v>―</v>
      </c>
    </row>
    <row r="78" spans="1:41" ht="45" customHeight="1">
      <c r="A78" s="401">
        <f t="shared" si="4"/>
        <v>63</v>
      </c>
      <c r="B78" s="413" t="str">
        <f>IF('様式第２号　基本情報入力シート'!B115="","",'様式第２号　基本情報入力シート'!B115)</f>
        <v/>
      </c>
      <c r="C78" s="426" t="str">
        <f>IF('様式第２号　基本情報入力シート'!L115="","",'様式第２号　基本情報入力シート'!L115)</f>
        <v/>
      </c>
      <c r="D78" s="426" t="str">
        <f>IF('様式第２号　基本情報入力シート'!Q115="","",'様式第２号　基本情報入力シート'!Q115)</f>
        <v/>
      </c>
      <c r="E78" s="426" t="str">
        <f>IF('様式第２号　基本情報入力シート'!V115="","",'様式第２号　基本情報入力シート'!V115)</f>
        <v/>
      </c>
      <c r="F78" s="426" t="str">
        <f>IF('様式第２号　基本情報入力シート'!W115="","",'様式第２号　基本情報入力シート'!W115)</f>
        <v/>
      </c>
      <c r="G78" s="426" t="str">
        <f>IF('様式第２号　基本情報入力シート'!Z115="","",'様式第２号　基本情報入力シート'!Z115)</f>
        <v/>
      </c>
      <c r="H78" s="475" t="str">
        <f>IF('様式第２号　基本情報入力シート'!AD115="","",'様式第２号　基本情報入力シート'!AD115)</f>
        <v/>
      </c>
      <c r="I78" s="481" t="str">
        <f>IF('様式第２号　基本情報入力シート'!AE115="","",'様式第２号　基本情報入力シート'!AE115)</f>
        <v/>
      </c>
      <c r="J78" s="488"/>
      <c r="K78" s="491"/>
      <c r="L78" s="491"/>
      <c r="M78" s="494" t="str">
        <f>IF(G78="","",VLOOKUP(AM78,'【参考】数式用'!$AZ$3:$BA$6,2,FALSE))</f>
        <v/>
      </c>
      <c r="N78" s="503" t="str">
        <f>IF(G78="","",VLOOKUP(G78,'【参考】数式用'!$A$4:$L$54,MATCH('様式４号（個表） '!M78,'【参考】数式用'!$J$3:$L$3,0)+9,FALSE))</f>
        <v/>
      </c>
      <c r="O78" s="513" t="s">
        <v>2422</v>
      </c>
      <c r="P78" s="517" t="str">
        <f t="shared" si="0"/>
        <v>未入力あり</v>
      </c>
      <c r="Q78" s="525" t="str">
        <f>IFERROR(IF(P78="未入力あり","",ROUNDDOWN(ROUNDDOWN($H78*$I78,0)*VLOOKUP($G78,'【参考】数式用'!$A$4:$E$54,3,FALSE),0)),"")</f>
        <v/>
      </c>
      <c r="R78" s="525" t="str">
        <f>IF(AK78="×",0,IF(P78="未入力あり","",ROUNDDOWN(ROUNDDOWN($H78*$I78,0)*VLOOKUP($G78,'【参考】数式用'!$A$4:$E$54,4,FALSE),0)))</f>
        <v/>
      </c>
      <c r="S78" s="529" t="str">
        <f>IF(AL78="×",0,IF(P78="未入力あり","",ROUNDDOWN(ROUNDDOWN($H78*$I78,0)*VLOOKUP($G78,'【参考】数式用'!$A$4:$E$54,5,FALSE),0)))</f>
        <v/>
      </c>
      <c r="U78" s="535"/>
      <c r="V78" s="535"/>
      <c r="W78" s="535"/>
      <c r="X78" s="535"/>
      <c r="Y78" s="535"/>
      <c r="Z78" s="535"/>
      <c r="AA78" s="535"/>
      <c r="AB78" s="535"/>
      <c r="AC78" s="535"/>
      <c r="AD78" s="535"/>
      <c r="AE78" s="535"/>
      <c r="AG78" s="541" t="e">
        <f>IF(#REF!="○",F78,"")</f>
        <v>#REF!</v>
      </c>
      <c r="AH78" s="195" t="e">
        <f>VLOOKUP('様式４号（個表） '!$G78,'【参考】数式用'!$P$4:$Q$54,2,FALSE)</f>
        <v>#N/A</v>
      </c>
      <c r="AI78" s="195" t="e">
        <f>VLOOKUP('様式４号（個表） '!$G78,'【参考】数式用'!$P$4:$W$54,8,FALSE)</f>
        <v>#N/A</v>
      </c>
      <c r="AJ78" s="195" t="e">
        <f>VLOOKUP('様式４号（個表） '!$G78,'【参考】数式用'!$P$4:$AD$54,15,FALSE)</f>
        <v>#N/A</v>
      </c>
      <c r="AK78" s="195" t="str">
        <f t="shared" si="1"/>
        <v/>
      </c>
      <c r="AL78" s="195" t="str">
        <f t="shared" si="1"/>
        <v/>
      </c>
      <c r="AM78" s="195" t="str">
        <f t="shared" si="2"/>
        <v/>
      </c>
      <c r="AN78" s="195" t="str">
        <f>IF(G78="","",VLOOKUP(G78,'【参考】数式用'!$A$4:$M$54,13,FALSE))</f>
        <v/>
      </c>
      <c r="AO78" s="197" t="str">
        <f t="shared" si="3"/>
        <v>―</v>
      </c>
    </row>
    <row r="79" spans="1:41" ht="45" customHeight="1">
      <c r="A79" s="401">
        <f t="shared" si="4"/>
        <v>64</v>
      </c>
      <c r="B79" s="413" t="str">
        <f>IF('様式第２号　基本情報入力シート'!B116="","",'様式第２号　基本情報入力シート'!B116)</f>
        <v/>
      </c>
      <c r="C79" s="426" t="str">
        <f>IF('様式第２号　基本情報入力シート'!L116="","",'様式第２号　基本情報入力シート'!L116)</f>
        <v/>
      </c>
      <c r="D79" s="426" t="str">
        <f>IF('様式第２号　基本情報入力シート'!Q116="","",'様式第２号　基本情報入力シート'!Q116)</f>
        <v/>
      </c>
      <c r="E79" s="426" t="str">
        <f>IF('様式第２号　基本情報入力シート'!V116="","",'様式第２号　基本情報入力シート'!V116)</f>
        <v/>
      </c>
      <c r="F79" s="426" t="str">
        <f>IF('様式第２号　基本情報入力シート'!W116="","",'様式第２号　基本情報入力シート'!W116)</f>
        <v/>
      </c>
      <c r="G79" s="426" t="str">
        <f>IF('様式第２号　基本情報入力シート'!Z116="","",'様式第２号　基本情報入力シート'!Z116)</f>
        <v/>
      </c>
      <c r="H79" s="475" t="str">
        <f>IF('様式第２号　基本情報入力シート'!AD116="","",'様式第２号　基本情報入力シート'!AD116)</f>
        <v/>
      </c>
      <c r="I79" s="481" t="str">
        <f>IF('様式第２号　基本情報入力シート'!AE116="","",'様式第２号　基本情報入力シート'!AE116)</f>
        <v/>
      </c>
      <c r="J79" s="488"/>
      <c r="K79" s="491"/>
      <c r="L79" s="491"/>
      <c r="M79" s="494" t="str">
        <f>IF(G79="","",VLOOKUP(AM79,'【参考】数式用'!$AZ$3:$BA$6,2,FALSE))</f>
        <v/>
      </c>
      <c r="N79" s="503" t="str">
        <f>IF(G79="","",VLOOKUP(G79,'【参考】数式用'!$A$4:$L$54,MATCH('様式４号（個表） '!M79,'【参考】数式用'!$J$3:$L$3,0)+9,FALSE))</f>
        <v/>
      </c>
      <c r="O79" s="513" t="s">
        <v>2422</v>
      </c>
      <c r="P79" s="517" t="str">
        <f t="shared" si="0"/>
        <v>未入力あり</v>
      </c>
      <c r="Q79" s="525" t="str">
        <f>IFERROR(IF(P79="未入力あり","",ROUNDDOWN(ROUNDDOWN($H79*$I79,0)*VLOOKUP($G79,'【参考】数式用'!$A$4:$E$54,3,FALSE),0)),"")</f>
        <v/>
      </c>
      <c r="R79" s="525" t="str">
        <f>IF(AK79="×",0,IF(P79="未入力あり","",ROUNDDOWN(ROUNDDOWN($H79*$I79,0)*VLOOKUP($G79,'【参考】数式用'!$A$4:$E$54,4,FALSE),0)))</f>
        <v/>
      </c>
      <c r="S79" s="529" t="str">
        <f>IF(AL79="×",0,IF(P79="未入力あり","",ROUNDDOWN(ROUNDDOWN($H79*$I79,0)*VLOOKUP($G79,'【参考】数式用'!$A$4:$E$54,5,FALSE),0)))</f>
        <v/>
      </c>
      <c r="U79" s="535"/>
      <c r="V79" s="535"/>
      <c r="W79" s="535"/>
      <c r="X79" s="535"/>
      <c r="Y79" s="535"/>
      <c r="Z79" s="535"/>
      <c r="AA79" s="535"/>
      <c r="AB79" s="535"/>
      <c r="AC79" s="535"/>
      <c r="AD79" s="535"/>
      <c r="AE79" s="535"/>
      <c r="AG79" s="541" t="e">
        <f>IF(#REF!="○",F79,"")</f>
        <v>#REF!</v>
      </c>
      <c r="AH79" s="195" t="e">
        <f>VLOOKUP('様式４号（個表） '!$G79,'【参考】数式用'!$P$4:$Q$54,2,FALSE)</f>
        <v>#N/A</v>
      </c>
      <c r="AI79" s="195" t="e">
        <f>VLOOKUP('様式４号（個表） '!$G79,'【参考】数式用'!$P$4:$W$54,8,FALSE)</f>
        <v>#N/A</v>
      </c>
      <c r="AJ79" s="195" t="e">
        <f>VLOOKUP('様式４号（個表） '!$G79,'【参考】数式用'!$P$4:$AD$54,15,FALSE)</f>
        <v>#N/A</v>
      </c>
      <c r="AK79" s="195" t="str">
        <f t="shared" si="1"/>
        <v/>
      </c>
      <c r="AL79" s="195" t="str">
        <f t="shared" si="1"/>
        <v/>
      </c>
      <c r="AM79" s="195" t="str">
        <f t="shared" si="2"/>
        <v/>
      </c>
      <c r="AN79" s="195" t="str">
        <f>IF(G79="","",VLOOKUP(G79,'【参考】数式用'!$A$4:$M$54,13,FALSE))</f>
        <v/>
      </c>
      <c r="AO79" s="197" t="str">
        <f t="shared" si="3"/>
        <v>―</v>
      </c>
    </row>
    <row r="80" spans="1:41" ht="45" customHeight="1">
      <c r="A80" s="401">
        <f t="shared" si="4"/>
        <v>65</v>
      </c>
      <c r="B80" s="413" t="str">
        <f>IF('様式第２号　基本情報入力シート'!B117="","",'様式第２号　基本情報入力シート'!B117)</f>
        <v/>
      </c>
      <c r="C80" s="426" t="str">
        <f>IF('様式第２号　基本情報入力シート'!L117="","",'様式第２号　基本情報入力シート'!L117)</f>
        <v/>
      </c>
      <c r="D80" s="426" t="str">
        <f>IF('様式第２号　基本情報入力シート'!Q117="","",'様式第２号　基本情報入力シート'!Q117)</f>
        <v/>
      </c>
      <c r="E80" s="426" t="str">
        <f>IF('様式第２号　基本情報入力シート'!V117="","",'様式第２号　基本情報入力シート'!V117)</f>
        <v/>
      </c>
      <c r="F80" s="426" t="str">
        <f>IF('様式第２号　基本情報入力シート'!W117="","",'様式第２号　基本情報入力シート'!W117)</f>
        <v/>
      </c>
      <c r="G80" s="426" t="str">
        <f>IF('様式第２号　基本情報入力シート'!Z117="","",'様式第２号　基本情報入力シート'!Z117)</f>
        <v/>
      </c>
      <c r="H80" s="475" t="str">
        <f>IF('様式第２号　基本情報入力シート'!AD117="","",'様式第２号　基本情報入力シート'!AD117)</f>
        <v/>
      </c>
      <c r="I80" s="481" t="str">
        <f>IF('様式第２号　基本情報入力シート'!AE117="","",'様式第２号　基本情報入力シート'!AE117)</f>
        <v/>
      </c>
      <c r="J80" s="488"/>
      <c r="K80" s="491"/>
      <c r="L80" s="491"/>
      <c r="M80" s="494" t="str">
        <f>IF(G80="","",VLOOKUP(AM80,'【参考】数式用'!$AZ$3:$BA$6,2,FALSE))</f>
        <v/>
      </c>
      <c r="N80" s="503" t="str">
        <f>IF(G80="","",VLOOKUP(G80,'【参考】数式用'!$A$4:$L$54,MATCH('様式４号（個表） '!M80,'【参考】数式用'!$J$3:$L$3,0)+9,FALSE))</f>
        <v/>
      </c>
      <c r="O80" s="513" t="s">
        <v>2422</v>
      </c>
      <c r="P80" s="517" t="str">
        <f t="shared" ref="P80:P143" si="5">IFERROR(ROUNDDOWN(ROUNDDOWN($H80*$I80,0)*$N80,0),"未入力あり")</f>
        <v>未入力あり</v>
      </c>
      <c r="Q80" s="525" t="str">
        <f>IFERROR(IF(P80="未入力あり","",ROUNDDOWN(ROUNDDOWN($H80*$I80,0)*VLOOKUP($G80,'【参考】数式用'!$A$4:$E$54,3,FALSE),0)),"")</f>
        <v/>
      </c>
      <c r="R80" s="525" t="str">
        <f>IF(AK80="×",0,IF(P80="未入力あり","",ROUNDDOWN(ROUNDDOWN($H80*$I80,0)*VLOOKUP($G80,'【参考】数式用'!$A$4:$E$54,4,FALSE),0)))</f>
        <v/>
      </c>
      <c r="S80" s="529" t="str">
        <f>IF(AL80="×",0,IF(P80="未入力あり","",ROUNDDOWN(ROUNDDOWN($H80*$I80,0)*VLOOKUP($G80,'【参考】数式用'!$A$4:$E$54,5,FALSE),0)))</f>
        <v/>
      </c>
      <c r="U80" s="535"/>
      <c r="V80" s="535"/>
      <c r="W80" s="535"/>
      <c r="X80" s="535"/>
      <c r="Y80" s="535"/>
      <c r="Z80" s="535"/>
      <c r="AA80" s="535"/>
      <c r="AB80" s="535"/>
      <c r="AC80" s="535"/>
      <c r="AD80" s="535"/>
      <c r="AE80" s="535"/>
      <c r="AG80" s="541" t="e">
        <f>IF(#REF!="○",F80,"")</f>
        <v>#REF!</v>
      </c>
      <c r="AH80" s="195" t="e">
        <f>VLOOKUP('様式４号（個表） '!$G80,'【参考】数式用'!$P$4:$Q$54,2,FALSE)</f>
        <v>#N/A</v>
      </c>
      <c r="AI80" s="195" t="e">
        <f>VLOOKUP('様式４号（個表） '!$G80,'【参考】数式用'!$P$4:$W$54,8,FALSE)</f>
        <v>#N/A</v>
      </c>
      <c r="AJ80" s="195" t="e">
        <f>VLOOKUP('様式４号（個表） '!$G80,'【参考】数式用'!$P$4:$AD$54,15,FALSE)</f>
        <v>#N/A</v>
      </c>
      <c r="AK80" s="195" t="str">
        <f t="shared" ref="AK80:AL143" si="6">IF(K80="","",IF(OR(K80="要件を満たさない",K80="―"),"×","○"))</f>
        <v/>
      </c>
      <c r="AL80" s="195" t="str">
        <f t="shared" si="6"/>
        <v/>
      </c>
      <c r="AM80" s="195" t="str">
        <f t="shared" ref="AM80:AM143" si="7">IF(G80="","","○"&amp;AK80&amp;AL80)</f>
        <v/>
      </c>
      <c r="AN80" s="195" t="str">
        <f>IF(G80="","",VLOOKUP(G80,'【参考】数式用'!$A$4:$M$54,13,FALSE))</f>
        <v/>
      </c>
      <c r="AO80" s="197" t="str">
        <f t="shared" ref="AO80:AO143" si="8">IF(AND(AK80="×",L80="②の要件を満たしている"),"×","―")</f>
        <v>―</v>
      </c>
    </row>
    <row r="81" spans="1:41" ht="45" customHeight="1">
      <c r="A81" s="401">
        <f t="shared" ref="A81:A144" si="9">A80+1</f>
        <v>66</v>
      </c>
      <c r="B81" s="413" t="str">
        <f>IF('様式第２号　基本情報入力シート'!B118="","",'様式第２号　基本情報入力シート'!B118)</f>
        <v/>
      </c>
      <c r="C81" s="426" t="str">
        <f>IF('様式第２号　基本情報入力シート'!L118="","",'様式第２号　基本情報入力シート'!L118)</f>
        <v/>
      </c>
      <c r="D81" s="426" t="str">
        <f>IF('様式第２号　基本情報入力シート'!Q118="","",'様式第２号　基本情報入力シート'!Q118)</f>
        <v/>
      </c>
      <c r="E81" s="426" t="str">
        <f>IF('様式第２号　基本情報入力シート'!V118="","",'様式第２号　基本情報入力シート'!V118)</f>
        <v/>
      </c>
      <c r="F81" s="426" t="str">
        <f>IF('様式第２号　基本情報入力シート'!W118="","",'様式第２号　基本情報入力シート'!W118)</f>
        <v/>
      </c>
      <c r="G81" s="426" t="str">
        <f>IF('様式第２号　基本情報入力シート'!Z118="","",'様式第２号　基本情報入力シート'!Z118)</f>
        <v/>
      </c>
      <c r="H81" s="475" t="str">
        <f>IF('様式第２号　基本情報入力シート'!AD118="","",'様式第２号　基本情報入力シート'!AD118)</f>
        <v/>
      </c>
      <c r="I81" s="481" t="str">
        <f>IF('様式第２号　基本情報入力シート'!AE118="","",'様式第２号　基本情報入力シート'!AE118)</f>
        <v/>
      </c>
      <c r="J81" s="488"/>
      <c r="K81" s="491"/>
      <c r="L81" s="491"/>
      <c r="M81" s="494" t="str">
        <f>IF(G81="","",VLOOKUP(AM81,'【参考】数式用'!$AZ$3:$BA$6,2,FALSE))</f>
        <v/>
      </c>
      <c r="N81" s="503" t="str">
        <f>IF(G81="","",VLOOKUP(G81,'【参考】数式用'!$A$4:$L$54,MATCH('様式４号（個表） '!M81,'【参考】数式用'!$J$3:$L$3,0)+9,FALSE))</f>
        <v/>
      </c>
      <c r="O81" s="513" t="s">
        <v>2422</v>
      </c>
      <c r="P81" s="517" t="str">
        <f t="shared" si="5"/>
        <v>未入力あり</v>
      </c>
      <c r="Q81" s="525" t="str">
        <f>IFERROR(IF(P81="未入力あり","",ROUNDDOWN(ROUNDDOWN($H81*$I81,0)*VLOOKUP($G81,'【参考】数式用'!$A$4:$E$54,3,FALSE),0)),"")</f>
        <v/>
      </c>
      <c r="R81" s="525" t="str">
        <f>IF(AK81="×",0,IF(P81="未入力あり","",ROUNDDOWN(ROUNDDOWN($H81*$I81,0)*VLOOKUP($G81,'【参考】数式用'!$A$4:$E$54,4,FALSE),0)))</f>
        <v/>
      </c>
      <c r="S81" s="529" t="str">
        <f>IF(AL81="×",0,IF(P81="未入力あり","",ROUNDDOWN(ROUNDDOWN($H81*$I81,0)*VLOOKUP($G81,'【参考】数式用'!$A$4:$E$54,5,FALSE),0)))</f>
        <v/>
      </c>
      <c r="U81" s="535"/>
      <c r="V81" s="535"/>
      <c r="W81" s="535"/>
      <c r="X81" s="535"/>
      <c r="Y81" s="535"/>
      <c r="Z81" s="535"/>
      <c r="AA81" s="535"/>
      <c r="AB81" s="535"/>
      <c r="AC81" s="535"/>
      <c r="AD81" s="535"/>
      <c r="AE81" s="535"/>
      <c r="AG81" s="541" t="e">
        <f>IF(#REF!="○",F81,"")</f>
        <v>#REF!</v>
      </c>
      <c r="AH81" s="195" t="e">
        <f>VLOOKUP('様式４号（個表） '!$G81,'【参考】数式用'!$P$4:$Q$54,2,FALSE)</f>
        <v>#N/A</v>
      </c>
      <c r="AI81" s="195" t="e">
        <f>VLOOKUP('様式４号（個表） '!$G81,'【参考】数式用'!$P$4:$W$54,8,FALSE)</f>
        <v>#N/A</v>
      </c>
      <c r="AJ81" s="195" t="e">
        <f>VLOOKUP('様式４号（個表） '!$G81,'【参考】数式用'!$P$4:$AD$54,15,FALSE)</f>
        <v>#N/A</v>
      </c>
      <c r="AK81" s="195" t="str">
        <f t="shared" si="6"/>
        <v/>
      </c>
      <c r="AL81" s="195" t="str">
        <f t="shared" si="6"/>
        <v/>
      </c>
      <c r="AM81" s="195" t="str">
        <f t="shared" si="7"/>
        <v/>
      </c>
      <c r="AN81" s="195" t="str">
        <f>IF(G81="","",VLOOKUP(G81,'【参考】数式用'!$A$4:$M$54,13,FALSE))</f>
        <v/>
      </c>
      <c r="AO81" s="197" t="str">
        <f t="shared" si="8"/>
        <v>―</v>
      </c>
    </row>
    <row r="82" spans="1:41" ht="45" customHeight="1">
      <c r="A82" s="401">
        <f t="shared" si="9"/>
        <v>67</v>
      </c>
      <c r="B82" s="413" t="str">
        <f>IF('様式第２号　基本情報入力シート'!B119="","",'様式第２号　基本情報入力シート'!B119)</f>
        <v/>
      </c>
      <c r="C82" s="426" t="str">
        <f>IF('様式第２号　基本情報入力シート'!L119="","",'様式第２号　基本情報入力シート'!L119)</f>
        <v/>
      </c>
      <c r="D82" s="426" t="str">
        <f>IF('様式第２号　基本情報入力シート'!Q119="","",'様式第２号　基本情報入力シート'!Q119)</f>
        <v/>
      </c>
      <c r="E82" s="426" t="str">
        <f>IF('様式第２号　基本情報入力シート'!V119="","",'様式第２号　基本情報入力シート'!V119)</f>
        <v/>
      </c>
      <c r="F82" s="426" t="str">
        <f>IF('様式第２号　基本情報入力シート'!W119="","",'様式第２号　基本情報入力シート'!W119)</f>
        <v/>
      </c>
      <c r="G82" s="426" t="str">
        <f>IF('様式第２号　基本情報入力シート'!Z119="","",'様式第２号　基本情報入力シート'!Z119)</f>
        <v/>
      </c>
      <c r="H82" s="475" t="str">
        <f>IF('様式第２号　基本情報入力シート'!AD119="","",'様式第２号　基本情報入力シート'!AD119)</f>
        <v/>
      </c>
      <c r="I82" s="481" t="str">
        <f>IF('様式第２号　基本情報入力シート'!AE119="","",'様式第２号　基本情報入力シート'!AE119)</f>
        <v/>
      </c>
      <c r="J82" s="488"/>
      <c r="K82" s="491"/>
      <c r="L82" s="491"/>
      <c r="M82" s="494" t="str">
        <f>IF(G82="","",VLOOKUP(AM82,'【参考】数式用'!$AZ$3:$BA$6,2,FALSE))</f>
        <v/>
      </c>
      <c r="N82" s="503" t="str">
        <f>IF(G82="","",VLOOKUP(G82,'【参考】数式用'!$A$4:$L$54,MATCH('様式４号（個表） '!M82,'【参考】数式用'!$J$3:$L$3,0)+9,FALSE))</f>
        <v/>
      </c>
      <c r="O82" s="513" t="s">
        <v>2422</v>
      </c>
      <c r="P82" s="517" t="str">
        <f t="shared" si="5"/>
        <v>未入力あり</v>
      </c>
      <c r="Q82" s="525" t="str">
        <f>IFERROR(IF(P82="未入力あり","",ROUNDDOWN(ROUNDDOWN($H82*$I82,0)*VLOOKUP($G82,'【参考】数式用'!$A$4:$E$54,3,FALSE),0)),"")</f>
        <v/>
      </c>
      <c r="R82" s="525" t="str">
        <f>IF(AK82="×",0,IF(P82="未入力あり","",ROUNDDOWN(ROUNDDOWN($H82*$I82,0)*VLOOKUP($G82,'【参考】数式用'!$A$4:$E$54,4,FALSE),0)))</f>
        <v/>
      </c>
      <c r="S82" s="529" t="str">
        <f>IF(AL82="×",0,IF(P82="未入力あり","",ROUNDDOWN(ROUNDDOWN($H82*$I82,0)*VLOOKUP($G82,'【参考】数式用'!$A$4:$E$54,5,FALSE),0)))</f>
        <v/>
      </c>
      <c r="U82" s="535"/>
      <c r="V82" s="535"/>
      <c r="W82" s="535"/>
      <c r="X82" s="535"/>
      <c r="Y82" s="535"/>
      <c r="Z82" s="535"/>
      <c r="AA82" s="535"/>
      <c r="AB82" s="535"/>
      <c r="AC82" s="535"/>
      <c r="AD82" s="535"/>
      <c r="AE82" s="535"/>
      <c r="AG82" s="541" t="e">
        <f>IF(#REF!="○",F82,"")</f>
        <v>#REF!</v>
      </c>
      <c r="AH82" s="195" t="e">
        <f>VLOOKUP('様式４号（個表） '!$G82,'【参考】数式用'!$P$4:$Q$54,2,FALSE)</f>
        <v>#N/A</v>
      </c>
      <c r="AI82" s="195" t="e">
        <f>VLOOKUP('様式４号（個表） '!$G82,'【参考】数式用'!$P$4:$W$54,8,FALSE)</f>
        <v>#N/A</v>
      </c>
      <c r="AJ82" s="195" t="e">
        <f>VLOOKUP('様式４号（個表） '!$G82,'【参考】数式用'!$P$4:$AD$54,15,FALSE)</f>
        <v>#N/A</v>
      </c>
      <c r="AK82" s="195" t="str">
        <f t="shared" si="6"/>
        <v/>
      </c>
      <c r="AL82" s="195" t="str">
        <f t="shared" si="6"/>
        <v/>
      </c>
      <c r="AM82" s="195" t="str">
        <f t="shared" si="7"/>
        <v/>
      </c>
      <c r="AN82" s="195" t="str">
        <f>IF(G82="","",VLOOKUP(G82,'【参考】数式用'!$A$4:$M$54,13,FALSE))</f>
        <v/>
      </c>
      <c r="AO82" s="197" t="str">
        <f t="shared" si="8"/>
        <v>―</v>
      </c>
    </row>
    <row r="83" spans="1:41" ht="45" customHeight="1">
      <c r="A83" s="401">
        <f t="shared" si="9"/>
        <v>68</v>
      </c>
      <c r="B83" s="413" t="str">
        <f>IF('様式第２号　基本情報入力シート'!B120="","",'様式第２号　基本情報入力シート'!B120)</f>
        <v/>
      </c>
      <c r="C83" s="426" t="str">
        <f>IF('様式第２号　基本情報入力シート'!L120="","",'様式第２号　基本情報入力シート'!L120)</f>
        <v/>
      </c>
      <c r="D83" s="426" t="str">
        <f>IF('様式第２号　基本情報入力シート'!Q120="","",'様式第２号　基本情報入力シート'!Q120)</f>
        <v/>
      </c>
      <c r="E83" s="426" t="str">
        <f>IF('様式第２号　基本情報入力シート'!V120="","",'様式第２号　基本情報入力シート'!V120)</f>
        <v/>
      </c>
      <c r="F83" s="426" t="str">
        <f>IF('様式第２号　基本情報入力シート'!W120="","",'様式第２号　基本情報入力シート'!W120)</f>
        <v/>
      </c>
      <c r="G83" s="426" t="str">
        <f>IF('様式第２号　基本情報入力シート'!Z120="","",'様式第２号　基本情報入力シート'!Z120)</f>
        <v/>
      </c>
      <c r="H83" s="475" t="str">
        <f>IF('様式第２号　基本情報入力シート'!AD120="","",'様式第２号　基本情報入力シート'!AD120)</f>
        <v/>
      </c>
      <c r="I83" s="481" t="str">
        <f>IF('様式第２号　基本情報入力シート'!AE120="","",'様式第２号　基本情報入力シート'!AE120)</f>
        <v/>
      </c>
      <c r="J83" s="488"/>
      <c r="K83" s="491"/>
      <c r="L83" s="491"/>
      <c r="M83" s="494" t="str">
        <f>IF(G83="","",VLOOKUP(AM83,'【参考】数式用'!$AZ$3:$BA$6,2,FALSE))</f>
        <v/>
      </c>
      <c r="N83" s="503" t="str">
        <f>IF(G83="","",VLOOKUP(G83,'【参考】数式用'!$A$4:$L$54,MATCH('様式４号（個表） '!M83,'【参考】数式用'!$J$3:$L$3,0)+9,FALSE))</f>
        <v/>
      </c>
      <c r="O83" s="513" t="s">
        <v>2422</v>
      </c>
      <c r="P83" s="517" t="str">
        <f t="shared" si="5"/>
        <v>未入力あり</v>
      </c>
      <c r="Q83" s="525" t="str">
        <f>IFERROR(IF(P83="未入力あり","",ROUNDDOWN(ROUNDDOWN($H83*$I83,0)*VLOOKUP($G83,'【参考】数式用'!$A$4:$E$54,3,FALSE),0)),"")</f>
        <v/>
      </c>
      <c r="R83" s="525" t="str">
        <f>IF(AK83="×",0,IF(P83="未入力あり","",ROUNDDOWN(ROUNDDOWN($H83*$I83,0)*VLOOKUP($G83,'【参考】数式用'!$A$4:$E$54,4,FALSE),0)))</f>
        <v/>
      </c>
      <c r="S83" s="529" t="str">
        <f>IF(AL83="×",0,IF(P83="未入力あり","",ROUNDDOWN(ROUNDDOWN($H83*$I83,0)*VLOOKUP($G83,'【参考】数式用'!$A$4:$E$54,5,FALSE),0)))</f>
        <v/>
      </c>
      <c r="U83" s="535"/>
      <c r="V83" s="535"/>
      <c r="W83" s="535"/>
      <c r="X83" s="535"/>
      <c r="Y83" s="535"/>
      <c r="Z83" s="535"/>
      <c r="AA83" s="535"/>
      <c r="AB83" s="535"/>
      <c r="AC83" s="535"/>
      <c r="AD83" s="535"/>
      <c r="AE83" s="535"/>
      <c r="AG83" s="541" t="e">
        <f>IF(#REF!="○",F83,"")</f>
        <v>#REF!</v>
      </c>
      <c r="AH83" s="195" t="e">
        <f>VLOOKUP('様式４号（個表） '!$G83,'【参考】数式用'!$P$4:$Q$54,2,FALSE)</f>
        <v>#N/A</v>
      </c>
      <c r="AI83" s="195" t="e">
        <f>VLOOKUP('様式４号（個表） '!$G83,'【参考】数式用'!$P$4:$W$54,8,FALSE)</f>
        <v>#N/A</v>
      </c>
      <c r="AJ83" s="195" t="e">
        <f>VLOOKUP('様式４号（個表） '!$G83,'【参考】数式用'!$P$4:$AD$54,15,FALSE)</f>
        <v>#N/A</v>
      </c>
      <c r="AK83" s="195" t="str">
        <f t="shared" si="6"/>
        <v/>
      </c>
      <c r="AL83" s="195" t="str">
        <f t="shared" si="6"/>
        <v/>
      </c>
      <c r="AM83" s="195" t="str">
        <f t="shared" si="7"/>
        <v/>
      </c>
      <c r="AN83" s="195" t="str">
        <f>IF(G83="","",VLOOKUP(G83,'【参考】数式用'!$A$4:$M$54,13,FALSE))</f>
        <v/>
      </c>
      <c r="AO83" s="197" t="str">
        <f t="shared" si="8"/>
        <v>―</v>
      </c>
    </row>
    <row r="84" spans="1:41" ht="45" customHeight="1">
      <c r="A84" s="401">
        <f t="shared" si="9"/>
        <v>69</v>
      </c>
      <c r="B84" s="413" t="str">
        <f>IF('様式第２号　基本情報入力シート'!B121="","",'様式第２号　基本情報入力シート'!B121)</f>
        <v/>
      </c>
      <c r="C84" s="426" t="str">
        <f>IF('様式第２号　基本情報入力シート'!L121="","",'様式第２号　基本情報入力シート'!L121)</f>
        <v/>
      </c>
      <c r="D84" s="426" t="str">
        <f>IF('様式第２号　基本情報入力シート'!Q121="","",'様式第２号　基本情報入力シート'!Q121)</f>
        <v/>
      </c>
      <c r="E84" s="426" t="str">
        <f>IF('様式第２号　基本情報入力シート'!V121="","",'様式第２号　基本情報入力シート'!V121)</f>
        <v/>
      </c>
      <c r="F84" s="426" t="str">
        <f>IF('様式第２号　基本情報入力シート'!W121="","",'様式第２号　基本情報入力シート'!W121)</f>
        <v/>
      </c>
      <c r="G84" s="426" t="str">
        <f>IF('様式第２号　基本情報入力シート'!Z121="","",'様式第２号　基本情報入力シート'!Z121)</f>
        <v/>
      </c>
      <c r="H84" s="475" t="str">
        <f>IF('様式第２号　基本情報入力シート'!AD121="","",'様式第２号　基本情報入力シート'!AD121)</f>
        <v/>
      </c>
      <c r="I84" s="481" t="str">
        <f>IF('様式第２号　基本情報入力シート'!AE121="","",'様式第２号　基本情報入力シート'!AE121)</f>
        <v/>
      </c>
      <c r="J84" s="488"/>
      <c r="K84" s="491"/>
      <c r="L84" s="491"/>
      <c r="M84" s="494" t="str">
        <f>IF(G84="","",VLOOKUP(AM84,'【参考】数式用'!$AZ$3:$BA$6,2,FALSE))</f>
        <v/>
      </c>
      <c r="N84" s="503" t="str">
        <f>IF(G84="","",VLOOKUP(G84,'【参考】数式用'!$A$4:$L$54,MATCH('様式４号（個表） '!M84,'【参考】数式用'!$J$3:$L$3,0)+9,FALSE))</f>
        <v/>
      </c>
      <c r="O84" s="513" t="s">
        <v>2422</v>
      </c>
      <c r="P84" s="517" t="str">
        <f t="shared" si="5"/>
        <v>未入力あり</v>
      </c>
      <c r="Q84" s="525" t="str">
        <f>IFERROR(IF(P84="未入力あり","",ROUNDDOWN(ROUNDDOWN($H84*$I84,0)*VLOOKUP($G84,'【参考】数式用'!$A$4:$E$54,3,FALSE),0)),"")</f>
        <v/>
      </c>
      <c r="R84" s="525" t="str">
        <f>IF(AK84="×",0,IF(P84="未入力あり","",ROUNDDOWN(ROUNDDOWN($H84*$I84,0)*VLOOKUP($G84,'【参考】数式用'!$A$4:$E$54,4,FALSE),0)))</f>
        <v/>
      </c>
      <c r="S84" s="529" t="str">
        <f>IF(AL84="×",0,IF(P84="未入力あり","",ROUNDDOWN(ROUNDDOWN($H84*$I84,0)*VLOOKUP($G84,'【参考】数式用'!$A$4:$E$54,5,FALSE),0)))</f>
        <v/>
      </c>
      <c r="U84" s="535"/>
      <c r="V84" s="535"/>
      <c r="W84" s="535"/>
      <c r="X84" s="535"/>
      <c r="Y84" s="535"/>
      <c r="Z84" s="535"/>
      <c r="AA84" s="535"/>
      <c r="AB84" s="535"/>
      <c r="AC84" s="535"/>
      <c r="AD84" s="535"/>
      <c r="AE84" s="535"/>
      <c r="AG84" s="541" t="e">
        <f>IF(#REF!="○",F84,"")</f>
        <v>#REF!</v>
      </c>
      <c r="AH84" s="195" t="e">
        <f>VLOOKUP('様式４号（個表） '!$G84,'【参考】数式用'!$P$4:$Q$54,2,FALSE)</f>
        <v>#N/A</v>
      </c>
      <c r="AI84" s="195" t="e">
        <f>VLOOKUP('様式４号（個表） '!$G84,'【参考】数式用'!$P$4:$W$54,8,FALSE)</f>
        <v>#N/A</v>
      </c>
      <c r="AJ84" s="195" t="e">
        <f>VLOOKUP('様式４号（個表） '!$G84,'【参考】数式用'!$P$4:$AD$54,15,FALSE)</f>
        <v>#N/A</v>
      </c>
      <c r="AK84" s="195" t="str">
        <f t="shared" si="6"/>
        <v/>
      </c>
      <c r="AL84" s="195" t="str">
        <f t="shared" si="6"/>
        <v/>
      </c>
      <c r="AM84" s="195" t="str">
        <f t="shared" si="7"/>
        <v/>
      </c>
      <c r="AN84" s="195" t="str">
        <f>IF(G84="","",VLOOKUP(G84,'【参考】数式用'!$A$4:$M$54,13,FALSE))</f>
        <v/>
      </c>
      <c r="AO84" s="197" t="str">
        <f t="shared" si="8"/>
        <v>―</v>
      </c>
    </row>
    <row r="85" spans="1:41" ht="45" customHeight="1">
      <c r="A85" s="401">
        <f t="shared" si="9"/>
        <v>70</v>
      </c>
      <c r="B85" s="413" t="str">
        <f>IF('様式第２号　基本情報入力シート'!B122="","",'様式第２号　基本情報入力シート'!B122)</f>
        <v/>
      </c>
      <c r="C85" s="426" t="str">
        <f>IF('様式第２号　基本情報入力シート'!L122="","",'様式第２号　基本情報入力シート'!L122)</f>
        <v/>
      </c>
      <c r="D85" s="426" t="str">
        <f>IF('様式第２号　基本情報入力シート'!Q122="","",'様式第２号　基本情報入力シート'!Q122)</f>
        <v/>
      </c>
      <c r="E85" s="426" t="str">
        <f>IF('様式第２号　基本情報入力シート'!V122="","",'様式第２号　基本情報入力シート'!V122)</f>
        <v/>
      </c>
      <c r="F85" s="426" t="str">
        <f>IF('様式第２号　基本情報入力シート'!W122="","",'様式第２号　基本情報入力シート'!W122)</f>
        <v/>
      </c>
      <c r="G85" s="426" t="str">
        <f>IF('様式第２号　基本情報入力シート'!Z122="","",'様式第２号　基本情報入力シート'!Z122)</f>
        <v/>
      </c>
      <c r="H85" s="475" t="str">
        <f>IF('様式第２号　基本情報入力シート'!AD122="","",'様式第２号　基本情報入力シート'!AD122)</f>
        <v/>
      </c>
      <c r="I85" s="481" t="str">
        <f>IF('様式第２号　基本情報入力シート'!AE122="","",'様式第２号　基本情報入力シート'!AE122)</f>
        <v/>
      </c>
      <c r="J85" s="488"/>
      <c r="K85" s="491"/>
      <c r="L85" s="491"/>
      <c r="M85" s="494" t="str">
        <f>IF(G85="","",VLOOKUP(AM85,'【参考】数式用'!$AZ$3:$BA$6,2,FALSE))</f>
        <v/>
      </c>
      <c r="N85" s="503" t="str">
        <f>IF(G85="","",VLOOKUP(G85,'【参考】数式用'!$A$4:$L$54,MATCH('様式４号（個表） '!M85,'【参考】数式用'!$J$3:$L$3,0)+9,FALSE))</f>
        <v/>
      </c>
      <c r="O85" s="513" t="s">
        <v>2422</v>
      </c>
      <c r="P85" s="517" t="str">
        <f t="shared" si="5"/>
        <v>未入力あり</v>
      </c>
      <c r="Q85" s="525" t="str">
        <f>IFERROR(IF(P85="未入力あり","",ROUNDDOWN(ROUNDDOWN($H85*$I85,0)*VLOOKUP($G85,'【参考】数式用'!$A$4:$E$54,3,FALSE),0)),"")</f>
        <v/>
      </c>
      <c r="R85" s="525" t="str">
        <f>IF(AK85="×",0,IF(P85="未入力あり","",ROUNDDOWN(ROUNDDOWN($H85*$I85,0)*VLOOKUP($G85,'【参考】数式用'!$A$4:$E$54,4,FALSE),0)))</f>
        <v/>
      </c>
      <c r="S85" s="529" t="str">
        <f>IF(AL85="×",0,IF(P85="未入力あり","",ROUNDDOWN(ROUNDDOWN($H85*$I85,0)*VLOOKUP($G85,'【参考】数式用'!$A$4:$E$54,5,FALSE),0)))</f>
        <v/>
      </c>
      <c r="U85" s="535"/>
      <c r="V85" s="535"/>
      <c r="W85" s="535"/>
      <c r="X85" s="535"/>
      <c r="Y85" s="535"/>
      <c r="Z85" s="535"/>
      <c r="AA85" s="535"/>
      <c r="AB85" s="535"/>
      <c r="AC85" s="535"/>
      <c r="AD85" s="535"/>
      <c r="AE85" s="535"/>
      <c r="AG85" s="541" t="e">
        <f>IF(#REF!="○",F85,"")</f>
        <v>#REF!</v>
      </c>
      <c r="AH85" s="195" t="e">
        <f>VLOOKUP('様式４号（個表） '!$G85,'【参考】数式用'!$P$4:$Q$54,2,FALSE)</f>
        <v>#N/A</v>
      </c>
      <c r="AI85" s="195" t="e">
        <f>VLOOKUP('様式４号（個表） '!$G85,'【参考】数式用'!$P$4:$W$54,8,FALSE)</f>
        <v>#N/A</v>
      </c>
      <c r="AJ85" s="195" t="e">
        <f>VLOOKUP('様式４号（個表） '!$G85,'【参考】数式用'!$P$4:$AD$54,15,FALSE)</f>
        <v>#N/A</v>
      </c>
      <c r="AK85" s="195" t="str">
        <f t="shared" si="6"/>
        <v/>
      </c>
      <c r="AL85" s="195" t="str">
        <f t="shared" si="6"/>
        <v/>
      </c>
      <c r="AM85" s="195" t="str">
        <f t="shared" si="7"/>
        <v/>
      </c>
      <c r="AN85" s="195" t="str">
        <f>IF(G85="","",VLOOKUP(G85,'【参考】数式用'!$A$4:$M$54,13,FALSE))</f>
        <v/>
      </c>
      <c r="AO85" s="197" t="str">
        <f t="shared" si="8"/>
        <v>―</v>
      </c>
    </row>
    <row r="86" spans="1:41" ht="45" customHeight="1">
      <c r="A86" s="401">
        <f t="shared" si="9"/>
        <v>71</v>
      </c>
      <c r="B86" s="413" t="str">
        <f>IF('様式第２号　基本情報入力シート'!B123="","",'様式第２号　基本情報入力シート'!B123)</f>
        <v/>
      </c>
      <c r="C86" s="426" t="str">
        <f>IF('様式第２号　基本情報入力シート'!L123="","",'様式第２号　基本情報入力シート'!L123)</f>
        <v/>
      </c>
      <c r="D86" s="426" t="str">
        <f>IF('様式第２号　基本情報入力シート'!Q123="","",'様式第２号　基本情報入力シート'!Q123)</f>
        <v/>
      </c>
      <c r="E86" s="426" t="str">
        <f>IF('様式第２号　基本情報入力シート'!V123="","",'様式第２号　基本情報入力シート'!V123)</f>
        <v/>
      </c>
      <c r="F86" s="426" t="str">
        <f>IF('様式第２号　基本情報入力シート'!W123="","",'様式第２号　基本情報入力シート'!W123)</f>
        <v/>
      </c>
      <c r="G86" s="426" t="str">
        <f>IF('様式第２号　基本情報入力シート'!Z123="","",'様式第２号　基本情報入力シート'!Z123)</f>
        <v/>
      </c>
      <c r="H86" s="475" t="str">
        <f>IF('様式第２号　基本情報入力シート'!AD123="","",'様式第２号　基本情報入力シート'!AD123)</f>
        <v/>
      </c>
      <c r="I86" s="481" t="str">
        <f>IF('様式第２号　基本情報入力シート'!AE123="","",'様式第２号　基本情報入力シート'!AE123)</f>
        <v/>
      </c>
      <c r="J86" s="488"/>
      <c r="K86" s="491"/>
      <c r="L86" s="491"/>
      <c r="M86" s="494" t="str">
        <f>IF(G86="","",VLOOKUP(AM86,'【参考】数式用'!$AZ$3:$BA$6,2,FALSE))</f>
        <v/>
      </c>
      <c r="N86" s="503" t="str">
        <f>IF(G86="","",VLOOKUP(G86,'【参考】数式用'!$A$4:$L$54,MATCH('様式４号（個表） '!M86,'【参考】数式用'!$J$3:$L$3,0)+9,FALSE))</f>
        <v/>
      </c>
      <c r="O86" s="513" t="s">
        <v>2422</v>
      </c>
      <c r="P86" s="517" t="str">
        <f t="shared" si="5"/>
        <v>未入力あり</v>
      </c>
      <c r="Q86" s="525" t="str">
        <f>IFERROR(IF(P86="未入力あり","",ROUNDDOWN(ROUNDDOWN($H86*$I86,0)*VLOOKUP($G86,'【参考】数式用'!$A$4:$E$54,3,FALSE),0)),"")</f>
        <v/>
      </c>
      <c r="R86" s="525" t="str">
        <f>IF(AK86="×",0,IF(P86="未入力あり","",ROUNDDOWN(ROUNDDOWN($H86*$I86,0)*VLOOKUP($G86,'【参考】数式用'!$A$4:$E$54,4,FALSE),0)))</f>
        <v/>
      </c>
      <c r="S86" s="529" t="str">
        <f>IF(AL86="×",0,IF(P86="未入力あり","",ROUNDDOWN(ROUNDDOWN($H86*$I86,0)*VLOOKUP($G86,'【参考】数式用'!$A$4:$E$54,5,FALSE),0)))</f>
        <v/>
      </c>
      <c r="U86" s="535"/>
      <c r="V86" s="535"/>
      <c r="W86" s="535"/>
      <c r="X86" s="535"/>
      <c r="Y86" s="535"/>
      <c r="Z86" s="535"/>
      <c r="AA86" s="535"/>
      <c r="AB86" s="535"/>
      <c r="AC86" s="535"/>
      <c r="AD86" s="535"/>
      <c r="AE86" s="535"/>
      <c r="AG86" s="541" t="e">
        <f>IF(#REF!="○",F86,"")</f>
        <v>#REF!</v>
      </c>
      <c r="AH86" s="195" t="e">
        <f>VLOOKUP('様式４号（個表） '!$G86,'【参考】数式用'!$P$4:$Q$54,2,FALSE)</f>
        <v>#N/A</v>
      </c>
      <c r="AI86" s="195" t="e">
        <f>VLOOKUP('様式４号（個表） '!$G86,'【参考】数式用'!$P$4:$W$54,8,FALSE)</f>
        <v>#N/A</v>
      </c>
      <c r="AJ86" s="195" t="e">
        <f>VLOOKUP('様式４号（個表） '!$G86,'【参考】数式用'!$P$4:$AD$54,15,FALSE)</f>
        <v>#N/A</v>
      </c>
      <c r="AK86" s="195" t="str">
        <f t="shared" si="6"/>
        <v/>
      </c>
      <c r="AL86" s="195" t="str">
        <f t="shared" si="6"/>
        <v/>
      </c>
      <c r="AM86" s="195" t="str">
        <f t="shared" si="7"/>
        <v/>
      </c>
      <c r="AN86" s="195" t="str">
        <f>IF(G86="","",VLOOKUP(G86,'【参考】数式用'!$A$4:$M$54,13,FALSE))</f>
        <v/>
      </c>
      <c r="AO86" s="197" t="str">
        <f t="shared" si="8"/>
        <v>―</v>
      </c>
    </row>
    <row r="87" spans="1:41" ht="45" customHeight="1">
      <c r="A87" s="401">
        <f t="shared" si="9"/>
        <v>72</v>
      </c>
      <c r="B87" s="413" t="str">
        <f>IF('様式第２号　基本情報入力シート'!B124="","",'様式第２号　基本情報入力シート'!B124)</f>
        <v/>
      </c>
      <c r="C87" s="426" t="str">
        <f>IF('様式第２号　基本情報入力シート'!L124="","",'様式第２号　基本情報入力シート'!L124)</f>
        <v/>
      </c>
      <c r="D87" s="426" t="str">
        <f>IF('様式第２号　基本情報入力シート'!Q124="","",'様式第２号　基本情報入力シート'!Q124)</f>
        <v/>
      </c>
      <c r="E87" s="426" t="str">
        <f>IF('様式第２号　基本情報入力シート'!V124="","",'様式第２号　基本情報入力シート'!V124)</f>
        <v/>
      </c>
      <c r="F87" s="426" t="str">
        <f>IF('様式第２号　基本情報入力シート'!W124="","",'様式第２号　基本情報入力シート'!W124)</f>
        <v/>
      </c>
      <c r="G87" s="426" t="str">
        <f>IF('様式第２号　基本情報入力シート'!Z124="","",'様式第２号　基本情報入力シート'!Z124)</f>
        <v/>
      </c>
      <c r="H87" s="475" t="str">
        <f>IF('様式第２号　基本情報入力シート'!AD124="","",'様式第２号　基本情報入力シート'!AD124)</f>
        <v/>
      </c>
      <c r="I87" s="481" t="str">
        <f>IF('様式第２号　基本情報入力シート'!AE124="","",'様式第２号　基本情報入力シート'!AE124)</f>
        <v/>
      </c>
      <c r="J87" s="488"/>
      <c r="K87" s="491"/>
      <c r="L87" s="491"/>
      <c r="M87" s="494" t="str">
        <f>IF(G87="","",VLOOKUP(AM87,'【参考】数式用'!$AZ$3:$BA$6,2,FALSE))</f>
        <v/>
      </c>
      <c r="N87" s="503" t="str">
        <f>IF(G87="","",VLOOKUP(G87,'【参考】数式用'!$A$4:$L$54,MATCH('様式４号（個表） '!M87,'【参考】数式用'!$J$3:$L$3,0)+9,FALSE))</f>
        <v/>
      </c>
      <c r="O87" s="513" t="s">
        <v>2422</v>
      </c>
      <c r="P87" s="517" t="str">
        <f t="shared" si="5"/>
        <v>未入力あり</v>
      </c>
      <c r="Q87" s="525" t="str">
        <f>IFERROR(IF(P87="未入力あり","",ROUNDDOWN(ROUNDDOWN($H87*$I87,0)*VLOOKUP($G87,'【参考】数式用'!$A$4:$E$54,3,FALSE),0)),"")</f>
        <v/>
      </c>
      <c r="R87" s="525" t="str">
        <f>IF(AK87="×",0,IF(P87="未入力あり","",ROUNDDOWN(ROUNDDOWN($H87*$I87,0)*VLOOKUP($G87,'【参考】数式用'!$A$4:$E$54,4,FALSE),0)))</f>
        <v/>
      </c>
      <c r="S87" s="529" t="str">
        <f>IF(AL87="×",0,IF(P87="未入力あり","",ROUNDDOWN(ROUNDDOWN($H87*$I87,0)*VLOOKUP($G87,'【参考】数式用'!$A$4:$E$54,5,FALSE),0)))</f>
        <v/>
      </c>
      <c r="U87" s="535"/>
      <c r="V87" s="535"/>
      <c r="W87" s="535"/>
      <c r="X87" s="535"/>
      <c r="Y87" s="535"/>
      <c r="Z87" s="535"/>
      <c r="AA87" s="535"/>
      <c r="AB87" s="535"/>
      <c r="AC87" s="535"/>
      <c r="AD87" s="535"/>
      <c r="AE87" s="535"/>
      <c r="AG87" s="541" t="e">
        <f>IF(#REF!="○",F87,"")</f>
        <v>#REF!</v>
      </c>
      <c r="AH87" s="195" t="e">
        <f>VLOOKUP('様式４号（個表） '!$G87,'【参考】数式用'!$P$4:$Q$54,2,FALSE)</f>
        <v>#N/A</v>
      </c>
      <c r="AI87" s="195" t="e">
        <f>VLOOKUP('様式４号（個表） '!$G87,'【参考】数式用'!$P$4:$W$54,8,FALSE)</f>
        <v>#N/A</v>
      </c>
      <c r="AJ87" s="195" t="e">
        <f>VLOOKUP('様式４号（個表） '!$G87,'【参考】数式用'!$P$4:$AD$54,15,FALSE)</f>
        <v>#N/A</v>
      </c>
      <c r="AK87" s="195" t="str">
        <f t="shared" si="6"/>
        <v/>
      </c>
      <c r="AL87" s="195" t="str">
        <f t="shared" si="6"/>
        <v/>
      </c>
      <c r="AM87" s="195" t="str">
        <f t="shared" si="7"/>
        <v/>
      </c>
      <c r="AN87" s="195" t="str">
        <f>IF(G87="","",VLOOKUP(G87,'【参考】数式用'!$A$4:$M$54,13,FALSE))</f>
        <v/>
      </c>
      <c r="AO87" s="197" t="str">
        <f t="shared" si="8"/>
        <v>―</v>
      </c>
    </row>
    <row r="88" spans="1:41" ht="45" customHeight="1">
      <c r="A88" s="401">
        <f t="shared" si="9"/>
        <v>73</v>
      </c>
      <c r="B88" s="413" t="str">
        <f>IF('様式第２号　基本情報入力シート'!B125="","",'様式第２号　基本情報入力シート'!B125)</f>
        <v/>
      </c>
      <c r="C88" s="426" t="str">
        <f>IF('様式第２号　基本情報入力シート'!L125="","",'様式第２号　基本情報入力シート'!L125)</f>
        <v/>
      </c>
      <c r="D88" s="426" t="str">
        <f>IF('様式第２号　基本情報入力シート'!Q125="","",'様式第２号　基本情報入力シート'!Q125)</f>
        <v/>
      </c>
      <c r="E88" s="426" t="str">
        <f>IF('様式第２号　基本情報入力シート'!V125="","",'様式第２号　基本情報入力シート'!V125)</f>
        <v/>
      </c>
      <c r="F88" s="426" t="str">
        <f>IF('様式第２号　基本情報入力シート'!W125="","",'様式第２号　基本情報入力シート'!W125)</f>
        <v/>
      </c>
      <c r="G88" s="426" t="str">
        <f>IF('様式第２号　基本情報入力シート'!Z125="","",'様式第２号　基本情報入力シート'!Z125)</f>
        <v/>
      </c>
      <c r="H88" s="475" t="str">
        <f>IF('様式第２号　基本情報入力シート'!AD125="","",'様式第２号　基本情報入力シート'!AD125)</f>
        <v/>
      </c>
      <c r="I88" s="481" t="str">
        <f>IF('様式第２号　基本情報入力シート'!AE125="","",'様式第２号　基本情報入力シート'!AE125)</f>
        <v/>
      </c>
      <c r="J88" s="488"/>
      <c r="K88" s="491"/>
      <c r="L88" s="491"/>
      <c r="M88" s="494" t="str">
        <f>IF(G88="","",VLOOKUP(AM88,'【参考】数式用'!$AZ$3:$BA$6,2,FALSE))</f>
        <v/>
      </c>
      <c r="N88" s="503" t="str">
        <f>IF(G88="","",VLOOKUP(G88,'【参考】数式用'!$A$4:$L$54,MATCH('様式４号（個表） '!M88,'【参考】数式用'!$J$3:$L$3,0)+9,FALSE))</f>
        <v/>
      </c>
      <c r="O88" s="513" t="s">
        <v>2422</v>
      </c>
      <c r="P88" s="517" t="str">
        <f t="shared" si="5"/>
        <v>未入力あり</v>
      </c>
      <c r="Q88" s="525" t="str">
        <f>IFERROR(IF(P88="未入力あり","",ROUNDDOWN(ROUNDDOWN($H88*$I88,0)*VLOOKUP($G88,'【参考】数式用'!$A$4:$E$54,3,FALSE),0)),"")</f>
        <v/>
      </c>
      <c r="R88" s="525" t="str">
        <f>IF(AK88="×",0,IF(P88="未入力あり","",ROUNDDOWN(ROUNDDOWN($H88*$I88,0)*VLOOKUP($G88,'【参考】数式用'!$A$4:$E$54,4,FALSE),0)))</f>
        <v/>
      </c>
      <c r="S88" s="529" t="str">
        <f>IF(AL88="×",0,IF(P88="未入力あり","",ROUNDDOWN(ROUNDDOWN($H88*$I88,0)*VLOOKUP($G88,'【参考】数式用'!$A$4:$E$54,5,FALSE),0)))</f>
        <v/>
      </c>
      <c r="U88" s="535"/>
      <c r="V88" s="535"/>
      <c r="W88" s="535"/>
      <c r="X88" s="535"/>
      <c r="Y88" s="535"/>
      <c r="Z88" s="535"/>
      <c r="AA88" s="535"/>
      <c r="AB88" s="535"/>
      <c r="AC88" s="535"/>
      <c r="AD88" s="535"/>
      <c r="AE88" s="535"/>
      <c r="AG88" s="541" t="e">
        <f>IF(#REF!="○",F88,"")</f>
        <v>#REF!</v>
      </c>
      <c r="AH88" s="195" t="e">
        <f>VLOOKUP('様式４号（個表） '!$G88,'【参考】数式用'!$P$4:$Q$54,2,FALSE)</f>
        <v>#N/A</v>
      </c>
      <c r="AI88" s="195" t="e">
        <f>VLOOKUP('様式４号（個表） '!$G88,'【参考】数式用'!$P$4:$W$54,8,FALSE)</f>
        <v>#N/A</v>
      </c>
      <c r="AJ88" s="195" t="e">
        <f>VLOOKUP('様式４号（個表） '!$G88,'【参考】数式用'!$P$4:$AD$54,15,FALSE)</f>
        <v>#N/A</v>
      </c>
      <c r="AK88" s="195" t="str">
        <f t="shared" si="6"/>
        <v/>
      </c>
      <c r="AL88" s="195" t="str">
        <f t="shared" si="6"/>
        <v/>
      </c>
      <c r="AM88" s="195" t="str">
        <f t="shared" si="7"/>
        <v/>
      </c>
      <c r="AN88" s="195" t="str">
        <f>IF(G88="","",VLOOKUP(G88,'【参考】数式用'!$A$4:$M$54,13,FALSE))</f>
        <v/>
      </c>
      <c r="AO88" s="197" t="str">
        <f t="shared" si="8"/>
        <v>―</v>
      </c>
    </row>
    <row r="89" spans="1:41" ht="45" customHeight="1">
      <c r="A89" s="401">
        <f t="shared" si="9"/>
        <v>74</v>
      </c>
      <c r="B89" s="413" t="str">
        <f>IF('様式第２号　基本情報入力シート'!B126="","",'様式第２号　基本情報入力シート'!B126)</f>
        <v/>
      </c>
      <c r="C89" s="426" t="str">
        <f>IF('様式第２号　基本情報入力シート'!L126="","",'様式第２号　基本情報入力シート'!L126)</f>
        <v/>
      </c>
      <c r="D89" s="426" t="str">
        <f>IF('様式第２号　基本情報入力シート'!Q126="","",'様式第２号　基本情報入力シート'!Q126)</f>
        <v/>
      </c>
      <c r="E89" s="426" t="str">
        <f>IF('様式第２号　基本情報入力シート'!V126="","",'様式第２号　基本情報入力シート'!V126)</f>
        <v/>
      </c>
      <c r="F89" s="426" t="str">
        <f>IF('様式第２号　基本情報入力シート'!W126="","",'様式第２号　基本情報入力シート'!W126)</f>
        <v/>
      </c>
      <c r="G89" s="426" t="str">
        <f>IF('様式第２号　基本情報入力シート'!Z126="","",'様式第２号　基本情報入力シート'!Z126)</f>
        <v/>
      </c>
      <c r="H89" s="475" t="str">
        <f>IF('様式第２号　基本情報入力シート'!AD126="","",'様式第２号　基本情報入力シート'!AD126)</f>
        <v/>
      </c>
      <c r="I89" s="481" t="str">
        <f>IF('様式第２号　基本情報入力シート'!AE126="","",'様式第２号　基本情報入力シート'!AE126)</f>
        <v/>
      </c>
      <c r="J89" s="488"/>
      <c r="K89" s="491"/>
      <c r="L89" s="491"/>
      <c r="M89" s="494" t="str">
        <f>IF(G89="","",VLOOKUP(AM89,'【参考】数式用'!$AZ$3:$BA$6,2,FALSE))</f>
        <v/>
      </c>
      <c r="N89" s="503" t="str">
        <f>IF(G89="","",VLOOKUP(G89,'【参考】数式用'!$A$4:$L$54,MATCH('様式４号（個表） '!M89,'【参考】数式用'!$J$3:$L$3,0)+9,FALSE))</f>
        <v/>
      </c>
      <c r="O89" s="513" t="s">
        <v>2422</v>
      </c>
      <c r="P89" s="517" t="str">
        <f t="shared" si="5"/>
        <v>未入力あり</v>
      </c>
      <c r="Q89" s="525" t="str">
        <f>IFERROR(IF(P89="未入力あり","",ROUNDDOWN(ROUNDDOWN($H89*$I89,0)*VLOOKUP($G89,'【参考】数式用'!$A$4:$E$54,3,FALSE),0)),"")</f>
        <v/>
      </c>
      <c r="R89" s="525" t="str">
        <f>IF(AK89="×",0,IF(P89="未入力あり","",ROUNDDOWN(ROUNDDOWN($H89*$I89,0)*VLOOKUP($G89,'【参考】数式用'!$A$4:$E$54,4,FALSE),0)))</f>
        <v/>
      </c>
      <c r="S89" s="529" t="str">
        <f>IF(AL89="×",0,IF(P89="未入力あり","",ROUNDDOWN(ROUNDDOWN($H89*$I89,0)*VLOOKUP($G89,'【参考】数式用'!$A$4:$E$54,5,FALSE),0)))</f>
        <v/>
      </c>
      <c r="U89" s="535"/>
      <c r="V89" s="535"/>
      <c r="W89" s="535"/>
      <c r="X89" s="535"/>
      <c r="Y89" s="535"/>
      <c r="Z89" s="535"/>
      <c r="AA89" s="535"/>
      <c r="AB89" s="535"/>
      <c r="AC89" s="535"/>
      <c r="AD89" s="535"/>
      <c r="AE89" s="535"/>
      <c r="AG89" s="541" t="e">
        <f>IF(#REF!="○",F89,"")</f>
        <v>#REF!</v>
      </c>
      <c r="AH89" s="195" t="e">
        <f>VLOOKUP('様式４号（個表） '!$G89,'【参考】数式用'!$P$4:$Q$54,2,FALSE)</f>
        <v>#N/A</v>
      </c>
      <c r="AI89" s="195" t="e">
        <f>VLOOKUP('様式４号（個表） '!$G89,'【参考】数式用'!$P$4:$W$54,8,FALSE)</f>
        <v>#N/A</v>
      </c>
      <c r="AJ89" s="195" t="e">
        <f>VLOOKUP('様式４号（個表） '!$G89,'【参考】数式用'!$P$4:$AD$54,15,FALSE)</f>
        <v>#N/A</v>
      </c>
      <c r="AK89" s="195" t="str">
        <f t="shared" si="6"/>
        <v/>
      </c>
      <c r="AL89" s="195" t="str">
        <f t="shared" si="6"/>
        <v/>
      </c>
      <c r="AM89" s="195" t="str">
        <f t="shared" si="7"/>
        <v/>
      </c>
      <c r="AN89" s="195" t="str">
        <f>IF(G89="","",VLOOKUP(G89,'【参考】数式用'!$A$4:$M$54,13,FALSE))</f>
        <v/>
      </c>
      <c r="AO89" s="197" t="str">
        <f t="shared" si="8"/>
        <v>―</v>
      </c>
    </row>
    <row r="90" spans="1:41" ht="45" customHeight="1">
      <c r="A90" s="401">
        <f t="shared" si="9"/>
        <v>75</v>
      </c>
      <c r="B90" s="413" t="str">
        <f>IF('様式第２号　基本情報入力シート'!B127="","",'様式第２号　基本情報入力シート'!B127)</f>
        <v/>
      </c>
      <c r="C90" s="426" t="str">
        <f>IF('様式第２号　基本情報入力シート'!L127="","",'様式第２号　基本情報入力シート'!L127)</f>
        <v/>
      </c>
      <c r="D90" s="426" t="str">
        <f>IF('様式第２号　基本情報入力シート'!Q127="","",'様式第２号　基本情報入力シート'!Q127)</f>
        <v/>
      </c>
      <c r="E90" s="426" t="str">
        <f>IF('様式第２号　基本情報入力シート'!V127="","",'様式第２号　基本情報入力シート'!V127)</f>
        <v/>
      </c>
      <c r="F90" s="426" t="str">
        <f>IF('様式第２号　基本情報入力シート'!W127="","",'様式第２号　基本情報入力シート'!W127)</f>
        <v/>
      </c>
      <c r="G90" s="426" t="str">
        <f>IF('様式第２号　基本情報入力シート'!Z127="","",'様式第２号　基本情報入力シート'!Z127)</f>
        <v/>
      </c>
      <c r="H90" s="475" t="str">
        <f>IF('様式第２号　基本情報入力シート'!AD127="","",'様式第２号　基本情報入力シート'!AD127)</f>
        <v/>
      </c>
      <c r="I90" s="481" t="str">
        <f>IF('様式第２号　基本情報入力シート'!AE127="","",'様式第２号　基本情報入力シート'!AE127)</f>
        <v/>
      </c>
      <c r="J90" s="488"/>
      <c r="K90" s="491"/>
      <c r="L90" s="491"/>
      <c r="M90" s="494" t="str">
        <f>IF(G90="","",VLOOKUP(AM90,'【参考】数式用'!$AZ$3:$BA$6,2,FALSE))</f>
        <v/>
      </c>
      <c r="N90" s="503" t="str">
        <f>IF(G90="","",VLOOKUP(G90,'【参考】数式用'!$A$4:$L$54,MATCH('様式４号（個表） '!M90,'【参考】数式用'!$J$3:$L$3,0)+9,FALSE))</f>
        <v/>
      </c>
      <c r="O90" s="513" t="s">
        <v>2422</v>
      </c>
      <c r="P90" s="517" t="str">
        <f t="shared" si="5"/>
        <v>未入力あり</v>
      </c>
      <c r="Q90" s="525" t="str">
        <f>IFERROR(IF(P90="未入力あり","",ROUNDDOWN(ROUNDDOWN($H90*$I90,0)*VLOOKUP($G90,'【参考】数式用'!$A$4:$E$54,3,FALSE),0)),"")</f>
        <v/>
      </c>
      <c r="R90" s="525" t="str">
        <f>IF(AK90="×",0,IF(P90="未入力あり","",ROUNDDOWN(ROUNDDOWN($H90*$I90,0)*VLOOKUP($G90,'【参考】数式用'!$A$4:$E$54,4,FALSE),0)))</f>
        <v/>
      </c>
      <c r="S90" s="529" t="str">
        <f>IF(AL90="×",0,IF(P90="未入力あり","",ROUNDDOWN(ROUNDDOWN($H90*$I90,0)*VLOOKUP($G90,'【参考】数式用'!$A$4:$E$54,5,FALSE),0)))</f>
        <v/>
      </c>
      <c r="U90" s="535"/>
      <c r="V90" s="535"/>
      <c r="W90" s="535"/>
      <c r="X90" s="535"/>
      <c r="Y90" s="535"/>
      <c r="Z90" s="535"/>
      <c r="AA90" s="535"/>
      <c r="AB90" s="535"/>
      <c r="AC90" s="535"/>
      <c r="AD90" s="535"/>
      <c r="AE90" s="535"/>
      <c r="AG90" s="541" t="e">
        <f>IF(#REF!="○",F90,"")</f>
        <v>#REF!</v>
      </c>
      <c r="AH90" s="195" t="e">
        <f>VLOOKUP('様式４号（個表） '!$G90,'【参考】数式用'!$P$4:$Q$54,2,FALSE)</f>
        <v>#N/A</v>
      </c>
      <c r="AI90" s="195" t="e">
        <f>VLOOKUP('様式４号（個表） '!$G90,'【参考】数式用'!$P$4:$W$54,8,FALSE)</f>
        <v>#N/A</v>
      </c>
      <c r="AJ90" s="195" t="e">
        <f>VLOOKUP('様式４号（個表） '!$G90,'【参考】数式用'!$P$4:$AD$54,15,FALSE)</f>
        <v>#N/A</v>
      </c>
      <c r="AK90" s="195" t="str">
        <f t="shared" si="6"/>
        <v/>
      </c>
      <c r="AL90" s="195" t="str">
        <f t="shared" si="6"/>
        <v/>
      </c>
      <c r="AM90" s="195" t="str">
        <f t="shared" si="7"/>
        <v/>
      </c>
      <c r="AN90" s="195" t="str">
        <f>IF(G90="","",VLOOKUP(G90,'【参考】数式用'!$A$4:$M$54,13,FALSE))</f>
        <v/>
      </c>
      <c r="AO90" s="197" t="str">
        <f t="shared" si="8"/>
        <v>―</v>
      </c>
    </row>
    <row r="91" spans="1:41" ht="45" customHeight="1">
      <c r="A91" s="401">
        <f t="shared" si="9"/>
        <v>76</v>
      </c>
      <c r="B91" s="413" t="str">
        <f>IF('様式第２号　基本情報入力シート'!B128="","",'様式第２号　基本情報入力シート'!B128)</f>
        <v/>
      </c>
      <c r="C91" s="426" t="str">
        <f>IF('様式第２号　基本情報入力シート'!L128="","",'様式第２号　基本情報入力シート'!L128)</f>
        <v/>
      </c>
      <c r="D91" s="426" t="str">
        <f>IF('様式第２号　基本情報入力シート'!Q128="","",'様式第２号　基本情報入力シート'!Q128)</f>
        <v/>
      </c>
      <c r="E91" s="426" t="str">
        <f>IF('様式第２号　基本情報入力シート'!V128="","",'様式第２号　基本情報入力シート'!V128)</f>
        <v/>
      </c>
      <c r="F91" s="426" t="str">
        <f>IF('様式第２号　基本情報入力シート'!W128="","",'様式第２号　基本情報入力シート'!W128)</f>
        <v/>
      </c>
      <c r="G91" s="426" t="str">
        <f>IF('様式第２号　基本情報入力シート'!Z128="","",'様式第２号　基本情報入力シート'!Z128)</f>
        <v/>
      </c>
      <c r="H91" s="475" t="str">
        <f>IF('様式第２号　基本情報入力シート'!AD128="","",'様式第２号　基本情報入力シート'!AD128)</f>
        <v/>
      </c>
      <c r="I91" s="481" t="str">
        <f>IF('様式第２号　基本情報入力シート'!AE128="","",'様式第２号　基本情報入力シート'!AE128)</f>
        <v/>
      </c>
      <c r="J91" s="488"/>
      <c r="K91" s="491"/>
      <c r="L91" s="491"/>
      <c r="M91" s="494" t="str">
        <f>IF(G91="","",VLOOKUP(AM91,'【参考】数式用'!$AZ$3:$BA$6,2,FALSE))</f>
        <v/>
      </c>
      <c r="N91" s="503" t="str">
        <f>IF(G91="","",VLOOKUP(G91,'【参考】数式用'!$A$4:$L$54,MATCH('様式４号（個表） '!M91,'【参考】数式用'!$J$3:$L$3,0)+9,FALSE))</f>
        <v/>
      </c>
      <c r="O91" s="513" t="s">
        <v>2422</v>
      </c>
      <c r="P91" s="517" t="str">
        <f t="shared" si="5"/>
        <v>未入力あり</v>
      </c>
      <c r="Q91" s="525" t="str">
        <f>IFERROR(IF(P91="未入力あり","",ROUNDDOWN(ROUNDDOWN($H91*$I91,0)*VLOOKUP($G91,'【参考】数式用'!$A$4:$E$54,3,FALSE),0)),"")</f>
        <v/>
      </c>
      <c r="R91" s="525" t="str">
        <f>IF(AK91="×",0,IF(P91="未入力あり","",ROUNDDOWN(ROUNDDOWN($H91*$I91,0)*VLOOKUP($G91,'【参考】数式用'!$A$4:$E$54,4,FALSE),0)))</f>
        <v/>
      </c>
      <c r="S91" s="529" t="str">
        <f>IF(AL91="×",0,IF(P91="未入力あり","",ROUNDDOWN(ROUNDDOWN($H91*$I91,0)*VLOOKUP($G91,'【参考】数式用'!$A$4:$E$54,5,FALSE),0)))</f>
        <v/>
      </c>
      <c r="U91" s="535"/>
      <c r="V91" s="535"/>
      <c r="W91" s="535"/>
      <c r="X91" s="535"/>
      <c r="Y91" s="535"/>
      <c r="Z91" s="535"/>
      <c r="AA91" s="535"/>
      <c r="AB91" s="535"/>
      <c r="AC91" s="535"/>
      <c r="AD91" s="535"/>
      <c r="AE91" s="535"/>
      <c r="AG91" s="541" t="e">
        <f>IF(#REF!="○",F91,"")</f>
        <v>#REF!</v>
      </c>
      <c r="AH91" s="195" t="e">
        <f>VLOOKUP('様式４号（個表） '!$G91,'【参考】数式用'!$P$4:$Q$54,2,FALSE)</f>
        <v>#N/A</v>
      </c>
      <c r="AI91" s="195" t="e">
        <f>VLOOKUP('様式４号（個表） '!$G91,'【参考】数式用'!$P$4:$W$54,8,FALSE)</f>
        <v>#N/A</v>
      </c>
      <c r="AJ91" s="195" t="e">
        <f>VLOOKUP('様式４号（個表） '!$G91,'【参考】数式用'!$P$4:$AD$54,15,FALSE)</f>
        <v>#N/A</v>
      </c>
      <c r="AK91" s="195" t="str">
        <f t="shared" si="6"/>
        <v/>
      </c>
      <c r="AL91" s="195" t="str">
        <f t="shared" si="6"/>
        <v/>
      </c>
      <c r="AM91" s="195" t="str">
        <f t="shared" si="7"/>
        <v/>
      </c>
      <c r="AN91" s="195" t="str">
        <f>IF(G91="","",VLOOKUP(G91,'【参考】数式用'!$A$4:$M$54,13,FALSE))</f>
        <v/>
      </c>
      <c r="AO91" s="197" t="str">
        <f t="shared" si="8"/>
        <v>―</v>
      </c>
    </row>
    <row r="92" spans="1:41" ht="45" customHeight="1">
      <c r="A92" s="401">
        <f t="shared" si="9"/>
        <v>77</v>
      </c>
      <c r="B92" s="413" t="str">
        <f>IF('様式第２号　基本情報入力シート'!B129="","",'様式第２号　基本情報入力シート'!B129)</f>
        <v/>
      </c>
      <c r="C92" s="426" t="str">
        <f>IF('様式第２号　基本情報入力シート'!L129="","",'様式第２号　基本情報入力シート'!L129)</f>
        <v/>
      </c>
      <c r="D92" s="426" t="str">
        <f>IF('様式第２号　基本情報入力シート'!Q129="","",'様式第２号　基本情報入力シート'!Q129)</f>
        <v/>
      </c>
      <c r="E92" s="426" t="str">
        <f>IF('様式第２号　基本情報入力シート'!V129="","",'様式第２号　基本情報入力シート'!V129)</f>
        <v/>
      </c>
      <c r="F92" s="426" t="str">
        <f>IF('様式第２号　基本情報入力シート'!W129="","",'様式第２号　基本情報入力シート'!W129)</f>
        <v/>
      </c>
      <c r="G92" s="426" t="str">
        <f>IF('様式第２号　基本情報入力シート'!Z129="","",'様式第２号　基本情報入力シート'!Z129)</f>
        <v/>
      </c>
      <c r="H92" s="475" t="str">
        <f>IF('様式第２号　基本情報入力シート'!AD129="","",'様式第２号　基本情報入力シート'!AD129)</f>
        <v/>
      </c>
      <c r="I92" s="481" t="str">
        <f>IF('様式第２号　基本情報入力シート'!AE129="","",'様式第２号　基本情報入力シート'!AE129)</f>
        <v/>
      </c>
      <c r="J92" s="488"/>
      <c r="K92" s="491"/>
      <c r="L92" s="491"/>
      <c r="M92" s="494" t="str">
        <f>IF(G92="","",VLOOKUP(AM92,'【参考】数式用'!$AZ$3:$BA$6,2,FALSE))</f>
        <v/>
      </c>
      <c r="N92" s="503" t="str">
        <f>IF(G92="","",VLOOKUP(G92,'【参考】数式用'!$A$4:$L$54,MATCH('様式４号（個表） '!M92,'【参考】数式用'!$J$3:$L$3,0)+9,FALSE))</f>
        <v/>
      </c>
      <c r="O92" s="513" t="s">
        <v>2422</v>
      </c>
      <c r="P92" s="517" t="str">
        <f t="shared" si="5"/>
        <v>未入力あり</v>
      </c>
      <c r="Q92" s="525" t="str">
        <f>IFERROR(IF(P92="未入力あり","",ROUNDDOWN(ROUNDDOWN($H92*$I92,0)*VLOOKUP($G92,'【参考】数式用'!$A$4:$E$54,3,FALSE),0)),"")</f>
        <v/>
      </c>
      <c r="R92" s="525" t="str">
        <f>IF(AK92="×",0,IF(P92="未入力あり","",ROUNDDOWN(ROUNDDOWN($H92*$I92,0)*VLOOKUP($G92,'【参考】数式用'!$A$4:$E$54,4,FALSE),0)))</f>
        <v/>
      </c>
      <c r="S92" s="529" t="str">
        <f>IF(AL92="×",0,IF(P92="未入力あり","",ROUNDDOWN(ROUNDDOWN($H92*$I92,0)*VLOOKUP($G92,'【参考】数式用'!$A$4:$E$54,5,FALSE),0)))</f>
        <v/>
      </c>
      <c r="U92" s="535"/>
      <c r="V92" s="535"/>
      <c r="W92" s="535"/>
      <c r="X92" s="535"/>
      <c r="Y92" s="535"/>
      <c r="Z92" s="535"/>
      <c r="AA92" s="535"/>
      <c r="AB92" s="535"/>
      <c r="AC92" s="535"/>
      <c r="AD92" s="535"/>
      <c r="AE92" s="535"/>
      <c r="AG92" s="541" t="e">
        <f>IF(#REF!="○",F92,"")</f>
        <v>#REF!</v>
      </c>
      <c r="AH92" s="195" t="e">
        <f>VLOOKUP('様式４号（個表） '!$G92,'【参考】数式用'!$P$4:$Q$54,2,FALSE)</f>
        <v>#N/A</v>
      </c>
      <c r="AI92" s="195" t="e">
        <f>VLOOKUP('様式４号（個表） '!$G92,'【参考】数式用'!$P$4:$W$54,8,FALSE)</f>
        <v>#N/A</v>
      </c>
      <c r="AJ92" s="195" t="e">
        <f>VLOOKUP('様式４号（個表） '!$G92,'【参考】数式用'!$P$4:$AD$54,15,FALSE)</f>
        <v>#N/A</v>
      </c>
      <c r="AK92" s="195" t="str">
        <f t="shared" si="6"/>
        <v/>
      </c>
      <c r="AL92" s="195" t="str">
        <f t="shared" si="6"/>
        <v/>
      </c>
      <c r="AM92" s="195" t="str">
        <f t="shared" si="7"/>
        <v/>
      </c>
      <c r="AN92" s="195" t="str">
        <f>IF(G92="","",VLOOKUP(G92,'【参考】数式用'!$A$4:$M$54,13,FALSE))</f>
        <v/>
      </c>
      <c r="AO92" s="197" t="str">
        <f t="shared" si="8"/>
        <v>―</v>
      </c>
    </row>
    <row r="93" spans="1:41" ht="45" customHeight="1">
      <c r="A93" s="401">
        <f t="shared" si="9"/>
        <v>78</v>
      </c>
      <c r="B93" s="413" t="str">
        <f>IF('様式第２号　基本情報入力シート'!B130="","",'様式第２号　基本情報入力シート'!B130)</f>
        <v/>
      </c>
      <c r="C93" s="426" t="str">
        <f>IF('様式第２号　基本情報入力シート'!L130="","",'様式第２号　基本情報入力シート'!L130)</f>
        <v/>
      </c>
      <c r="D93" s="426" t="str">
        <f>IF('様式第２号　基本情報入力シート'!Q130="","",'様式第２号　基本情報入力シート'!Q130)</f>
        <v/>
      </c>
      <c r="E93" s="426" t="str">
        <f>IF('様式第２号　基本情報入力シート'!V130="","",'様式第２号　基本情報入力シート'!V130)</f>
        <v/>
      </c>
      <c r="F93" s="426" t="str">
        <f>IF('様式第２号　基本情報入力シート'!W130="","",'様式第２号　基本情報入力シート'!W130)</f>
        <v/>
      </c>
      <c r="G93" s="426" t="str">
        <f>IF('様式第２号　基本情報入力シート'!Z130="","",'様式第２号　基本情報入力シート'!Z130)</f>
        <v/>
      </c>
      <c r="H93" s="475" t="str">
        <f>IF('様式第２号　基本情報入力シート'!AD130="","",'様式第２号　基本情報入力シート'!AD130)</f>
        <v/>
      </c>
      <c r="I93" s="481" t="str">
        <f>IF('様式第２号　基本情報入力シート'!AE130="","",'様式第２号　基本情報入力シート'!AE130)</f>
        <v/>
      </c>
      <c r="J93" s="488"/>
      <c r="K93" s="491"/>
      <c r="L93" s="491"/>
      <c r="M93" s="494" t="str">
        <f>IF(G93="","",VLOOKUP(AM93,'【参考】数式用'!$AZ$3:$BA$6,2,FALSE))</f>
        <v/>
      </c>
      <c r="N93" s="503" t="str">
        <f>IF(G93="","",VLOOKUP(G93,'【参考】数式用'!$A$4:$L$54,MATCH('様式４号（個表） '!M93,'【参考】数式用'!$J$3:$L$3,0)+9,FALSE))</f>
        <v/>
      </c>
      <c r="O93" s="513" t="s">
        <v>2422</v>
      </c>
      <c r="P93" s="517" t="str">
        <f t="shared" si="5"/>
        <v>未入力あり</v>
      </c>
      <c r="Q93" s="525" t="str">
        <f>IFERROR(IF(P93="未入力あり","",ROUNDDOWN(ROUNDDOWN($H93*$I93,0)*VLOOKUP($G93,'【参考】数式用'!$A$4:$E$54,3,FALSE),0)),"")</f>
        <v/>
      </c>
      <c r="R93" s="525" t="str">
        <f>IF(AK93="×",0,IF(P93="未入力あり","",ROUNDDOWN(ROUNDDOWN($H93*$I93,0)*VLOOKUP($G93,'【参考】数式用'!$A$4:$E$54,4,FALSE),0)))</f>
        <v/>
      </c>
      <c r="S93" s="529" t="str">
        <f>IF(AL93="×",0,IF(P93="未入力あり","",ROUNDDOWN(ROUNDDOWN($H93*$I93,0)*VLOOKUP($G93,'【参考】数式用'!$A$4:$E$54,5,FALSE),0)))</f>
        <v/>
      </c>
      <c r="U93" s="535"/>
      <c r="V93" s="535"/>
      <c r="W93" s="535"/>
      <c r="X93" s="535"/>
      <c r="Y93" s="535"/>
      <c r="Z93" s="535"/>
      <c r="AA93" s="535"/>
      <c r="AB93" s="535"/>
      <c r="AC93" s="535"/>
      <c r="AD93" s="535"/>
      <c r="AE93" s="535"/>
      <c r="AG93" s="541" t="e">
        <f>IF(#REF!="○",F93,"")</f>
        <v>#REF!</v>
      </c>
      <c r="AH93" s="195" t="e">
        <f>VLOOKUP('様式４号（個表） '!$G93,'【参考】数式用'!$P$4:$Q$54,2,FALSE)</f>
        <v>#N/A</v>
      </c>
      <c r="AI93" s="195" t="e">
        <f>VLOOKUP('様式４号（個表） '!$G93,'【参考】数式用'!$P$4:$W$54,8,FALSE)</f>
        <v>#N/A</v>
      </c>
      <c r="AJ93" s="195" t="e">
        <f>VLOOKUP('様式４号（個表） '!$G93,'【参考】数式用'!$P$4:$AD$54,15,FALSE)</f>
        <v>#N/A</v>
      </c>
      <c r="AK93" s="195" t="str">
        <f t="shared" si="6"/>
        <v/>
      </c>
      <c r="AL93" s="195" t="str">
        <f t="shared" si="6"/>
        <v/>
      </c>
      <c r="AM93" s="195" t="str">
        <f t="shared" si="7"/>
        <v/>
      </c>
      <c r="AN93" s="195" t="str">
        <f>IF(G93="","",VLOOKUP(G93,'【参考】数式用'!$A$4:$M$54,13,FALSE))</f>
        <v/>
      </c>
      <c r="AO93" s="197" t="str">
        <f t="shared" si="8"/>
        <v>―</v>
      </c>
    </row>
    <row r="94" spans="1:41" ht="45" customHeight="1">
      <c r="A94" s="401">
        <f t="shared" si="9"/>
        <v>79</v>
      </c>
      <c r="B94" s="413" t="str">
        <f>IF('様式第２号　基本情報入力シート'!B131="","",'様式第２号　基本情報入力シート'!B131)</f>
        <v/>
      </c>
      <c r="C94" s="426" t="str">
        <f>IF('様式第２号　基本情報入力シート'!L131="","",'様式第２号　基本情報入力シート'!L131)</f>
        <v/>
      </c>
      <c r="D94" s="426" t="str">
        <f>IF('様式第２号　基本情報入力シート'!Q131="","",'様式第２号　基本情報入力シート'!Q131)</f>
        <v/>
      </c>
      <c r="E94" s="426" t="str">
        <f>IF('様式第２号　基本情報入力シート'!V131="","",'様式第２号　基本情報入力シート'!V131)</f>
        <v/>
      </c>
      <c r="F94" s="426" t="str">
        <f>IF('様式第２号　基本情報入力シート'!W131="","",'様式第２号　基本情報入力シート'!W131)</f>
        <v/>
      </c>
      <c r="G94" s="426" t="str">
        <f>IF('様式第２号　基本情報入力シート'!Z131="","",'様式第２号　基本情報入力シート'!Z131)</f>
        <v/>
      </c>
      <c r="H94" s="475" t="str">
        <f>IF('様式第２号　基本情報入力シート'!AD131="","",'様式第２号　基本情報入力シート'!AD131)</f>
        <v/>
      </c>
      <c r="I94" s="481" t="str">
        <f>IF('様式第２号　基本情報入力シート'!AE131="","",'様式第２号　基本情報入力シート'!AE131)</f>
        <v/>
      </c>
      <c r="J94" s="488"/>
      <c r="K94" s="491"/>
      <c r="L94" s="491"/>
      <c r="M94" s="494" t="str">
        <f>IF(G94="","",VLOOKUP(AM94,'【参考】数式用'!$AZ$3:$BA$6,2,FALSE))</f>
        <v/>
      </c>
      <c r="N94" s="503" t="str">
        <f>IF(G94="","",VLOOKUP(G94,'【参考】数式用'!$A$4:$L$54,MATCH('様式４号（個表） '!M94,'【参考】数式用'!$J$3:$L$3,0)+9,FALSE))</f>
        <v/>
      </c>
      <c r="O94" s="513" t="s">
        <v>2422</v>
      </c>
      <c r="P94" s="517" t="str">
        <f t="shared" si="5"/>
        <v>未入力あり</v>
      </c>
      <c r="Q94" s="525" t="str">
        <f>IFERROR(IF(P94="未入力あり","",ROUNDDOWN(ROUNDDOWN($H94*$I94,0)*VLOOKUP($G94,'【参考】数式用'!$A$4:$E$54,3,FALSE),0)),"")</f>
        <v/>
      </c>
      <c r="R94" s="525" t="str">
        <f>IF(AK94="×",0,IF(P94="未入力あり","",ROUNDDOWN(ROUNDDOWN($H94*$I94,0)*VLOOKUP($G94,'【参考】数式用'!$A$4:$E$54,4,FALSE),0)))</f>
        <v/>
      </c>
      <c r="S94" s="529" t="str">
        <f>IF(AL94="×",0,IF(P94="未入力あり","",ROUNDDOWN(ROUNDDOWN($H94*$I94,0)*VLOOKUP($G94,'【参考】数式用'!$A$4:$E$54,5,FALSE),0)))</f>
        <v/>
      </c>
      <c r="U94" s="535"/>
      <c r="V94" s="535"/>
      <c r="W94" s="535"/>
      <c r="X94" s="535"/>
      <c r="Y94" s="535"/>
      <c r="Z94" s="535"/>
      <c r="AA94" s="535"/>
      <c r="AB94" s="535"/>
      <c r="AC94" s="535"/>
      <c r="AD94" s="535"/>
      <c r="AE94" s="535"/>
      <c r="AG94" s="541" t="e">
        <f>IF(#REF!="○",F94,"")</f>
        <v>#REF!</v>
      </c>
      <c r="AH94" s="195" t="e">
        <f>VLOOKUP('様式４号（個表） '!$G94,'【参考】数式用'!$P$4:$Q$54,2,FALSE)</f>
        <v>#N/A</v>
      </c>
      <c r="AI94" s="195" t="e">
        <f>VLOOKUP('様式４号（個表） '!$G94,'【参考】数式用'!$P$4:$W$54,8,FALSE)</f>
        <v>#N/A</v>
      </c>
      <c r="AJ94" s="195" t="e">
        <f>VLOOKUP('様式４号（個表） '!$G94,'【参考】数式用'!$P$4:$AD$54,15,FALSE)</f>
        <v>#N/A</v>
      </c>
      <c r="AK94" s="195" t="str">
        <f t="shared" si="6"/>
        <v/>
      </c>
      <c r="AL94" s="195" t="str">
        <f t="shared" si="6"/>
        <v/>
      </c>
      <c r="AM94" s="195" t="str">
        <f t="shared" si="7"/>
        <v/>
      </c>
      <c r="AN94" s="195" t="str">
        <f>IF(G94="","",VLOOKUP(G94,'【参考】数式用'!$A$4:$M$54,13,FALSE))</f>
        <v/>
      </c>
      <c r="AO94" s="197" t="str">
        <f t="shared" si="8"/>
        <v>―</v>
      </c>
    </row>
    <row r="95" spans="1:41" ht="45" customHeight="1">
      <c r="A95" s="401">
        <f t="shared" si="9"/>
        <v>80</v>
      </c>
      <c r="B95" s="413" t="str">
        <f>IF('様式第２号　基本情報入力シート'!B132="","",'様式第２号　基本情報入力シート'!B132)</f>
        <v/>
      </c>
      <c r="C95" s="426" t="str">
        <f>IF('様式第２号　基本情報入力シート'!L132="","",'様式第２号　基本情報入力シート'!L132)</f>
        <v/>
      </c>
      <c r="D95" s="426" t="str">
        <f>IF('様式第２号　基本情報入力シート'!Q132="","",'様式第２号　基本情報入力シート'!Q132)</f>
        <v/>
      </c>
      <c r="E95" s="426" t="str">
        <f>IF('様式第２号　基本情報入力シート'!V132="","",'様式第２号　基本情報入力シート'!V132)</f>
        <v/>
      </c>
      <c r="F95" s="426" t="str">
        <f>IF('様式第２号　基本情報入力シート'!W132="","",'様式第２号　基本情報入力シート'!W132)</f>
        <v/>
      </c>
      <c r="G95" s="426" t="str">
        <f>IF('様式第２号　基本情報入力シート'!Z132="","",'様式第２号　基本情報入力シート'!Z132)</f>
        <v/>
      </c>
      <c r="H95" s="475" t="str">
        <f>IF('様式第２号　基本情報入力シート'!AD132="","",'様式第２号　基本情報入力シート'!AD132)</f>
        <v/>
      </c>
      <c r="I95" s="481" t="str">
        <f>IF('様式第２号　基本情報入力シート'!AE132="","",'様式第２号　基本情報入力シート'!AE132)</f>
        <v/>
      </c>
      <c r="J95" s="488"/>
      <c r="K95" s="491"/>
      <c r="L95" s="491"/>
      <c r="M95" s="494" t="str">
        <f>IF(G95="","",VLOOKUP(AM95,'【参考】数式用'!$AZ$3:$BA$6,2,FALSE))</f>
        <v/>
      </c>
      <c r="N95" s="503" t="str">
        <f>IF(G95="","",VLOOKUP(G95,'【参考】数式用'!$A$4:$L$54,MATCH('様式４号（個表） '!M95,'【参考】数式用'!$J$3:$L$3,0)+9,FALSE))</f>
        <v/>
      </c>
      <c r="O95" s="513" t="s">
        <v>2422</v>
      </c>
      <c r="P95" s="517" t="str">
        <f t="shared" si="5"/>
        <v>未入力あり</v>
      </c>
      <c r="Q95" s="525" t="str">
        <f>IFERROR(IF(P95="未入力あり","",ROUNDDOWN(ROUNDDOWN($H95*$I95,0)*VLOOKUP($G95,'【参考】数式用'!$A$4:$E$54,3,FALSE),0)),"")</f>
        <v/>
      </c>
      <c r="R95" s="525" t="str">
        <f>IF(AK95="×",0,IF(P95="未入力あり","",ROUNDDOWN(ROUNDDOWN($H95*$I95,0)*VLOOKUP($G95,'【参考】数式用'!$A$4:$E$54,4,FALSE),0)))</f>
        <v/>
      </c>
      <c r="S95" s="529" t="str">
        <f>IF(AL95="×",0,IF(P95="未入力あり","",ROUNDDOWN(ROUNDDOWN($H95*$I95,0)*VLOOKUP($G95,'【参考】数式用'!$A$4:$E$54,5,FALSE),0)))</f>
        <v/>
      </c>
      <c r="U95" s="535"/>
      <c r="V95" s="535"/>
      <c r="W95" s="535"/>
      <c r="X95" s="535"/>
      <c r="Y95" s="535"/>
      <c r="Z95" s="535"/>
      <c r="AA95" s="535"/>
      <c r="AB95" s="535"/>
      <c r="AC95" s="535"/>
      <c r="AD95" s="535"/>
      <c r="AE95" s="535"/>
      <c r="AG95" s="541" t="e">
        <f>IF(#REF!="○",F95,"")</f>
        <v>#REF!</v>
      </c>
      <c r="AH95" s="195" t="e">
        <f>VLOOKUP('様式４号（個表） '!$G95,'【参考】数式用'!$P$4:$Q$54,2,FALSE)</f>
        <v>#N/A</v>
      </c>
      <c r="AI95" s="195" t="e">
        <f>VLOOKUP('様式４号（個表） '!$G95,'【参考】数式用'!$P$4:$W$54,8,FALSE)</f>
        <v>#N/A</v>
      </c>
      <c r="AJ95" s="195" t="e">
        <f>VLOOKUP('様式４号（個表） '!$G95,'【参考】数式用'!$P$4:$AD$54,15,FALSE)</f>
        <v>#N/A</v>
      </c>
      <c r="AK95" s="195" t="str">
        <f t="shared" si="6"/>
        <v/>
      </c>
      <c r="AL95" s="195" t="str">
        <f t="shared" si="6"/>
        <v/>
      </c>
      <c r="AM95" s="195" t="str">
        <f t="shared" si="7"/>
        <v/>
      </c>
      <c r="AN95" s="195" t="str">
        <f>IF(G95="","",VLOOKUP(G95,'【参考】数式用'!$A$4:$M$54,13,FALSE))</f>
        <v/>
      </c>
      <c r="AO95" s="197" t="str">
        <f t="shared" si="8"/>
        <v>―</v>
      </c>
    </row>
    <row r="96" spans="1:41" ht="45" customHeight="1">
      <c r="A96" s="401">
        <f t="shared" si="9"/>
        <v>81</v>
      </c>
      <c r="B96" s="413" t="str">
        <f>IF('様式第２号　基本情報入力シート'!B133="","",'様式第２号　基本情報入力シート'!B133)</f>
        <v/>
      </c>
      <c r="C96" s="426" t="str">
        <f>IF('様式第２号　基本情報入力シート'!L133="","",'様式第２号　基本情報入力シート'!L133)</f>
        <v/>
      </c>
      <c r="D96" s="426" t="str">
        <f>IF('様式第２号　基本情報入力シート'!Q133="","",'様式第２号　基本情報入力シート'!Q133)</f>
        <v/>
      </c>
      <c r="E96" s="426" t="str">
        <f>IF('様式第２号　基本情報入力シート'!V133="","",'様式第２号　基本情報入力シート'!V133)</f>
        <v/>
      </c>
      <c r="F96" s="426" t="str">
        <f>IF('様式第２号　基本情報入力シート'!W133="","",'様式第２号　基本情報入力シート'!W133)</f>
        <v/>
      </c>
      <c r="G96" s="426" t="str">
        <f>IF('様式第２号　基本情報入力シート'!Z133="","",'様式第２号　基本情報入力シート'!Z133)</f>
        <v/>
      </c>
      <c r="H96" s="475" t="str">
        <f>IF('様式第２号　基本情報入力シート'!AD133="","",'様式第２号　基本情報入力シート'!AD133)</f>
        <v/>
      </c>
      <c r="I96" s="481" t="str">
        <f>IF('様式第２号　基本情報入力シート'!AE133="","",'様式第２号　基本情報入力シート'!AE133)</f>
        <v/>
      </c>
      <c r="J96" s="488"/>
      <c r="K96" s="491"/>
      <c r="L96" s="491"/>
      <c r="M96" s="494" t="str">
        <f>IF(G96="","",VLOOKUP(AM96,'【参考】数式用'!$AZ$3:$BA$6,2,FALSE))</f>
        <v/>
      </c>
      <c r="N96" s="503" t="str">
        <f>IF(G96="","",VLOOKUP(G96,'【参考】数式用'!$A$4:$L$54,MATCH('様式４号（個表） '!M96,'【参考】数式用'!$J$3:$L$3,0)+9,FALSE))</f>
        <v/>
      </c>
      <c r="O96" s="513" t="s">
        <v>2422</v>
      </c>
      <c r="P96" s="517" t="str">
        <f t="shared" si="5"/>
        <v>未入力あり</v>
      </c>
      <c r="Q96" s="525" t="str">
        <f>IFERROR(IF(P96="未入力あり","",ROUNDDOWN(ROUNDDOWN($H96*$I96,0)*VLOOKUP($G96,'【参考】数式用'!$A$4:$E$54,3,FALSE),0)),"")</f>
        <v/>
      </c>
      <c r="R96" s="525" t="str">
        <f>IF(AK96="×",0,IF(P96="未入力あり","",ROUNDDOWN(ROUNDDOWN($H96*$I96,0)*VLOOKUP($G96,'【参考】数式用'!$A$4:$E$54,4,FALSE),0)))</f>
        <v/>
      </c>
      <c r="S96" s="529" t="str">
        <f>IF(AL96="×",0,IF(P96="未入力あり","",ROUNDDOWN(ROUNDDOWN($H96*$I96,0)*VLOOKUP($G96,'【参考】数式用'!$A$4:$E$54,5,FALSE),0)))</f>
        <v/>
      </c>
      <c r="U96" s="535"/>
      <c r="V96" s="535"/>
      <c r="W96" s="535"/>
      <c r="X96" s="535"/>
      <c r="Y96" s="535"/>
      <c r="Z96" s="535"/>
      <c r="AA96" s="535"/>
      <c r="AB96" s="535"/>
      <c r="AC96" s="535"/>
      <c r="AD96" s="535"/>
      <c r="AE96" s="535"/>
      <c r="AG96" s="541" t="e">
        <f>IF(#REF!="○",F96,"")</f>
        <v>#REF!</v>
      </c>
      <c r="AH96" s="195" t="e">
        <f>VLOOKUP('様式４号（個表） '!$G96,'【参考】数式用'!$P$4:$Q$54,2,FALSE)</f>
        <v>#N/A</v>
      </c>
      <c r="AI96" s="195" t="e">
        <f>VLOOKUP('様式４号（個表） '!$G96,'【参考】数式用'!$P$4:$W$54,8,FALSE)</f>
        <v>#N/A</v>
      </c>
      <c r="AJ96" s="195" t="e">
        <f>VLOOKUP('様式４号（個表） '!$G96,'【参考】数式用'!$P$4:$AD$54,15,FALSE)</f>
        <v>#N/A</v>
      </c>
      <c r="AK96" s="195" t="str">
        <f t="shared" si="6"/>
        <v/>
      </c>
      <c r="AL96" s="195" t="str">
        <f t="shared" si="6"/>
        <v/>
      </c>
      <c r="AM96" s="195" t="str">
        <f t="shared" si="7"/>
        <v/>
      </c>
      <c r="AN96" s="195" t="str">
        <f>IF(G96="","",VLOOKUP(G96,'【参考】数式用'!$A$4:$M$54,13,FALSE))</f>
        <v/>
      </c>
      <c r="AO96" s="197" t="str">
        <f t="shared" si="8"/>
        <v>―</v>
      </c>
    </row>
    <row r="97" spans="1:41" ht="45" customHeight="1">
      <c r="A97" s="401">
        <f t="shared" si="9"/>
        <v>82</v>
      </c>
      <c r="B97" s="413" t="str">
        <f>IF('様式第２号　基本情報入力シート'!B134="","",'様式第２号　基本情報入力シート'!B134)</f>
        <v/>
      </c>
      <c r="C97" s="426" t="str">
        <f>IF('様式第２号　基本情報入力シート'!L134="","",'様式第２号　基本情報入力シート'!L134)</f>
        <v/>
      </c>
      <c r="D97" s="426" t="str">
        <f>IF('様式第２号　基本情報入力シート'!Q134="","",'様式第２号　基本情報入力シート'!Q134)</f>
        <v/>
      </c>
      <c r="E97" s="426" t="str">
        <f>IF('様式第２号　基本情報入力シート'!V134="","",'様式第２号　基本情報入力シート'!V134)</f>
        <v/>
      </c>
      <c r="F97" s="426" t="str">
        <f>IF('様式第２号　基本情報入力シート'!W134="","",'様式第２号　基本情報入力シート'!W134)</f>
        <v/>
      </c>
      <c r="G97" s="426" t="str">
        <f>IF('様式第２号　基本情報入力シート'!Z134="","",'様式第２号　基本情報入力シート'!Z134)</f>
        <v/>
      </c>
      <c r="H97" s="475" t="str">
        <f>IF('様式第２号　基本情報入力シート'!AD134="","",'様式第２号　基本情報入力シート'!AD134)</f>
        <v/>
      </c>
      <c r="I97" s="481" t="str">
        <f>IF('様式第２号　基本情報入力シート'!AE134="","",'様式第２号　基本情報入力シート'!AE134)</f>
        <v/>
      </c>
      <c r="J97" s="488"/>
      <c r="K97" s="491"/>
      <c r="L97" s="491"/>
      <c r="M97" s="494" t="str">
        <f>IF(G97="","",VLOOKUP(AM97,'【参考】数式用'!$AZ$3:$BA$6,2,FALSE))</f>
        <v/>
      </c>
      <c r="N97" s="503" t="str">
        <f>IF(G97="","",VLOOKUP(G97,'【参考】数式用'!$A$4:$L$54,MATCH('様式４号（個表） '!M97,'【参考】数式用'!$J$3:$L$3,0)+9,FALSE))</f>
        <v/>
      </c>
      <c r="O97" s="513" t="s">
        <v>2422</v>
      </c>
      <c r="P97" s="517" t="str">
        <f t="shared" si="5"/>
        <v>未入力あり</v>
      </c>
      <c r="Q97" s="525" t="str">
        <f>IFERROR(IF(P97="未入力あり","",ROUNDDOWN(ROUNDDOWN($H97*$I97,0)*VLOOKUP($G97,'【参考】数式用'!$A$4:$E$54,3,FALSE),0)),"")</f>
        <v/>
      </c>
      <c r="R97" s="525" t="str">
        <f>IF(AK97="×",0,IF(P97="未入力あり","",ROUNDDOWN(ROUNDDOWN($H97*$I97,0)*VLOOKUP($G97,'【参考】数式用'!$A$4:$E$54,4,FALSE),0)))</f>
        <v/>
      </c>
      <c r="S97" s="529" t="str">
        <f>IF(AL97="×",0,IF(P97="未入力あり","",ROUNDDOWN(ROUNDDOWN($H97*$I97,0)*VLOOKUP($G97,'【参考】数式用'!$A$4:$E$54,5,FALSE),0)))</f>
        <v/>
      </c>
      <c r="U97" s="535"/>
      <c r="V97" s="535"/>
      <c r="W97" s="535"/>
      <c r="X97" s="535"/>
      <c r="Y97" s="535"/>
      <c r="Z97" s="535"/>
      <c r="AA97" s="535"/>
      <c r="AB97" s="535"/>
      <c r="AC97" s="535"/>
      <c r="AD97" s="535"/>
      <c r="AE97" s="535"/>
      <c r="AG97" s="541" t="e">
        <f>IF(#REF!="○",F97,"")</f>
        <v>#REF!</v>
      </c>
      <c r="AH97" s="195" t="e">
        <f>VLOOKUP('様式４号（個表） '!$G97,'【参考】数式用'!$P$4:$Q$54,2,FALSE)</f>
        <v>#N/A</v>
      </c>
      <c r="AI97" s="195" t="e">
        <f>VLOOKUP('様式４号（個表） '!$G97,'【参考】数式用'!$P$4:$W$54,8,FALSE)</f>
        <v>#N/A</v>
      </c>
      <c r="AJ97" s="195" t="e">
        <f>VLOOKUP('様式４号（個表） '!$G97,'【参考】数式用'!$P$4:$AD$54,15,FALSE)</f>
        <v>#N/A</v>
      </c>
      <c r="AK97" s="195" t="str">
        <f t="shared" si="6"/>
        <v/>
      </c>
      <c r="AL97" s="195" t="str">
        <f t="shared" si="6"/>
        <v/>
      </c>
      <c r="AM97" s="195" t="str">
        <f t="shared" si="7"/>
        <v/>
      </c>
      <c r="AN97" s="195" t="str">
        <f>IF(G97="","",VLOOKUP(G97,'【参考】数式用'!$A$4:$M$54,13,FALSE))</f>
        <v/>
      </c>
      <c r="AO97" s="197" t="str">
        <f t="shared" si="8"/>
        <v>―</v>
      </c>
    </row>
    <row r="98" spans="1:41" ht="45" customHeight="1">
      <c r="A98" s="401">
        <f t="shared" si="9"/>
        <v>83</v>
      </c>
      <c r="B98" s="413" t="str">
        <f>IF('様式第２号　基本情報入力シート'!B135="","",'様式第２号　基本情報入力シート'!B135)</f>
        <v/>
      </c>
      <c r="C98" s="426" t="str">
        <f>IF('様式第２号　基本情報入力シート'!L135="","",'様式第２号　基本情報入力シート'!L135)</f>
        <v/>
      </c>
      <c r="D98" s="426" t="str">
        <f>IF('様式第２号　基本情報入力シート'!Q135="","",'様式第２号　基本情報入力シート'!Q135)</f>
        <v/>
      </c>
      <c r="E98" s="426" t="str">
        <f>IF('様式第２号　基本情報入力シート'!V135="","",'様式第２号　基本情報入力シート'!V135)</f>
        <v/>
      </c>
      <c r="F98" s="426" t="str">
        <f>IF('様式第２号　基本情報入力シート'!W135="","",'様式第２号　基本情報入力シート'!W135)</f>
        <v/>
      </c>
      <c r="G98" s="426" t="str">
        <f>IF('様式第２号　基本情報入力シート'!Z135="","",'様式第２号　基本情報入力シート'!Z135)</f>
        <v/>
      </c>
      <c r="H98" s="475" t="str">
        <f>IF('様式第２号　基本情報入力シート'!AD135="","",'様式第２号　基本情報入力シート'!AD135)</f>
        <v/>
      </c>
      <c r="I98" s="481" t="str">
        <f>IF('様式第２号　基本情報入力シート'!AE135="","",'様式第２号　基本情報入力シート'!AE135)</f>
        <v/>
      </c>
      <c r="J98" s="488"/>
      <c r="K98" s="491"/>
      <c r="L98" s="491"/>
      <c r="M98" s="494" t="str">
        <f>IF(G98="","",VLOOKUP(AM98,'【参考】数式用'!$AZ$3:$BA$6,2,FALSE))</f>
        <v/>
      </c>
      <c r="N98" s="503" t="str">
        <f>IF(G98="","",VLOOKUP(G98,'【参考】数式用'!$A$4:$L$54,MATCH('様式４号（個表） '!M98,'【参考】数式用'!$J$3:$L$3,0)+9,FALSE))</f>
        <v/>
      </c>
      <c r="O98" s="513" t="s">
        <v>2422</v>
      </c>
      <c r="P98" s="517" t="str">
        <f t="shared" si="5"/>
        <v>未入力あり</v>
      </c>
      <c r="Q98" s="525" t="str">
        <f>IFERROR(IF(P98="未入力あり","",ROUNDDOWN(ROUNDDOWN($H98*$I98,0)*VLOOKUP($G98,'【参考】数式用'!$A$4:$E$54,3,FALSE),0)),"")</f>
        <v/>
      </c>
      <c r="R98" s="525" t="str">
        <f>IF(AK98="×",0,IF(P98="未入力あり","",ROUNDDOWN(ROUNDDOWN($H98*$I98,0)*VLOOKUP($G98,'【参考】数式用'!$A$4:$E$54,4,FALSE),0)))</f>
        <v/>
      </c>
      <c r="S98" s="529" t="str">
        <f>IF(AL98="×",0,IF(P98="未入力あり","",ROUNDDOWN(ROUNDDOWN($H98*$I98,0)*VLOOKUP($G98,'【参考】数式用'!$A$4:$E$54,5,FALSE),0)))</f>
        <v/>
      </c>
      <c r="U98" s="535"/>
      <c r="V98" s="535"/>
      <c r="W98" s="535"/>
      <c r="X98" s="535"/>
      <c r="Y98" s="535"/>
      <c r="Z98" s="535"/>
      <c r="AA98" s="535"/>
      <c r="AB98" s="535"/>
      <c r="AC98" s="535"/>
      <c r="AD98" s="535"/>
      <c r="AE98" s="535"/>
      <c r="AG98" s="541" t="e">
        <f>IF(#REF!="○",F98,"")</f>
        <v>#REF!</v>
      </c>
      <c r="AH98" s="195" t="e">
        <f>VLOOKUP('様式４号（個表） '!$G98,'【参考】数式用'!$P$4:$Q$54,2,FALSE)</f>
        <v>#N/A</v>
      </c>
      <c r="AI98" s="195" t="e">
        <f>VLOOKUP('様式４号（個表） '!$G98,'【参考】数式用'!$P$4:$W$54,8,FALSE)</f>
        <v>#N/A</v>
      </c>
      <c r="AJ98" s="195" t="e">
        <f>VLOOKUP('様式４号（個表） '!$G98,'【参考】数式用'!$P$4:$AD$54,15,FALSE)</f>
        <v>#N/A</v>
      </c>
      <c r="AK98" s="195" t="str">
        <f t="shared" si="6"/>
        <v/>
      </c>
      <c r="AL98" s="195" t="str">
        <f t="shared" si="6"/>
        <v/>
      </c>
      <c r="AM98" s="195" t="str">
        <f t="shared" si="7"/>
        <v/>
      </c>
      <c r="AN98" s="195" t="str">
        <f>IF(G98="","",VLOOKUP(G98,'【参考】数式用'!$A$4:$M$54,13,FALSE))</f>
        <v/>
      </c>
      <c r="AO98" s="197" t="str">
        <f t="shared" si="8"/>
        <v>―</v>
      </c>
    </row>
    <row r="99" spans="1:41" ht="45" customHeight="1">
      <c r="A99" s="401">
        <f t="shared" si="9"/>
        <v>84</v>
      </c>
      <c r="B99" s="413" t="str">
        <f>IF('様式第２号　基本情報入力シート'!B136="","",'様式第２号　基本情報入力シート'!B136)</f>
        <v/>
      </c>
      <c r="C99" s="426" t="str">
        <f>IF('様式第２号　基本情報入力シート'!L136="","",'様式第２号　基本情報入力シート'!L136)</f>
        <v/>
      </c>
      <c r="D99" s="426" t="str">
        <f>IF('様式第２号　基本情報入力シート'!Q136="","",'様式第２号　基本情報入力シート'!Q136)</f>
        <v/>
      </c>
      <c r="E99" s="426" t="str">
        <f>IF('様式第２号　基本情報入力シート'!V136="","",'様式第２号　基本情報入力シート'!V136)</f>
        <v/>
      </c>
      <c r="F99" s="426" t="str">
        <f>IF('様式第２号　基本情報入力シート'!W136="","",'様式第２号　基本情報入力シート'!W136)</f>
        <v/>
      </c>
      <c r="G99" s="426" t="str">
        <f>IF('様式第２号　基本情報入力シート'!Z136="","",'様式第２号　基本情報入力シート'!Z136)</f>
        <v/>
      </c>
      <c r="H99" s="475" t="str">
        <f>IF('様式第２号　基本情報入力シート'!AD136="","",'様式第２号　基本情報入力シート'!AD136)</f>
        <v/>
      </c>
      <c r="I99" s="481" t="str">
        <f>IF('様式第２号　基本情報入力シート'!AE136="","",'様式第２号　基本情報入力シート'!AE136)</f>
        <v/>
      </c>
      <c r="J99" s="488"/>
      <c r="K99" s="491"/>
      <c r="L99" s="491"/>
      <c r="M99" s="494" t="str">
        <f>IF(G99="","",VLOOKUP(AM99,'【参考】数式用'!$AZ$3:$BA$6,2,FALSE))</f>
        <v/>
      </c>
      <c r="N99" s="503" t="str">
        <f>IF(G99="","",VLOOKUP(G99,'【参考】数式用'!$A$4:$L$54,MATCH('様式４号（個表） '!M99,'【参考】数式用'!$J$3:$L$3,0)+9,FALSE))</f>
        <v/>
      </c>
      <c r="O99" s="513" t="s">
        <v>2422</v>
      </c>
      <c r="P99" s="517" t="str">
        <f t="shared" si="5"/>
        <v>未入力あり</v>
      </c>
      <c r="Q99" s="525" t="str">
        <f>IFERROR(IF(P99="未入力あり","",ROUNDDOWN(ROUNDDOWN($H99*$I99,0)*VLOOKUP($G99,'【参考】数式用'!$A$4:$E$54,3,FALSE),0)),"")</f>
        <v/>
      </c>
      <c r="R99" s="525" t="str">
        <f>IF(AK99="×",0,IF(P99="未入力あり","",ROUNDDOWN(ROUNDDOWN($H99*$I99,0)*VLOOKUP($G99,'【参考】数式用'!$A$4:$E$54,4,FALSE),0)))</f>
        <v/>
      </c>
      <c r="S99" s="529" t="str">
        <f>IF(AL99="×",0,IF(P99="未入力あり","",ROUNDDOWN(ROUNDDOWN($H99*$I99,0)*VLOOKUP($G99,'【参考】数式用'!$A$4:$E$54,5,FALSE),0)))</f>
        <v/>
      </c>
      <c r="U99" s="535"/>
      <c r="V99" s="535"/>
      <c r="W99" s="535"/>
      <c r="X99" s="535"/>
      <c r="Y99" s="535"/>
      <c r="Z99" s="535"/>
      <c r="AA99" s="535"/>
      <c r="AB99" s="535"/>
      <c r="AC99" s="535"/>
      <c r="AD99" s="535"/>
      <c r="AE99" s="535"/>
      <c r="AG99" s="541" t="e">
        <f>IF(#REF!="○",F99,"")</f>
        <v>#REF!</v>
      </c>
      <c r="AH99" s="195" t="e">
        <f>VLOOKUP('様式４号（個表） '!$G99,'【参考】数式用'!$P$4:$Q$54,2,FALSE)</f>
        <v>#N/A</v>
      </c>
      <c r="AI99" s="195" t="e">
        <f>VLOOKUP('様式４号（個表） '!$G99,'【参考】数式用'!$P$4:$W$54,8,FALSE)</f>
        <v>#N/A</v>
      </c>
      <c r="AJ99" s="195" t="e">
        <f>VLOOKUP('様式４号（個表） '!$G99,'【参考】数式用'!$P$4:$AD$54,15,FALSE)</f>
        <v>#N/A</v>
      </c>
      <c r="AK99" s="195" t="str">
        <f t="shared" si="6"/>
        <v/>
      </c>
      <c r="AL99" s="195" t="str">
        <f t="shared" si="6"/>
        <v/>
      </c>
      <c r="AM99" s="195" t="str">
        <f t="shared" si="7"/>
        <v/>
      </c>
      <c r="AN99" s="195" t="str">
        <f>IF(G99="","",VLOOKUP(G99,'【参考】数式用'!$A$4:$M$54,13,FALSE))</f>
        <v/>
      </c>
      <c r="AO99" s="197" t="str">
        <f t="shared" si="8"/>
        <v>―</v>
      </c>
    </row>
    <row r="100" spans="1:41" ht="45" customHeight="1">
      <c r="A100" s="401">
        <f t="shared" si="9"/>
        <v>85</v>
      </c>
      <c r="B100" s="413" t="str">
        <f>IF('様式第２号　基本情報入力シート'!B137="","",'様式第２号　基本情報入力シート'!B137)</f>
        <v/>
      </c>
      <c r="C100" s="426" t="str">
        <f>IF('様式第２号　基本情報入力シート'!L137="","",'様式第２号　基本情報入力シート'!L137)</f>
        <v/>
      </c>
      <c r="D100" s="426" t="str">
        <f>IF('様式第２号　基本情報入力シート'!Q137="","",'様式第２号　基本情報入力シート'!Q137)</f>
        <v/>
      </c>
      <c r="E100" s="426" t="str">
        <f>IF('様式第２号　基本情報入力シート'!V137="","",'様式第２号　基本情報入力シート'!V137)</f>
        <v/>
      </c>
      <c r="F100" s="426" t="str">
        <f>IF('様式第２号　基本情報入力シート'!W137="","",'様式第２号　基本情報入力シート'!W137)</f>
        <v/>
      </c>
      <c r="G100" s="426" t="str">
        <f>IF('様式第２号　基本情報入力シート'!Z137="","",'様式第２号　基本情報入力シート'!Z137)</f>
        <v/>
      </c>
      <c r="H100" s="475" t="str">
        <f>IF('様式第２号　基本情報入力シート'!AD137="","",'様式第２号　基本情報入力シート'!AD137)</f>
        <v/>
      </c>
      <c r="I100" s="481" t="str">
        <f>IF('様式第２号　基本情報入力シート'!AE137="","",'様式第２号　基本情報入力シート'!AE137)</f>
        <v/>
      </c>
      <c r="J100" s="488"/>
      <c r="K100" s="491"/>
      <c r="L100" s="491"/>
      <c r="M100" s="494" t="str">
        <f>IF(G100="","",VLOOKUP(AM100,'【参考】数式用'!$AZ$3:$BA$6,2,FALSE))</f>
        <v/>
      </c>
      <c r="N100" s="503" t="str">
        <f>IF(G100="","",VLOOKUP(G100,'【参考】数式用'!$A$4:$L$54,MATCH('様式４号（個表） '!M100,'【参考】数式用'!$J$3:$L$3,0)+9,FALSE))</f>
        <v/>
      </c>
      <c r="O100" s="513" t="s">
        <v>2422</v>
      </c>
      <c r="P100" s="517" t="str">
        <f t="shared" si="5"/>
        <v>未入力あり</v>
      </c>
      <c r="Q100" s="525" t="str">
        <f>IFERROR(IF(P100="未入力あり","",ROUNDDOWN(ROUNDDOWN($H100*$I100,0)*VLOOKUP($G100,'【参考】数式用'!$A$4:$E$54,3,FALSE),0)),"")</f>
        <v/>
      </c>
      <c r="R100" s="525" t="str">
        <f>IF(AK100="×",0,IF(P100="未入力あり","",ROUNDDOWN(ROUNDDOWN($H100*$I100,0)*VLOOKUP($G100,'【参考】数式用'!$A$4:$E$54,4,FALSE),0)))</f>
        <v/>
      </c>
      <c r="S100" s="529" t="str">
        <f>IF(AL100="×",0,IF(P100="未入力あり","",ROUNDDOWN(ROUNDDOWN($H100*$I100,0)*VLOOKUP($G100,'【参考】数式用'!$A$4:$E$54,5,FALSE),0)))</f>
        <v/>
      </c>
      <c r="U100" s="535"/>
      <c r="V100" s="535"/>
      <c r="W100" s="535"/>
      <c r="X100" s="535"/>
      <c r="Y100" s="535"/>
      <c r="Z100" s="535"/>
      <c r="AA100" s="535"/>
      <c r="AB100" s="535"/>
      <c r="AC100" s="535"/>
      <c r="AD100" s="535"/>
      <c r="AE100" s="535"/>
      <c r="AG100" s="541" t="e">
        <f>IF(#REF!="○",F100,"")</f>
        <v>#REF!</v>
      </c>
      <c r="AH100" s="195" t="e">
        <f>VLOOKUP('様式４号（個表） '!$G100,'【参考】数式用'!$P$4:$Q$54,2,FALSE)</f>
        <v>#N/A</v>
      </c>
      <c r="AI100" s="195" t="e">
        <f>VLOOKUP('様式４号（個表） '!$G100,'【参考】数式用'!$P$4:$W$54,8,FALSE)</f>
        <v>#N/A</v>
      </c>
      <c r="AJ100" s="195" t="e">
        <f>VLOOKUP('様式４号（個表） '!$G100,'【参考】数式用'!$P$4:$AD$54,15,FALSE)</f>
        <v>#N/A</v>
      </c>
      <c r="AK100" s="195" t="str">
        <f t="shared" si="6"/>
        <v/>
      </c>
      <c r="AL100" s="195" t="str">
        <f t="shared" si="6"/>
        <v/>
      </c>
      <c r="AM100" s="195" t="str">
        <f t="shared" si="7"/>
        <v/>
      </c>
      <c r="AN100" s="195" t="str">
        <f>IF(G100="","",VLOOKUP(G100,'【参考】数式用'!$A$4:$M$54,13,FALSE))</f>
        <v/>
      </c>
      <c r="AO100" s="197" t="str">
        <f t="shared" si="8"/>
        <v>―</v>
      </c>
    </row>
    <row r="101" spans="1:41" ht="45" customHeight="1">
      <c r="A101" s="401">
        <f t="shared" si="9"/>
        <v>86</v>
      </c>
      <c r="B101" s="413" t="str">
        <f>IF('様式第２号　基本情報入力シート'!B138="","",'様式第２号　基本情報入力シート'!B138)</f>
        <v/>
      </c>
      <c r="C101" s="426" t="str">
        <f>IF('様式第２号　基本情報入力シート'!L138="","",'様式第２号　基本情報入力シート'!L138)</f>
        <v/>
      </c>
      <c r="D101" s="426" t="str">
        <f>IF('様式第２号　基本情報入力シート'!Q138="","",'様式第２号　基本情報入力シート'!Q138)</f>
        <v/>
      </c>
      <c r="E101" s="426" t="str">
        <f>IF('様式第２号　基本情報入力シート'!V138="","",'様式第２号　基本情報入力シート'!V138)</f>
        <v/>
      </c>
      <c r="F101" s="426" t="str">
        <f>IF('様式第２号　基本情報入力シート'!W138="","",'様式第２号　基本情報入力シート'!W138)</f>
        <v/>
      </c>
      <c r="G101" s="426" t="str">
        <f>IF('様式第２号　基本情報入力シート'!Z138="","",'様式第２号　基本情報入力シート'!Z138)</f>
        <v/>
      </c>
      <c r="H101" s="475" t="str">
        <f>IF('様式第２号　基本情報入力シート'!AD138="","",'様式第２号　基本情報入力シート'!AD138)</f>
        <v/>
      </c>
      <c r="I101" s="481" t="str">
        <f>IF('様式第２号　基本情報入力シート'!AE138="","",'様式第２号　基本情報入力シート'!AE138)</f>
        <v/>
      </c>
      <c r="J101" s="488"/>
      <c r="K101" s="491"/>
      <c r="L101" s="491"/>
      <c r="M101" s="494" t="str">
        <f>IF(G101="","",VLOOKUP(AM101,'【参考】数式用'!$AZ$3:$BA$6,2,FALSE))</f>
        <v/>
      </c>
      <c r="N101" s="503" t="str">
        <f>IF(G101="","",VLOOKUP(G101,'【参考】数式用'!$A$4:$L$54,MATCH('様式４号（個表） '!M101,'【参考】数式用'!$J$3:$L$3,0)+9,FALSE))</f>
        <v/>
      </c>
      <c r="O101" s="513" t="s">
        <v>2422</v>
      </c>
      <c r="P101" s="517" t="str">
        <f t="shared" si="5"/>
        <v>未入力あり</v>
      </c>
      <c r="Q101" s="525" t="str">
        <f>IFERROR(IF(P101="未入力あり","",ROUNDDOWN(ROUNDDOWN($H101*$I101,0)*VLOOKUP($G101,'【参考】数式用'!$A$4:$E$54,3,FALSE),0)),"")</f>
        <v/>
      </c>
      <c r="R101" s="525" t="str">
        <f>IF(AK101="×",0,IF(P101="未入力あり","",ROUNDDOWN(ROUNDDOWN($H101*$I101,0)*VLOOKUP($G101,'【参考】数式用'!$A$4:$E$54,4,FALSE),0)))</f>
        <v/>
      </c>
      <c r="S101" s="529" t="str">
        <f>IF(AL101="×",0,IF(P101="未入力あり","",ROUNDDOWN(ROUNDDOWN($H101*$I101,0)*VLOOKUP($G101,'【参考】数式用'!$A$4:$E$54,5,FALSE),0)))</f>
        <v/>
      </c>
      <c r="U101" s="535"/>
      <c r="V101" s="535"/>
      <c r="W101" s="535"/>
      <c r="X101" s="535"/>
      <c r="Y101" s="535"/>
      <c r="Z101" s="535"/>
      <c r="AA101" s="535"/>
      <c r="AB101" s="535"/>
      <c r="AC101" s="535"/>
      <c r="AD101" s="535"/>
      <c r="AE101" s="535"/>
      <c r="AG101" s="541" t="e">
        <f>IF(#REF!="○",F101,"")</f>
        <v>#REF!</v>
      </c>
      <c r="AH101" s="195" t="e">
        <f>VLOOKUP('様式４号（個表） '!$G101,'【参考】数式用'!$P$4:$Q$54,2,FALSE)</f>
        <v>#N/A</v>
      </c>
      <c r="AI101" s="195" t="e">
        <f>VLOOKUP('様式４号（個表） '!$G101,'【参考】数式用'!$P$4:$W$54,8,FALSE)</f>
        <v>#N/A</v>
      </c>
      <c r="AJ101" s="195" t="e">
        <f>VLOOKUP('様式４号（個表） '!$G101,'【参考】数式用'!$P$4:$AD$54,15,FALSE)</f>
        <v>#N/A</v>
      </c>
      <c r="AK101" s="195" t="str">
        <f t="shared" si="6"/>
        <v/>
      </c>
      <c r="AL101" s="195" t="str">
        <f t="shared" si="6"/>
        <v/>
      </c>
      <c r="AM101" s="195" t="str">
        <f t="shared" si="7"/>
        <v/>
      </c>
      <c r="AN101" s="195" t="str">
        <f>IF(G101="","",VLOOKUP(G101,'【参考】数式用'!$A$4:$M$54,13,FALSE))</f>
        <v/>
      </c>
      <c r="AO101" s="197" t="str">
        <f t="shared" si="8"/>
        <v>―</v>
      </c>
    </row>
    <row r="102" spans="1:41" ht="45" customHeight="1">
      <c r="A102" s="401">
        <f t="shared" si="9"/>
        <v>87</v>
      </c>
      <c r="B102" s="413" t="str">
        <f>IF('様式第２号　基本情報入力シート'!B139="","",'様式第２号　基本情報入力シート'!B139)</f>
        <v/>
      </c>
      <c r="C102" s="426" t="str">
        <f>IF('様式第２号　基本情報入力シート'!L139="","",'様式第２号　基本情報入力シート'!L139)</f>
        <v/>
      </c>
      <c r="D102" s="426" t="str">
        <f>IF('様式第２号　基本情報入力シート'!Q139="","",'様式第２号　基本情報入力シート'!Q139)</f>
        <v/>
      </c>
      <c r="E102" s="426" t="str">
        <f>IF('様式第２号　基本情報入力シート'!V139="","",'様式第２号　基本情報入力シート'!V139)</f>
        <v/>
      </c>
      <c r="F102" s="426" t="str">
        <f>IF('様式第２号　基本情報入力シート'!W139="","",'様式第２号　基本情報入力シート'!W139)</f>
        <v/>
      </c>
      <c r="G102" s="426" t="str">
        <f>IF('様式第２号　基本情報入力シート'!Z139="","",'様式第２号　基本情報入力シート'!Z139)</f>
        <v/>
      </c>
      <c r="H102" s="475" t="str">
        <f>IF('様式第２号　基本情報入力シート'!AD139="","",'様式第２号　基本情報入力シート'!AD139)</f>
        <v/>
      </c>
      <c r="I102" s="481" t="str">
        <f>IF('様式第２号　基本情報入力シート'!AE139="","",'様式第２号　基本情報入力シート'!AE139)</f>
        <v/>
      </c>
      <c r="J102" s="488"/>
      <c r="K102" s="491"/>
      <c r="L102" s="491"/>
      <c r="M102" s="494" t="str">
        <f>IF(G102="","",VLOOKUP(AM102,'【参考】数式用'!$AZ$3:$BA$6,2,FALSE))</f>
        <v/>
      </c>
      <c r="N102" s="503" t="str">
        <f>IF(G102="","",VLOOKUP(G102,'【参考】数式用'!$A$4:$L$54,MATCH('様式４号（個表） '!M102,'【参考】数式用'!$J$3:$L$3,0)+9,FALSE))</f>
        <v/>
      </c>
      <c r="O102" s="513" t="s">
        <v>2422</v>
      </c>
      <c r="P102" s="517" t="str">
        <f t="shared" si="5"/>
        <v>未入力あり</v>
      </c>
      <c r="Q102" s="525" t="str">
        <f>IFERROR(IF(P102="未入力あり","",ROUNDDOWN(ROUNDDOWN($H102*$I102,0)*VLOOKUP($G102,'【参考】数式用'!$A$4:$E$54,3,FALSE),0)),"")</f>
        <v/>
      </c>
      <c r="R102" s="525" t="str">
        <f>IF(AK102="×",0,IF(P102="未入力あり","",ROUNDDOWN(ROUNDDOWN($H102*$I102,0)*VLOOKUP($G102,'【参考】数式用'!$A$4:$E$54,4,FALSE),0)))</f>
        <v/>
      </c>
      <c r="S102" s="529" t="str">
        <f>IF(AL102="×",0,IF(P102="未入力あり","",ROUNDDOWN(ROUNDDOWN($H102*$I102,0)*VLOOKUP($G102,'【参考】数式用'!$A$4:$E$54,5,FALSE),0)))</f>
        <v/>
      </c>
      <c r="U102" s="535"/>
      <c r="V102" s="535"/>
      <c r="W102" s="535"/>
      <c r="X102" s="535"/>
      <c r="Y102" s="535"/>
      <c r="Z102" s="535"/>
      <c r="AA102" s="535"/>
      <c r="AB102" s="535"/>
      <c r="AC102" s="535"/>
      <c r="AD102" s="535"/>
      <c r="AE102" s="535"/>
      <c r="AG102" s="541" t="e">
        <f>IF(#REF!="○",F102,"")</f>
        <v>#REF!</v>
      </c>
      <c r="AH102" s="195" t="e">
        <f>VLOOKUP('様式４号（個表） '!$G102,'【参考】数式用'!$P$4:$Q$54,2,FALSE)</f>
        <v>#N/A</v>
      </c>
      <c r="AI102" s="195" t="e">
        <f>VLOOKUP('様式４号（個表） '!$G102,'【参考】数式用'!$P$4:$W$54,8,FALSE)</f>
        <v>#N/A</v>
      </c>
      <c r="AJ102" s="195" t="e">
        <f>VLOOKUP('様式４号（個表） '!$G102,'【参考】数式用'!$P$4:$AD$54,15,FALSE)</f>
        <v>#N/A</v>
      </c>
      <c r="AK102" s="195" t="str">
        <f t="shared" si="6"/>
        <v/>
      </c>
      <c r="AL102" s="195" t="str">
        <f t="shared" si="6"/>
        <v/>
      </c>
      <c r="AM102" s="195" t="str">
        <f t="shared" si="7"/>
        <v/>
      </c>
      <c r="AN102" s="195" t="str">
        <f>IF(G102="","",VLOOKUP(G102,'【参考】数式用'!$A$4:$M$54,13,FALSE))</f>
        <v/>
      </c>
      <c r="AO102" s="197" t="str">
        <f t="shared" si="8"/>
        <v>―</v>
      </c>
    </row>
    <row r="103" spans="1:41" ht="45" customHeight="1">
      <c r="A103" s="401">
        <f t="shared" si="9"/>
        <v>88</v>
      </c>
      <c r="B103" s="413" t="str">
        <f>IF('様式第２号　基本情報入力シート'!B140="","",'様式第２号　基本情報入力シート'!B140)</f>
        <v/>
      </c>
      <c r="C103" s="426" t="str">
        <f>IF('様式第２号　基本情報入力シート'!L140="","",'様式第２号　基本情報入力シート'!L140)</f>
        <v/>
      </c>
      <c r="D103" s="426" t="str">
        <f>IF('様式第２号　基本情報入力シート'!Q140="","",'様式第２号　基本情報入力シート'!Q140)</f>
        <v/>
      </c>
      <c r="E103" s="426" t="str">
        <f>IF('様式第２号　基本情報入力シート'!V140="","",'様式第２号　基本情報入力シート'!V140)</f>
        <v/>
      </c>
      <c r="F103" s="426" t="str">
        <f>IF('様式第２号　基本情報入力シート'!W140="","",'様式第２号　基本情報入力シート'!W140)</f>
        <v/>
      </c>
      <c r="G103" s="426" t="str">
        <f>IF('様式第２号　基本情報入力シート'!Z140="","",'様式第２号　基本情報入力シート'!Z140)</f>
        <v/>
      </c>
      <c r="H103" s="475" t="str">
        <f>IF('様式第２号　基本情報入力シート'!AD140="","",'様式第２号　基本情報入力シート'!AD140)</f>
        <v/>
      </c>
      <c r="I103" s="481" t="str">
        <f>IF('様式第２号　基本情報入力シート'!AE140="","",'様式第２号　基本情報入力シート'!AE140)</f>
        <v/>
      </c>
      <c r="J103" s="488"/>
      <c r="K103" s="491"/>
      <c r="L103" s="491"/>
      <c r="M103" s="494" t="str">
        <f>IF(G103="","",VLOOKUP(AM103,'【参考】数式用'!$AZ$3:$BA$6,2,FALSE))</f>
        <v/>
      </c>
      <c r="N103" s="503" t="str">
        <f>IF(G103="","",VLOOKUP(G103,'【参考】数式用'!$A$4:$L$54,MATCH('様式４号（個表） '!M103,'【参考】数式用'!$J$3:$L$3,0)+9,FALSE))</f>
        <v/>
      </c>
      <c r="O103" s="513" t="s">
        <v>2422</v>
      </c>
      <c r="P103" s="517" t="str">
        <f t="shared" si="5"/>
        <v>未入力あり</v>
      </c>
      <c r="Q103" s="525" t="str">
        <f>IFERROR(IF(P103="未入力あり","",ROUNDDOWN(ROUNDDOWN($H103*$I103,0)*VLOOKUP($G103,'【参考】数式用'!$A$4:$E$54,3,FALSE),0)),"")</f>
        <v/>
      </c>
      <c r="R103" s="525" t="str">
        <f>IF(AK103="×",0,IF(P103="未入力あり","",ROUNDDOWN(ROUNDDOWN($H103*$I103,0)*VLOOKUP($G103,'【参考】数式用'!$A$4:$E$54,4,FALSE),0)))</f>
        <v/>
      </c>
      <c r="S103" s="529" t="str">
        <f>IF(AL103="×",0,IF(P103="未入力あり","",ROUNDDOWN(ROUNDDOWN($H103*$I103,0)*VLOOKUP($G103,'【参考】数式用'!$A$4:$E$54,5,FALSE),0)))</f>
        <v/>
      </c>
      <c r="U103" s="535"/>
      <c r="V103" s="535"/>
      <c r="W103" s="535"/>
      <c r="X103" s="535"/>
      <c r="Y103" s="535"/>
      <c r="Z103" s="535"/>
      <c r="AA103" s="535"/>
      <c r="AB103" s="535"/>
      <c r="AC103" s="535"/>
      <c r="AD103" s="535"/>
      <c r="AE103" s="535"/>
      <c r="AG103" s="541" t="e">
        <f>IF(#REF!="○",F103,"")</f>
        <v>#REF!</v>
      </c>
      <c r="AH103" s="195" t="e">
        <f>VLOOKUP('様式４号（個表） '!$G103,'【参考】数式用'!$P$4:$Q$54,2,FALSE)</f>
        <v>#N/A</v>
      </c>
      <c r="AI103" s="195" t="e">
        <f>VLOOKUP('様式４号（個表） '!$G103,'【参考】数式用'!$P$4:$W$54,8,FALSE)</f>
        <v>#N/A</v>
      </c>
      <c r="AJ103" s="195" t="e">
        <f>VLOOKUP('様式４号（個表） '!$G103,'【参考】数式用'!$P$4:$AD$54,15,FALSE)</f>
        <v>#N/A</v>
      </c>
      <c r="AK103" s="195" t="str">
        <f t="shared" si="6"/>
        <v/>
      </c>
      <c r="AL103" s="195" t="str">
        <f t="shared" si="6"/>
        <v/>
      </c>
      <c r="AM103" s="195" t="str">
        <f t="shared" si="7"/>
        <v/>
      </c>
      <c r="AN103" s="195" t="str">
        <f>IF(G103="","",VLOOKUP(G103,'【参考】数式用'!$A$4:$M$54,13,FALSE))</f>
        <v/>
      </c>
      <c r="AO103" s="197" t="str">
        <f t="shared" si="8"/>
        <v>―</v>
      </c>
    </row>
    <row r="104" spans="1:41" ht="45" customHeight="1">
      <c r="A104" s="401">
        <f t="shared" si="9"/>
        <v>89</v>
      </c>
      <c r="B104" s="413" t="str">
        <f>IF('様式第２号　基本情報入力シート'!B141="","",'様式第２号　基本情報入力シート'!B141)</f>
        <v/>
      </c>
      <c r="C104" s="426" t="str">
        <f>IF('様式第２号　基本情報入力シート'!L141="","",'様式第２号　基本情報入力シート'!L141)</f>
        <v/>
      </c>
      <c r="D104" s="426" t="str">
        <f>IF('様式第２号　基本情報入力シート'!Q141="","",'様式第２号　基本情報入力シート'!Q141)</f>
        <v/>
      </c>
      <c r="E104" s="426" t="str">
        <f>IF('様式第２号　基本情報入力シート'!V141="","",'様式第２号　基本情報入力シート'!V141)</f>
        <v/>
      </c>
      <c r="F104" s="426" t="str">
        <f>IF('様式第２号　基本情報入力シート'!W141="","",'様式第２号　基本情報入力シート'!W141)</f>
        <v/>
      </c>
      <c r="G104" s="426" t="str">
        <f>IF('様式第２号　基本情報入力シート'!Z141="","",'様式第２号　基本情報入力シート'!Z141)</f>
        <v/>
      </c>
      <c r="H104" s="475" t="str">
        <f>IF('様式第２号　基本情報入力シート'!AD141="","",'様式第２号　基本情報入力シート'!AD141)</f>
        <v/>
      </c>
      <c r="I104" s="481" t="str">
        <f>IF('様式第２号　基本情報入力シート'!AE141="","",'様式第２号　基本情報入力シート'!AE141)</f>
        <v/>
      </c>
      <c r="J104" s="488"/>
      <c r="K104" s="491"/>
      <c r="L104" s="491"/>
      <c r="M104" s="494" t="str">
        <f>IF(G104="","",VLOOKUP(AM104,'【参考】数式用'!$AZ$3:$BA$6,2,FALSE))</f>
        <v/>
      </c>
      <c r="N104" s="503" t="str">
        <f>IF(G104="","",VLOOKUP(G104,'【参考】数式用'!$A$4:$L$54,MATCH('様式４号（個表） '!M104,'【参考】数式用'!$J$3:$L$3,0)+9,FALSE))</f>
        <v/>
      </c>
      <c r="O104" s="513" t="s">
        <v>2422</v>
      </c>
      <c r="P104" s="517" t="str">
        <f t="shared" si="5"/>
        <v>未入力あり</v>
      </c>
      <c r="Q104" s="525" t="str">
        <f>IFERROR(IF(P104="未入力あり","",ROUNDDOWN(ROUNDDOWN($H104*$I104,0)*VLOOKUP($G104,'【参考】数式用'!$A$4:$E$54,3,FALSE),0)),"")</f>
        <v/>
      </c>
      <c r="R104" s="525" t="str">
        <f>IF(AK104="×",0,IF(P104="未入力あり","",ROUNDDOWN(ROUNDDOWN($H104*$I104,0)*VLOOKUP($G104,'【参考】数式用'!$A$4:$E$54,4,FALSE),0)))</f>
        <v/>
      </c>
      <c r="S104" s="529" t="str">
        <f>IF(AL104="×",0,IF(P104="未入力あり","",ROUNDDOWN(ROUNDDOWN($H104*$I104,0)*VLOOKUP($G104,'【参考】数式用'!$A$4:$E$54,5,FALSE),0)))</f>
        <v/>
      </c>
      <c r="U104" s="535"/>
      <c r="V104" s="535"/>
      <c r="W104" s="535"/>
      <c r="X104" s="535"/>
      <c r="Y104" s="535"/>
      <c r="Z104" s="535"/>
      <c r="AA104" s="535"/>
      <c r="AB104" s="535"/>
      <c r="AC104" s="535"/>
      <c r="AD104" s="535"/>
      <c r="AE104" s="535"/>
      <c r="AG104" s="541" t="e">
        <f>IF(#REF!="○",F104,"")</f>
        <v>#REF!</v>
      </c>
      <c r="AH104" s="195" t="e">
        <f>VLOOKUP('様式４号（個表） '!$G104,'【参考】数式用'!$P$4:$Q$54,2,FALSE)</f>
        <v>#N/A</v>
      </c>
      <c r="AI104" s="195" t="e">
        <f>VLOOKUP('様式４号（個表） '!$G104,'【参考】数式用'!$P$4:$W$54,8,FALSE)</f>
        <v>#N/A</v>
      </c>
      <c r="AJ104" s="195" t="e">
        <f>VLOOKUP('様式４号（個表） '!$G104,'【参考】数式用'!$P$4:$AD$54,15,FALSE)</f>
        <v>#N/A</v>
      </c>
      <c r="AK104" s="195" t="str">
        <f t="shared" si="6"/>
        <v/>
      </c>
      <c r="AL104" s="195" t="str">
        <f t="shared" si="6"/>
        <v/>
      </c>
      <c r="AM104" s="195" t="str">
        <f t="shared" si="7"/>
        <v/>
      </c>
      <c r="AN104" s="195" t="str">
        <f>IF(G104="","",VLOOKUP(G104,'【参考】数式用'!$A$4:$M$54,13,FALSE))</f>
        <v/>
      </c>
      <c r="AO104" s="197" t="str">
        <f t="shared" si="8"/>
        <v>―</v>
      </c>
    </row>
    <row r="105" spans="1:41" ht="45" customHeight="1">
      <c r="A105" s="401">
        <f t="shared" si="9"/>
        <v>90</v>
      </c>
      <c r="B105" s="413" t="str">
        <f>IF('様式第２号　基本情報入力シート'!B142="","",'様式第２号　基本情報入力シート'!B142)</f>
        <v/>
      </c>
      <c r="C105" s="426" t="str">
        <f>IF('様式第２号　基本情報入力シート'!L142="","",'様式第２号　基本情報入力シート'!L142)</f>
        <v/>
      </c>
      <c r="D105" s="426" t="str">
        <f>IF('様式第２号　基本情報入力シート'!Q142="","",'様式第２号　基本情報入力シート'!Q142)</f>
        <v/>
      </c>
      <c r="E105" s="426" t="str">
        <f>IF('様式第２号　基本情報入力シート'!V142="","",'様式第２号　基本情報入力シート'!V142)</f>
        <v/>
      </c>
      <c r="F105" s="426" t="str">
        <f>IF('様式第２号　基本情報入力シート'!W142="","",'様式第２号　基本情報入力シート'!W142)</f>
        <v/>
      </c>
      <c r="G105" s="426" t="str">
        <f>IF('様式第２号　基本情報入力シート'!Z142="","",'様式第２号　基本情報入力シート'!Z142)</f>
        <v/>
      </c>
      <c r="H105" s="475" t="str">
        <f>IF('様式第２号　基本情報入力シート'!AD142="","",'様式第２号　基本情報入力シート'!AD142)</f>
        <v/>
      </c>
      <c r="I105" s="481" t="str">
        <f>IF('様式第２号　基本情報入力シート'!AE142="","",'様式第２号　基本情報入力シート'!AE142)</f>
        <v/>
      </c>
      <c r="J105" s="488"/>
      <c r="K105" s="491"/>
      <c r="L105" s="491"/>
      <c r="M105" s="494" t="str">
        <f>IF(G105="","",VLOOKUP(AM105,'【参考】数式用'!$AZ$3:$BA$6,2,FALSE))</f>
        <v/>
      </c>
      <c r="N105" s="503" t="str">
        <f>IF(G105="","",VLOOKUP(G105,'【参考】数式用'!$A$4:$L$54,MATCH('様式４号（個表） '!M105,'【参考】数式用'!$J$3:$L$3,0)+9,FALSE))</f>
        <v/>
      </c>
      <c r="O105" s="513" t="s">
        <v>2422</v>
      </c>
      <c r="P105" s="517" t="str">
        <f t="shared" si="5"/>
        <v>未入力あり</v>
      </c>
      <c r="Q105" s="525" t="str">
        <f>IFERROR(IF(P105="未入力あり","",ROUNDDOWN(ROUNDDOWN($H105*$I105,0)*VLOOKUP($G105,'【参考】数式用'!$A$4:$E$54,3,FALSE),0)),"")</f>
        <v/>
      </c>
      <c r="R105" s="525" t="str">
        <f>IF(AK105="×",0,IF(P105="未入力あり","",ROUNDDOWN(ROUNDDOWN($H105*$I105,0)*VLOOKUP($G105,'【参考】数式用'!$A$4:$E$54,4,FALSE),0)))</f>
        <v/>
      </c>
      <c r="S105" s="529" t="str">
        <f>IF(AL105="×",0,IF(P105="未入力あり","",ROUNDDOWN(ROUNDDOWN($H105*$I105,0)*VLOOKUP($G105,'【参考】数式用'!$A$4:$E$54,5,FALSE),0)))</f>
        <v/>
      </c>
      <c r="U105" s="535"/>
      <c r="V105" s="535"/>
      <c r="W105" s="535"/>
      <c r="X105" s="535"/>
      <c r="Y105" s="535"/>
      <c r="Z105" s="535"/>
      <c r="AA105" s="535"/>
      <c r="AB105" s="535"/>
      <c r="AC105" s="535"/>
      <c r="AD105" s="535"/>
      <c r="AE105" s="535"/>
      <c r="AG105" s="541" t="e">
        <f>IF(#REF!="○",F105,"")</f>
        <v>#REF!</v>
      </c>
      <c r="AH105" s="195" t="e">
        <f>VLOOKUP('様式４号（個表） '!$G105,'【参考】数式用'!$P$4:$Q$54,2,FALSE)</f>
        <v>#N/A</v>
      </c>
      <c r="AI105" s="195" t="e">
        <f>VLOOKUP('様式４号（個表） '!$G105,'【参考】数式用'!$P$4:$W$54,8,FALSE)</f>
        <v>#N/A</v>
      </c>
      <c r="AJ105" s="195" t="e">
        <f>VLOOKUP('様式４号（個表） '!$G105,'【参考】数式用'!$P$4:$AD$54,15,FALSE)</f>
        <v>#N/A</v>
      </c>
      <c r="AK105" s="195" t="str">
        <f t="shared" si="6"/>
        <v/>
      </c>
      <c r="AL105" s="195" t="str">
        <f t="shared" si="6"/>
        <v/>
      </c>
      <c r="AM105" s="195" t="str">
        <f t="shared" si="7"/>
        <v/>
      </c>
      <c r="AN105" s="195" t="str">
        <f>IF(G105="","",VLOOKUP(G105,'【参考】数式用'!$A$4:$M$54,13,FALSE))</f>
        <v/>
      </c>
      <c r="AO105" s="197" t="str">
        <f t="shared" si="8"/>
        <v>―</v>
      </c>
    </row>
    <row r="106" spans="1:41" ht="45" customHeight="1">
      <c r="A106" s="401">
        <f t="shared" si="9"/>
        <v>91</v>
      </c>
      <c r="B106" s="413" t="str">
        <f>IF('様式第２号　基本情報入力シート'!B143="","",'様式第２号　基本情報入力シート'!B143)</f>
        <v/>
      </c>
      <c r="C106" s="426" t="str">
        <f>IF('様式第２号　基本情報入力シート'!L143="","",'様式第２号　基本情報入力シート'!L143)</f>
        <v/>
      </c>
      <c r="D106" s="426" t="str">
        <f>IF('様式第２号　基本情報入力シート'!Q143="","",'様式第２号　基本情報入力シート'!Q143)</f>
        <v/>
      </c>
      <c r="E106" s="426" t="str">
        <f>IF('様式第２号　基本情報入力シート'!V143="","",'様式第２号　基本情報入力シート'!V143)</f>
        <v/>
      </c>
      <c r="F106" s="426" t="str">
        <f>IF('様式第２号　基本情報入力シート'!W143="","",'様式第２号　基本情報入力シート'!W143)</f>
        <v/>
      </c>
      <c r="G106" s="426" t="str">
        <f>IF('様式第２号　基本情報入力シート'!Z143="","",'様式第２号　基本情報入力シート'!Z143)</f>
        <v/>
      </c>
      <c r="H106" s="475" t="str">
        <f>IF('様式第２号　基本情報入力シート'!AD143="","",'様式第２号　基本情報入力シート'!AD143)</f>
        <v/>
      </c>
      <c r="I106" s="481" t="str">
        <f>IF('様式第２号　基本情報入力シート'!AE143="","",'様式第２号　基本情報入力シート'!AE143)</f>
        <v/>
      </c>
      <c r="J106" s="488"/>
      <c r="K106" s="491"/>
      <c r="L106" s="491"/>
      <c r="M106" s="494" t="str">
        <f>IF(G106="","",VLOOKUP(AM106,'【参考】数式用'!$AZ$3:$BA$6,2,FALSE))</f>
        <v/>
      </c>
      <c r="N106" s="503" t="str">
        <f>IF(G106="","",VLOOKUP(G106,'【参考】数式用'!$A$4:$L$54,MATCH('様式４号（個表） '!M106,'【参考】数式用'!$J$3:$L$3,0)+9,FALSE))</f>
        <v/>
      </c>
      <c r="O106" s="513" t="s">
        <v>2422</v>
      </c>
      <c r="P106" s="517" t="str">
        <f t="shared" si="5"/>
        <v>未入力あり</v>
      </c>
      <c r="Q106" s="525" t="str">
        <f>IFERROR(IF(P106="未入力あり","",ROUNDDOWN(ROUNDDOWN($H106*$I106,0)*VLOOKUP($G106,'【参考】数式用'!$A$4:$E$54,3,FALSE),0)),"")</f>
        <v/>
      </c>
      <c r="R106" s="525" t="str">
        <f>IF(AK106="×",0,IF(P106="未入力あり","",ROUNDDOWN(ROUNDDOWN($H106*$I106,0)*VLOOKUP($G106,'【参考】数式用'!$A$4:$E$54,4,FALSE),0)))</f>
        <v/>
      </c>
      <c r="S106" s="529" t="str">
        <f>IF(AL106="×",0,IF(P106="未入力あり","",ROUNDDOWN(ROUNDDOWN($H106*$I106,0)*VLOOKUP($G106,'【参考】数式用'!$A$4:$E$54,5,FALSE),0)))</f>
        <v/>
      </c>
      <c r="U106" s="535"/>
      <c r="V106" s="535"/>
      <c r="W106" s="535"/>
      <c r="X106" s="535"/>
      <c r="Y106" s="535"/>
      <c r="Z106" s="535"/>
      <c r="AA106" s="535"/>
      <c r="AB106" s="535"/>
      <c r="AC106" s="535"/>
      <c r="AD106" s="535"/>
      <c r="AE106" s="535"/>
      <c r="AG106" s="541" t="e">
        <f>IF(#REF!="○",F106,"")</f>
        <v>#REF!</v>
      </c>
      <c r="AH106" s="195" t="e">
        <f>VLOOKUP('様式４号（個表） '!$G106,'【参考】数式用'!$P$4:$Q$54,2,FALSE)</f>
        <v>#N/A</v>
      </c>
      <c r="AI106" s="195" t="e">
        <f>VLOOKUP('様式４号（個表） '!$G106,'【参考】数式用'!$P$4:$W$54,8,FALSE)</f>
        <v>#N/A</v>
      </c>
      <c r="AJ106" s="195" t="e">
        <f>VLOOKUP('様式４号（個表） '!$G106,'【参考】数式用'!$P$4:$AD$54,15,FALSE)</f>
        <v>#N/A</v>
      </c>
      <c r="AK106" s="195" t="str">
        <f t="shared" si="6"/>
        <v/>
      </c>
      <c r="AL106" s="195" t="str">
        <f t="shared" si="6"/>
        <v/>
      </c>
      <c r="AM106" s="195" t="str">
        <f t="shared" si="7"/>
        <v/>
      </c>
      <c r="AN106" s="195" t="str">
        <f>IF(G106="","",VLOOKUP(G106,'【参考】数式用'!$A$4:$M$54,13,FALSE))</f>
        <v/>
      </c>
      <c r="AO106" s="197" t="str">
        <f t="shared" si="8"/>
        <v>―</v>
      </c>
    </row>
    <row r="107" spans="1:41" ht="45" customHeight="1">
      <c r="A107" s="401">
        <f t="shared" si="9"/>
        <v>92</v>
      </c>
      <c r="B107" s="413" t="str">
        <f>IF('様式第２号　基本情報入力シート'!B144="","",'様式第２号　基本情報入力シート'!B144)</f>
        <v/>
      </c>
      <c r="C107" s="426" t="str">
        <f>IF('様式第２号　基本情報入力シート'!L144="","",'様式第２号　基本情報入力シート'!L144)</f>
        <v/>
      </c>
      <c r="D107" s="426" t="str">
        <f>IF('様式第２号　基本情報入力シート'!Q144="","",'様式第２号　基本情報入力シート'!Q144)</f>
        <v/>
      </c>
      <c r="E107" s="426" t="str">
        <f>IF('様式第２号　基本情報入力シート'!V144="","",'様式第２号　基本情報入力シート'!V144)</f>
        <v/>
      </c>
      <c r="F107" s="426" t="str">
        <f>IF('様式第２号　基本情報入力シート'!W144="","",'様式第２号　基本情報入力シート'!W144)</f>
        <v/>
      </c>
      <c r="G107" s="426" t="str">
        <f>IF('様式第２号　基本情報入力シート'!Z144="","",'様式第２号　基本情報入力シート'!Z144)</f>
        <v/>
      </c>
      <c r="H107" s="475" t="str">
        <f>IF('様式第２号　基本情報入力シート'!AD144="","",'様式第２号　基本情報入力シート'!AD144)</f>
        <v/>
      </c>
      <c r="I107" s="481" t="str">
        <f>IF('様式第２号　基本情報入力シート'!AE144="","",'様式第２号　基本情報入力シート'!AE144)</f>
        <v/>
      </c>
      <c r="J107" s="488"/>
      <c r="K107" s="491"/>
      <c r="L107" s="491"/>
      <c r="M107" s="494" t="str">
        <f>IF(G107="","",VLOOKUP(AM107,'【参考】数式用'!$AZ$3:$BA$6,2,FALSE))</f>
        <v/>
      </c>
      <c r="N107" s="503" t="str">
        <f>IF(G107="","",VLOOKUP(G107,'【参考】数式用'!$A$4:$L$54,MATCH('様式４号（個表） '!M107,'【参考】数式用'!$J$3:$L$3,0)+9,FALSE))</f>
        <v/>
      </c>
      <c r="O107" s="513" t="s">
        <v>2422</v>
      </c>
      <c r="P107" s="517" t="str">
        <f t="shared" si="5"/>
        <v>未入力あり</v>
      </c>
      <c r="Q107" s="525" t="str">
        <f>IFERROR(IF(P107="未入力あり","",ROUNDDOWN(ROUNDDOWN($H107*$I107,0)*VLOOKUP($G107,'【参考】数式用'!$A$4:$E$54,3,FALSE),0)),"")</f>
        <v/>
      </c>
      <c r="R107" s="525" t="str">
        <f>IF(AK107="×",0,IF(P107="未入力あり","",ROUNDDOWN(ROUNDDOWN($H107*$I107,0)*VLOOKUP($G107,'【参考】数式用'!$A$4:$E$54,4,FALSE),0)))</f>
        <v/>
      </c>
      <c r="S107" s="529" t="str">
        <f>IF(AL107="×",0,IF(P107="未入力あり","",ROUNDDOWN(ROUNDDOWN($H107*$I107,0)*VLOOKUP($G107,'【参考】数式用'!$A$4:$E$54,5,FALSE),0)))</f>
        <v/>
      </c>
      <c r="U107" s="535"/>
      <c r="V107" s="535"/>
      <c r="W107" s="535"/>
      <c r="X107" s="535"/>
      <c r="Y107" s="535"/>
      <c r="Z107" s="535"/>
      <c r="AA107" s="535"/>
      <c r="AB107" s="535"/>
      <c r="AC107" s="535"/>
      <c r="AD107" s="535"/>
      <c r="AE107" s="535"/>
      <c r="AG107" s="541" t="e">
        <f>IF(#REF!="○",F107,"")</f>
        <v>#REF!</v>
      </c>
      <c r="AH107" s="195" t="e">
        <f>VLOOKUP('様式４号（個表） '!$G107,'【参考】数式用'!$P$4:$Q$54,2,FALSE)</f>
        <v>#N/A</v>
      </c>
      <c r="AI107" s="195" t="e">
        <f>VLOOKUP('様式４号（個表） '!$G107,'【参考】数式用'!$P$4:$W$54,8,FALSE)</f>
        <v>#N/A</v>
      </c>
      <c r="AJ107" s="195" t="e">
        <f>VLOOKUP('様式４号（個表） '!$G107,'【参考】数式用'!$P$4:$AD$54,15,FALSE)</f>
        <v>#N/A</v>
      </c>
      <c r="AK107" s="195" t="str">
        <f t="shared" si="6"/>
        <v/>
      </c>
      <c r="AL107" s="195" t="str">
        <f t="shared" si="6"/>
        <v/>
      </c>
      <c r="AM107" s="195" t="str">
        <f t="shared" si="7"/>
        <v/>
      </c>
      <c r="AN107" s="195" t="str">
        <f>IF(G107="","",VLOOKUP(G107,'【参考】数式用'!$A$4:$M$54,13,FALSE))</f>
        <v/>
      </c>
      <c r="AO107" s="197" t="str">
        <f t="shared" si="8"/>
        <v>―</v>
      </c>
    </row>
    <row r="108" spans="1:41" ht="45" customHeight="1">
      <c r="A108" s="401">
        <f t="shared" si="9"/>
        <v>93</v>
      </c>
      <c r="B108" s="413" t="str">
        <f>IF('様式第２号　基本情報入力シート'!B145="","",'様式第２号　基本情報入力シート'!B145)</f>
        <v/>
      </c>
      <c r="C108" s="426" t="str">
        <f>IF('様式第２号　基本情報入力シート'!L145="","",'様式第２号　基本情報入力シート'!L145)</f>
        <v/>
      </c>
      <c r="D108" s="426" t="str">
        <f>IF('様式第２号　基本情報入力シート'!Q145="","",'様式第２号　基本情報入力シート'!Q145)</f>
        <v/>
      </c>
      <c r="E108" s="426" t="str">
        <f>IF('様式第２号　基本情報入力シート'!V145="","",'様式第２号　基本情報入力シート'!V145)</f>
        <v/>
      </c>
      <c r="F108" s="426" t="str">
        <f>IF('様式第２号　基本情報入力シート'!W145="","",'様式第２号　基本情報入力シート'!W145)</f>
        <v/>
      </c>
      <c r="G108" s="426" t="str">
        <f>IF('様式第２号　基本情報入力シート'!Z145="","",'様式第２号　基本情報入力シート'!Z145)</f>
        <v/>
      </c>
      <c r="H108" s="475" t="str">
        <f>IF('様式第２号　基本情報入力シート'!AD145="","",'様式第２号　基本情報入力シート'!AD145)</f>
        <v/>
      </c>
      <c r="I108" s="481" t="str">
        <f>IF('様式第２号　基本情報入力シート'!AE145="","",'様式第２号　基本情報入力シート'!AE145)</f>
        <v/>
      </c>
      <c r="J108" s="488"/>
      <c r="K108" s="491"/>
      <c r="L108" s="491"/>
      <c r="M108" s="494" t="str">
        <f>IF(G108="","",VLOOKUP(AM108,'【参考】数式用'!$AZ$3:$BA$6,2,FALSE))</f>
        <v/>
      </c>
      <c r="N108" s="503" t="str">
        <f>IF(G108="","",VLOOKUP(G108,'【参考】数式用'!$A$4:$L$54,MATCH('様式４号（個表） '!M108,'【参考】数式用'!$J$3:$L$3,0)+9,FALSE))</f>
        <v/>
      </c>
      <c r="O108" s="513" t="s">
        <v>2422</v>
      </c>
      <c r="P108" s="517" t="str">
        <f t="shared" si="5"/>
        <v>未入力あり</v>
      </c>
      <c r="Q108" s="525" t="str">
        <f>IFERROR(IF(P108="未入力あり","",ROUNDDOWN(ROUNDDOWN($H108*$I108,0)*VLOOKUP($G108,'【参考】数式用'!$A$4:$E$54,3,FALSE),0)),"")</f>
        <v/>
      </c>
      <c r="R108" s="525" t="str">
        <f>IF(AK108="×",0,IF(P108="未入力あり","",ROUNDDOWN(ROUNDDOWN($H108*$I108,0)*VLOOKUP($G108,'【参考】数式用'!$A$4:$E$54,4,FALSE),0)))</f>
        <v/>
      </c>
      <c r="S108" s="529" t="str">
        <f>IF(AL108="×",0,IF(P108="未入力あり","",ROUNDDOWN(ROUNDDOWN($H108*$I108,0)*VLOOKUP($G108,'【参考】数式用'!$A$4:$E$54,5,FALSE),0)))</f>
        <v/>
      </c>
      <c r="U108" s="535"/>
      <c r="V108" s="535"/>
      <c r="W108" s="535"/>
      <c r="X108" s="535"/>
      <c r="Y108" s="535"/>
      <c r="Z108" s="535"/>
      <c r="AA108" s="535"/>
      <c r="AB108" s="535"/>
      <c r="AC108" s="535"/>
      <c r="AD108" s="535"/>
      <c r="AE108" s="535"/>
      <c r="AG108" s="541" t="e">
        <f>IF(#REF!="○",F108,"")</f>
        <v>#REF!</v>
      </c>
      <c r="AH108" s="195" t="e">
        <f>VLOOKUP('様式４号（個表） '!$G108,'【参考】数式用'!$P$4:$Q$54,2,FALSE)</f>
        <v>#N/A</v>
      </c>
      <c r="AI108" s="195" t="e">
        <f>VLOOKUP('様式４号（個表） '!$G108,'【参考】数式用'!$P$4:$W$54,8,FALSE)</f>
        <v>#N/A</v>
      </c>
      <c r="AJ108" s="195" t="e">
        <f>VLOOKUP('様式４号（個表） '!$G108,'【参考】数式用'!$P$4:$AD$54,15,FALSE)</f>
        <v>#N/A</v>
      </c>
      <c r="AK108" s="195" t="str">
        <f t="shared" si="6"/>
        <v/>
      </c>
      <c r="AL108" s="195" t="str">
        <f t="shared" si="6"/>
        <v/>
      </c>
      <c r="AM108" s="195" t="str">
        <f t="shared" si="7"/>
        <v/>
      </c>
      <c r="AN108" s="195" t="str">
        <f>IF(G108="","",VLOOKUP(G108,'【参考】数式用'!$A$4:$M$54,13,FALSE))</f>
        <v/>
      </c>
      <c r="AO108" s="197" t="str">
        <f t="shared" si="8"/>
        <v>―</v>
      </c>
    </row>
    <row r="109" spans="1:41" ht="45" customHeight="1">
      <c r="A109" s="401">
        <f t="shared" si="9"/>
        <v>94</v>
      </c>
      <c r="B109" s="413" t="str">
        <f>IF('様式第２号　基本情報入力シート'!B146="","",'様式第２号　基本情報入力シート'!B146)</f>
        <v/>
      </c>
      <c r="C109" s="426" t="str">
        <f>IF('様式第２号　基本情報入力シート'!L146="","",'様式第２号　基本情報入力シート'!L146)</f>
        <v/>
      </c>
      <c r="D109" s="426" t="str">
        <f>IF('様式第２号　基本情報入力シート'!Q146="","",'様式第２号　基本情報入力シート'!Q146)</f>
        <v/>
      </c>
      <c r="E109" s="426" t="str">
        <f>IF('様式第２号　基本情報入力シート'!V146="","",'様式第２号　基本情報入力シート'!V146)</f>
        <v/>
      </c>
      <c r="F109" s="426" t="str">
        <f>IF('様式第２号　基本情報入力シート'!W146="","",'様式第２号　基本情報入力シート'!W146)</f>
        <v/>
      </c>
      <c r="G109" s="426" t="str">
        <f>IF('様式第２号　基本情報入力シート'!Z146="","",'様式第２号　基本情報入力シート'!Z146)</f>
        <v/>
      </c>
      <c r="H109" s="475" t="str">
        <f>IF('様式第２号　基本情報入力シート'!AD146="","",'様式第２号　基本情報入力シート'!AD146)</f>
        <v/>
      </c>
      <c r="I109" s="481" t="str">
        <f>IF('様式第２号　基本情報入力シート'!AE146="","",'様式第２号　基本情報入力シート'!AE146)</f>
        <v/>
      </c>
      <c r="J109" s="488"/>
      <c r="K109" s="491"/>
      <c r="L109" s="491"/>
      <c r="M109" s="494" t="str">
        <f>IF(G109="","",VLOOKUP(AM109,'【参考】数式用'!$AZ$3:$BA$6,2,FALSE))</f>
        <v/>
      </c>
      <c r="N109" s="503" t="str">
        <f>IF(G109="","",VLOOKUP(G109,'【参考】数式用'!$A$4:$L$54,MATCH('様式４号（個表） '!M109,'【参考】数式用'!$J$3:$L$3,0)+9,FALSE))</f>
        <v/>
      </c>
      <c r="O109" s="513" t="s">
        <v>2422</v>
      </c>
      <c r="P109" s="517" t="str">
        <f t="shared" si="5"/>
        <v>未入力あり</v>
      </c>
      <c r="Q109" s="525" t="str">
        <f>IFERROR(IF(P109="未入力あり","",ROUNDDOWN(ROUNDDOWN($H109*$I109,0)*VLOOKUP($G109,'【参考】数式用'!$A$4:$E$54,3,FALSE),0)),"")</f>
        <v/>
      </c>
      <c r="R109" s="525" t="str">
        <f>IF(AK109="×",0,IF(P109="未入力あり","",ROUNDDOWN(ROUNDDOWN($H109*$I109,0)*VLOOKUP($G109,'【参考】数式用'!$A$4:$E$54,4,FALSE),0)))</f>
        <v/>
      </c>
      <c r="S109" s="529" t="str">
        <f>IF(AL109="×",0,IF(P109="未入力あり","",ROUNDDOWN(ROUNDDOWN($H109*$I109,0)*VLOOKUP($G109,'【参考】数式用'!$A$4:$E$54,5,FALSE),0)))</f>
        <v/>
      </c>
      <c r="U109" s="535"/>
      <c r="V109" s="535"/>
      <c r="W109" s="535"/>
      <c r="X109" s="535"/>
      <c r="Y109" s="535"/>
      <c r="Z109" s="535"/>
      <c r="AA109" s="535"/>
      <c r="AB109" s="535"/>
      <c r="AC109" s="535"/>
      <c r="AD109" s="535"/>
      <c r="AE109" s="535"/>
      <c r="AG109" s="541" t="e">
        <f>IF(#REF!="○",F109,"")</f>
        <v>#REF!</v>
      </c>
      <c r="AH109" s="195" t="e">
        <f>VLOOKUP('様式４号（個表） '!$G109,'【参考】数式用'!$P$4:$Q$54,2,FALSE)</f>
        <v>#N/A</v>
      </c>
      <c r="AI109" s="195" t="e">
        <f>VLOOKUP('様式４号（個表） '!$G109,'【参考】数式用'!$P$4:$W$54,8,FALSE)</f>
        <v>#N/A</v>
      </c>
      <c r="AJ109" s="195" t="e">
        <f>VLOOKUP('様式４号（個表） '!$G109,'【参考】数式用'!$P$4:$AD$54,15,FALSE)</f>
        <v>#N/A</v>
      </c>
      <c r="AK109" s="195" t="str">
        <f t="shared" si="6"/>
        <v/>
      </c>
      <c r="AL109" s="195" t="str">
        <f t="shared" si="6"/>
        <v/>
      </c>
      <c r="AM109" s="195" t="str">
        <f t="shared" si="7"/>
        <v/>
      </c>
      <c r="AN109" s="195" t="str">
        <f>IF(G109="","",VLOOKUP(G109,'【参考】数式用'!$A$4:$M$54,13,FALSE))</f>
        <v/>
      </c>
      <c r="AO109" s="197" t="str">
        <f t="shared" si="8"/>
        <v>―</v>
      </c>
    </row>
    <row r="110" spans="1:41" ht="45" customHeight="1">
      <c r="A110" s="401">
        <f t="shared" si="9"/>
        <v>95</v>
      </c>
      <c r="B110" s="413" t="str">
        <f>IF('様式第２号　基本情報入力シート'!B147="","",'様式第２号　基本情報入力シート'!B147)</f>
        <v/>
      </c>
      <c r="C110" s="426" t="str">
        <f>IF('様式第２号　基本情報入力シート'!L147="","",'様式第２号　基本情報入力シート'!L147)</f>
        <v/>
      </c>
      <c r="D110" s="426" t="str">
        <f>IF('様式第２号　基本情報入力シート'!Q147="","",'様式第２号　基本情報入力シート'!Q147)</f>
        <v/>
      </c>
      <c r="E110" s="426" t="str">
        <f>IF('様式第２号　基本情報入力シート'!V147="","",'様式第２号　基本情報入力シート'!V147)</f>
        <v/>
      </c>
      <c r="F110" s="426" t="str">
        <f>IF('様式第２号　基本情報入力シート'!W147="","",'様式第２号　基本情報入力シート'!W147)</f>
        <v/>
      </c>
      <c r="G110" s="426" t="str">
        <f>IF('様式第２号　基本情報入力シート'!Z147="","",'様式第２号　基本情報入力シート'!Z147)</f>
        <v/>
      </c>
      <c r="H110" s="475" t="str">
        <f>IF('様式第２号　基本情報入力シート'!AD147="","",'様式第２号　基本情報入力シート'!AD147)</f>
        <v/>
      </c>
      <c r="I110" s="481" t="str">
        <f>IF('様式第２号　基本情報入力シート'!AE147="","",'様式第２号　基本情報入力シート'!AE147)</f>
        <v/>
      </c>
      <c r="J110" s="488"/>
      <c r="K110" s="491"/>
      <c r="L110" s="491"/>
      <c r="M110" s="494" t="str">
        <f>IF(G110="","",VLOOKUP(AM110,'【参考】数式用'!$AZ$3:$BA$6,2,FALSE))</f>
        <v/>
      </c>
      <c r="N110" s="503" t="str">
        <f>IF(G110="","",VLOOKUP(G110,'【参考】数式用'!$A$4:$L$54,MATCH('様式４号（個表） '!M110,'【参考】数式用'!$J$3:$L$3,0)+9,FALSE))</f>
        <v/>
      </c>
      <c r="O110" s="513" t="s">
        <v>2422</v>
      </c>
      <c r="P110" s="517" t="str">
        <f t="shared" si="5"/>
        <v>未入力あり</v>
      </c>
      <c r="Q110" s="525" t="str">
        <f>IFERROR(IF(P110="未入力あり","",ROUNDDOWN(ROUNDDOWN($H110*$I110,0)*VLOOKUP($G110,'【参考】数式用'!$A$4:$E$54,3,FALSE),0)),"")</f>
        <v/>
      </c>
      <c r="R110" s="525" t="str">
        <f>IF(AK110="×",0,IF(P110="未入力あり","",ROUNDDOWN(ROUNDDOWN($H110*$I110,0)*VLOOKUP($G110,'【参考】数式用'!$A$4:$E$54,4,FALSE),0)))</f>
        <v/>
      </c>
      <c r="S110" s="529" t="str">
        <f>IF(AL110="×",0,IF(P110="未入力あり","",ROUNDDOWN(ROUNDDOWN($H110*$I110,0)*VLOOKUP($G110,'【参考】数式用'!$A$4:$E$54,5,FALSE),0)))</f>
        <v/>
      </c>
      <c r="U110" s="535"/>
      <c r="V110" s="535"/>
      <c r="W110" s="535"/>
      <c r="X110" s="535"/>
      <c r="Y110" s="535"/>
      <c r="Z110" s="535"/>
      <c r="AA110" s="535"/>
      <c r="AB110" s="535"/>
      <c r="AC110" s="535"/>
      <c r="AD110" s="535"/>
      <c r="AE110" s="535"/>
      <c r="AG110" s="541" t="e">
        <f>IF(#REF!="○",F110,"")</f>
        <v>#REF!</v>
      </c>
      <c r="AH110" s="195" t="e">
        <f>VLOOKUP('様式４号（個表） '!$G110,'【参考】数式用'!$P$4:$Q$54,2,FALSE)</f>
        <v>#N/A</v>
      </c>
      <c r="AI110" s="195" t="e">
        <f>VLOOKUP('様式４号（個表） '!$G110,'【参考】数式用'!$P$4:$W$54,8,FALSE)</f>
        <v>#N/A</v>
      </c>
      <c r="AJ110" s="195" t="e">
        <f>VLOOKUP('様式４号（個表） '!$G110,'【参考】数式用'!$P$4:$AD$54,15,FALSE)</f>
        <v>#N/A</v>
      </c>
      <c r="AK110" s="195" t="str">
        <f t="shared" si="6"/>
        <v/>
      </c>
      <c r="AL110" s="195" t="str">
        <f t="shared" si="6"/>
        <v/>
      </c>
      <c r="AM110" s="195" t="str">
        <f t="shared" si="7"/>
        <v/>
      </c>
      <c r="AN110" s="195" t="str">
        <f>IF(G110="","",VLOOKUP(G110,'【参考】数式用'!$A$4:$M$54,13,FALSE))</f>
        <v/>
      </c>
      <c r="AO110" s="197" t="str">
        <f t="shared" si="8"/>
        <v>―</v>
      </c>
    </row>
    <row r="111" spans="1:41" ht="45" customHeight="1">
      <c r="A111" s="401">
        <f t="shared" si="9"/>
        <v>96</v>
      </c>
      <c r="B111" s="413" t="str">
        <f>IF('様式第２号　基本情報入力シート'!B148="","",'様式第２号　基本情報入力シート'!B148)</f>
        <v/>
      </c>
      <c r="C111" s="426" t="str">
        <f>IF('様式第２号　基本情報入力シート'!L148="","",'様式第２号　基本情報入力シート'!L148)</f>
        <v/>
      </c>
      <c r="D111" s="426" t="str">
        <f>IF('様式第２号　基本情報入力シート'!Q148="","",'様式第２号　基本情報入力シート'!Q148)</f>
        <v/>
      </c>
      <c r="E111" s="426" t="str">
        <f>IF('様式第２号　基本情報入力シート'!V148="","",'様式第２号　基本情報入力シート'!V148)</f>
        <v/>
      </c>
      <c r="F111" s="426" t="str">
        <f>IF('様式第２号　基本情報入力シート'!W148="","",'様式第２号　基本情報入力シート'!W148)</f>
        <v/>
      </c>
      <c r="G111" s="426" t="str">
        <f>IF('様式第２号　基本情報入力シート'!Z148="","",'様式第２号　基本情報入力シート'!Z148)</f>
        <v/>
      </c>
      <c r="H111" s="475" t="str">
        <f>IF('様式第２号　基本情報入力シート'!AD148="","",'様式第２号　基本情報入力シート'!AD148)</f>
        <v/>
      </c>
      <c r="I111" s="481" t="str">
        <f>IF('様式第２号　基本情報入力シート'!AE148="","",'様式第２号　基本情報入力シート'!AE148)</f>
        <v/>
      </c>
      <c r="J111" s="488"/>
      <c r="K111" s="491"/>
      <c r="L111" s="491"/>
      <c r="M111" s="494" t="str">
        <f>IF(G111="","",VLOOKUP(AM111,'【参考】数式用'!$AZ$3:$BA$6,2,FALSE))</f>
        <v/>
      </c>
      <c r="N111" s="503" t="str">
        <f>IF(G111="","",VLOOKUP(G111,'【参考】数式用'!$A$4:$L$54,MATCH('様式４号（個表） '!M111,'【参考】数式用'!$J$3:$L$3,0)+9,FALSE))</f>
        <v/>
      </c>
      <c r="O111" s="513" t="s">
        <v>2422</v>
      </c>
      <c r="P111" s="517" t="str">
        <f t="shared" si="5"/>
        <v>未入力あり</v>
      </c>
      <c r="Q111" s="525" t="str">
        <f>IFERROR(IF(P111="未入力あり","",ROUNDDOWN(ROUNDDOWN($H111*$I111,0)*VLOOKUP($G111,'【参考】数式用'!$A$4:$E$54,3,FALSE),0)),"")</f>
        <v/>
      </c>
      <c r="R111" s="525" t="str">
        <f>IF(AK111="×",0,IF(P111="未入力あり","",ROUNDDOWN(ROUNDDOWN($H111*$I111,0)*VLOOKUP($G111,'【参考】数式用'!$A$4:$E$54,4,FALSE),0)))</f>
        <v/>
      </c>
      <c r="S111" s="529" t="str">
        <f>IF(AL111="×",0,IF(P111="未入力あり","",ROUNDDOWN(ROUNDDOWN($H111*$I111,0)*VLOOKUP($G111,'【参考】数式用'!$A$4:$E$54,5,FALSE),0)))</f>
        <v/>
      </c>
      <c r="U111" s="535"/>
      <c r="V111" s="535"/>
      <c r="W111" s="535"/>
      <c r="X111" s="535"/>
      <c r="Y111" s="535"/>
      <c r="Z111" s="535"/>
      <c r="AA111" s="535"/>
      <c r="AB111" s="535"/>
      <c r="AC111" s="535"/>
      <c r="AD111" s="535"/>
      <c r="AE111" s="535"/>
      <c r="AG111" s="541" t="e">
        <f>IF(#REF!="○",F111,"")</f>
        <v>#REF!</v>
      </c>
      <c r="AH111" s="195" t="e">
        <f>VLOOKUP('様式４号（個表） '!$G111,'【参考】数式用'!$P$4:$Q$54,2,FALSE)</f>
        <v>#N/A</v>
      </c>
      <c r="AI111" s="195" t="e">
        <f>VLOOKUP('様式４号（個表） '!$G111,'【参考】数式用'!$P$4:$W$54,8,FALSE)</f>
        <v>#N/A</v>
      </c>
      <c r="AJ111" s="195" t="e">
        <f>VLOOKUP('様式４号（個表） '!$G111,'【参考】数式用'!$P$4:$AD$54,15,FALSE)</f>
        <v>#N/A</v>
      </c>
      <c r="AK111" s="195" t="str">
        <f t="shared" si="6"/>
        <v/>
      </c>
      <c r="AL111" s="195" t="str">
        <f t="shared" si="6"/>
        <v/>
      </c>
      <c r="AM111" s="195" t="str">
        <f t="shared" si="7"/>
        <v/>
      </c>
      <c r="AN111" s="195" t="str">
        <f>IF(G111="","",VLOOKUP(G111,'【参考】数式用'!$A$4:$M$54,13,FALSE))</f>
        <v/>
      </c>
      <c r="AO111" s="197" t="str">
        <f t="shared" si="8"/>
        <v>―</v>
      </c>
    </row>
    <row r="112" spans="1:41" ht="45" customHeight="1">
      <c r="A112" s="401">
        <f t="shared" si="9"/>
        <v>97</v>
      </c>
      <c r="B112" s="413" t="str">
        <f>IF('様式第２号　基本情報入力シート'!B149="","",'様式第２号　基本情報入力シート'!B149)</f>
        <v/>
      </c>
      <c r="C112" s="426" t="str">
        <f>IF('様式第２号　基本情報入力シート'!L149="","",'様式第２号　基本情報入力シート'!L149)</f>
        <v/>
      </c>
      <c r="D112" s="426" t="str">
        <f>IF('様式第２号　基本情報入力シート'!Q149="","",'様式第２号　基本情報入力シート'!Q149)</f>
        <v/>
      </c>
      <c r="E112" s="426" t="str">
        <f>IF('様式第２号　基本情報入力シート'!V149="","",'様式第２号　基本情報入力シート'!V149)</f>
        <v/>
      </c>
      <c r="F112" s="426" t="str">
        <f>IF('様式第２号　基本情報入力シート'!W149="","",'様式第２号　基本情報入力シート'!W149)</f>
        <v/>
      </c>
      <c r="G112" s="426" t="str">
        <f>IF('様式第２号　基本情報入力シート'!Z149="","",'様式第２号　基本情報入力シート'!Z149)</f>
        <v/>
      </c>
      <c r="H112" s="475" t="str">
        <f>IF('様式第２号　基本情報入力シート'!AD149="","",'様式第２号　基本情報入力シート'!AD149)</f>
        <v/>
      </c>
      <c r="I112" s="481" t="str">
        <f>IF('様式第２号　基本情報入力シート'!AE149="","",'様式第２号　基本情報入力シート'!AE149)</f>
        <v/>
      </c>
      <c r="J112" s="488"/>
      <c r="K112" s="491"/>
      <c r="L112" s="491"/>
      <c r="M112" s="494" t="str">
        <f>IF(G112="","",VLOOKUP(AM112,'【参考】数式用'!$AZ$3:$BA$6,2,FALSE))</f>
        <v/>
      </c>
      <c r="N112" s="503" t="str">
        <f>IF(G112="","",VLOOKUP(G112,'【参考】数式用'!$A$4:$L$54,MATCH('様式４号（個表） '!M112,'【参考】数式用'!$J$3:$L$3,0)+9,FALSE))</f>
        <v/>
      </c>
      <c r="O112" s="513" t="s">
        <v>2422</v>
      </c>
      <c r="P112" s="517" t="str">
        <f t="shared" si="5"/>
        <v>未入力あり</v>
      </c>
      <c r="Q112" s="525" t="str">
        <f>IFERROR(IF(P112="未入力あり","",ROUNDDOWN(ROUNDDOWN($H112*$I112,0)*VLOOKUP($G112,'【参考】数式用'!$A$4:$E$54,3,FALSE),0)),"")</f>
        <v/>
      </c>
      <c r="R112" s="525" t="str">
        <f>IF(AK112="×",0,IF(P112="未入力あり","",ROUNDDOWN(ROUNDDOWN($H112*$I112,0)*VLOOKUP($G112,'【参考】数式用'!$A$4:$E$54,4,FALSE),0)))</f>
        <v/>
      </c>
      <c r="S112" s="529" t="str">
        <f>IF(AL112="×",0,IF(P112="未入力あり","",ROUNDDOWN(ROUNDDOWN($H112*$I112,0)*VLOOKUP($G112,'【参考】数式用'!$A$4:$E$54,5,FALSE),0)))</f>
        <v/>
      </c>
      <c r="U112" s="535"/>
      <c r="V112" s="535"/>
      <c r="W112" s="535"/>
      <c r="X112" s="535"/>
      <c r="Y112" s="535"/>
      <c r="Z112" s="535"/>
      <c r="AA112" s="535"/>
      <c r="AB112" s="535"/>
      <c r="AC112" s="535"/>
      <c r="AD112" s="535"/>
      <c r="AE112" s="535"/>
      <c r="AG112" s="541" t="e">
        <f>IF(#REF!="○",F112,"")</f>
        <v>#REF!</v>
      </c>
      <c r="AH112" s="195" t="e">
        <f>VLOOKUP('様式４号（個表） '!$G112,'【参考】数式用'!$P$4:$Q$54,2,FALSE)</f>
        <v>#N/A</v>
      </c>
      <c r="AI112" s="195" t="e">
        <f>VLOOKUP('様式４号（個表） '!$G112,'【参考】数式用'!$P$4:$W$54,8,FALSE)</f>
        <v>#N/A</v>
      </c>
      <c r="AJ112" s="195" t="e">
        <f>VLOOKUP('様式４号（個表） '!$G112,'【参考】数式用'!$P$4:$AD$54,15,FALSE)</f>
        <v>#N/A</v>
      </c>
      <c r="AK112" s="195" t="str">
        <f t="shared" si="6"/>
        <v/>
      </c>
      <c r="AL112" s="195" t="str">
        <f t="shared" si="6"/>
        <v/>
      </c>
      <c r="AM112" s="195" t="str">
        <f t="shared" si="7"/>
        <v/>
      </c>
      <c r="AN112" s="195" t="str">
        <f>IF(G112="","",VLOOKUP(G112,'【参考】数式用'!$A$4:$M$54,13,FALSE))</f>
        <v/>
      </c>
      <c r="AO112" s="197" t="str">
        <f t="shared" si="8"/>
        <v>―</v>
      </c>
    </row>
    <row r="113" spans="1:41" ht="45" customHeight="1">
      <c r="A113" s="401">
        <f t="shared" si="9"/>
        <v>98</v>
      </c>
      <c r="B113" s="413" t="str">
        <f>IF('様式第２号　基本情報入力シート'!B150="","",'様式第２号　基本情報入力シート'!B150)</f>
        <v/>
      </c>
      <c r="C113" s="426" t="str">
        <f>IF('様式第２号　基本情報入力シート'!L150="","",'様式第２号　基本情報入力シート'!L150)</f>
        <v/>
      </c>
      <c r="D113" s="426" t="str">
        <f>IF('様式第２号　基本情報入力シート'!Q150="","",'様式第２号　基本情報入力シート'!Q150)</f>
        <v/>
      </c>
      <c r="E113" s="426" t="str">
        <f>IF('様式第２号　基本情報入力シート'!V150="","",'様式第２号　基本情報入力シート'!V150)</f>
        <v/>
      </c>
      <c r="F113" s="426" t="str">
        <f>IF('様式第２号　基本情報入力シート'!W150="","",'様式第２号　基本情報入力シート'!W150)</f>
        <v/>
      </c>
      <c r="G113" s="426" t="str">
        <f>IF('様式第２号　基本情報入力シート'!Z150="","",'様式第２号　基本情報入力シート'!Z150)</f>
        <v/>
      </c>
      <c r="H113" s="475" t="str">
        <f>IF('様式第２号　基本情報入力シート'!AD150="","",'様式第２号　基本情報入力シート'!AD150)</f>
        <v/>
      </c>
      <c r="I113" s="481" t="str">
        <f>IF('様式第２号　基本情報入力シート'!AE150="","",'様式第２号　基本情報入力シート'!AE150)</f>
        <v/>
      </c>
      <c r="J113" s="488"/>
      <c r="K113" s="491"/>
      <c r="L113" s="491"/>
      <c r="M113" s="494" t="str">
        <f>IF(G113="","",VLOOKUP(AM113,'【参考】数式用'!$AZ$3:$BA$6,2,FALSE))</f>
        <v/>
      </c>
      <c r="N113" s="503" t="str">
        <f>IF(G113="","",VLOOKUP(G113,'【参考】数式用'!$A$4:$L$54,MATCH('様式４号（個表） '!M113,'【参考】数式用'!$J$3:$L$3,0)+9,FALSE))</f>
        <v/>
      </c>
      <c r="O113" s="513" t="s">
        <v>2422</v>
      </c>
      <c r="P113" s="517" t="str">
        <f t="shared" si="5"/>
        <v>未入力あり</v>
      </c>
      <c r="Q113" s="525" t="str">
        <f>IFERROR(IF(P113="未入力あり","",ROUNDDOWN(ROUNDDOWN($H113*$I113,0)*VLOOKUP($G113,'【参考】数式用'!$A$4:$E$54,3,FALSE),0)),"")</f>
        <v/>
      </c>
      <c r="R113" s="525" t="str">
        <f>IF(AK113="×",0,IF(P113="未入力あり","",ROUNDDOWN(ROUNDDOWN($H113*$I113,0)*VLOOKUP($G113,'【参考】数式用'!$A$4:$E$54,4,FALSE),0)))</f>
        <v/>
      </c>
      <c r="S113" s="529" t="str">
        <f>IF(AL113="×",0,IF(P113="未入力あり","",ROUNDDOWN(ROUNDDOWN($H113*$I113,0)*VLOOKUP($G113,'【参考】数式用'!$A$4:$E$54,5,FALSE),0)))</f>
        <v/>
      </c>
      <c r="U113" s="535"/>
      <c r="V113" s="535"/>
      <c r="W113" s="535"/>
      <c r="X113" s="535"/>
      <c r="Y113" s="535"/>
      <c r="Z113" s="535"/>
      <c r="AA113" s="535"/>
      <c r="AB113" s="535"/>
      <c r="AC113" s="535"/>
      <c r="AD113" s="535"/>
      <c r="AE113" s="535"/>
      <c r="AG113" s="541" t="e">
        <f>IF(#REF!="○",F113,"")</f>
        <v>#REF!</v>
      </c>
      <c r="AH113" s="195" t="e">
        <f>VLOOKUP('様式４号（個表） '!$G113,'【参考】数式用'!$P$4:$Q$54,2,FALSE)</f>
        <v>#N/A</v>
      </c>
      <c r="AI113" s="195" t="e">
        <f>VLOOKUP('様式４号（個表） '!$G113,'【参考】数式用'!$P$4:$W$54,8,FALSE)</f>
        <v>#N/A</v>
      </c>
      <c r="AJ113" s="195" t="e">
        <f>VLOOKUP('様式４号（個表） '!$G113,'【参考】数式用'!$P$4:$AD$54,15,FALSE)</f>
        <v>#N/A</v>
      </c>
      <c r="AK113" s="195" t="str">
        <f t="shared" si="6"/>
        <v/>
      </c>
      <c r="AL113" s="195" t="str">
        <f t="shared" si="6"/>
        <v/>
      </c>
      <c r="AM113" s="195" t="str">
        <f t="shared" si="7"/>
        <v/>
      </c>
      <c r="AN113" s="195" t="str">
        <f>IF(G113="","",VLOOKUP(G113,'【参考】数式用'!$A$4:$M$54,13,FALSE))</f>
        <v/>
      </c>
      <c r="AO113" s="197" t="str">
        <f t="shared" si="8"/>
        <v>―</v>
      </c>
    </row>
    <row r="114" spans="1:41" ht="45" customHeight="1">
      <c r="A114" s="401">
        <f t="shared" si="9"/>
        <v>99</v>
      </c>
      <c r="B114" s="413" t="str">
        <f>IF('様式第２号　基本情報入力シート'!B151="","",'様式第２号　基本情報入力シート'!B151)</f>
        <v/>
      </c>
      <c r="C114" s="426" t="str">
        <f>IF('様式第２号　基本情報入力シート'!L151="","",'様式第２号　基本情報入力シート'!L151)</f>
        <v/>
      </c>
      <c r="D114" s="426" t="str">
        <f>IF('様式第２号　基本情報入力シート'!Q151="","",'様式第２号　基本情報入力シート'!Q151)</f>
        <v/>
      </c>
      <c r="E114" s="426" t="str">
        <f>IF('様式第２号　基本情報入力シート'!V151="","",'様式第２号　基本情報入力シート'!V151)</f>
        <v/>
      </c>
      <c r="F114" s="426" t="str">
        <f>IF('様式第２号　基本情報入力シート'!W151="","",'様式第２号　基本情報入力シート'!W151)</f>
        <v/>
      </c>
      <c r="G114" s="426" t="str">
        <f>IF('様式第２号　基本情報入力シート'!Z151="","",'様式第２号　基本情報入力シート'!Z151)</f>
        <v/>
      </c>
      <c r="H114" s="475" t="str">
        <f>IF('様式第２号　基本情報入力シート'!AD151="","",'様式第２号　基本情報入力シート'!AD151)</f>
        <v/>
      </c>
      <c r="I114" s="481" t="str">
        <f>IF('様式第２号　基本情報入力シート'!AE151="","",'様式第２号　基本情報入力シート'!AE151)</f>
        <v/>
      </c>
      <c r="J114" s="488"/>
      <c r="K114" s="491"/>
      <c r="L114" s="491"/>
      <c r="M114" s="494" t="str">
        <f>IF(G114="","",VLOOKUP(AM114,'【参考】数式用'!$AZ$3:$BA$6,2,FALSE))</f>
        <v/>
      </c>
      <c r="N114" s="503" t="str">
        <f>IF(G114="","",VLOOKUP(G114,'【参考】数式用'!$A$4:$L$54,MATCH('様式４号（個表） '!M114,'【参考】数式用'!$J$3:$L$3,0)+9,FALSE))</f>
        <v/>
      </c>
      <c r="O114" s="513" t="s">
        <v>2422</v>
      </c>
      <c r="P114" s="517" t="str">
        <f t="shared" si="5"/>
        <v>未入力あり</v>
      </c>
      <c r="Q114" s="525" t="str">
        <f>IFERROR(IF(P114="未入力あり","",ROUNDDOWN(ROUNDDOWN($H114*$I114,0)*VLOOKUP($G114,'【参考】数式用'!$A$4:$E$54,3,FALSE),0)),"")</f>
        <v/>
      </c>
      <c r="R114" s="525" t="str">
        <f>IF(AK114="×",0,IF(P114="未入力あり","",ROUNDDOWN(ROUNDDOWN($H114*$I114,0)*VLOOKUP($G114,'【参考】数式用'!$A$4:$E$54,4,FALSE),0)))</f>
        <v/>
      </c>
      <c r="S114" s="529" t="str">
        <f>IF(AL114="×",0,IF(P114="未入力あり","",ROUNDDOWN(ROUNDDOWN($H114*$I114,0)*VLOOKUP($G114,'【参考】数式用'!$A$4:$E$54,5,FALSE),0)))</f>
        <v/>
      </c>
      <c r="U114" s="535"/>
      <c r="V114" s="535"/>
      <c r="W114" s="535"/>
      <c r="X114" s="535"/>
      <c r="Y114" s="535"/>
      <c r="Z114" s="535"/>
      <c r="AA114" s="535"/>
      <c r="AB114" s="535"/>
      <c r="AC114" s="535"/>
      <c r="AD114" s="535"/>
      <c r="AE114" s="535"/>
      <c r="AG114" s="541" t="e">
        <f>IF(#REF!="○",F114,"")</f>
        <v>#REF!</v>
      </c>
      <c r="AH114" s="195" t="e">
        <f>VLOOKUP('様式４号（個表） '!$G114,'【参考】数式用'!$P$4:$Q$54,2,FALSE)</f>
        <v>#N/A</v>
      </c>
      <c r="AI114" s="195" t="e">
        <f>VLOOKUP('様式４号（個表） '!$G114,'【参考】数式用'!$P$4:$W$54,8,FALSE)</f>
        <v>#N/A</v>
      </c>
      <c r="AJ114" s="195" t="e">
        <f>VLOOKUP('様式４号（個表） '!$G114,'【参考】数式用'!$P$4:$AD$54,15,FALSE)</f>
        <v>#N/A</v>
      </c>
      <c r="AK114" s="195" t="str">
        <f t="shared" si="6"/>
        <v/>
      </c>
      <c r="AL114" s="195" t="str">
        <f t="shared" si="6"/>
        <v/>
      </c>
      <c r="AM114" s="195" t="str">
        <f t="shared" si="7"/>
        <v/>
      </c>
      <c r="AN114" s="195" t="str">
        <f>IF(G114="","",VLOOKUP(G114,'【参考】数式用'!$A$4:$M$54,13,FALSE))</f>
        <v/>
      </c>
      <c r="AO114" s="197" t="str">
        <f t="shared" si="8"/>
        <v>―</v>
      </c>
    </row>
    <row r="115" spans="1:41" ht="45" customHeight="1">
      <c r="A115" s="401">
        <f t="shared" si="9"/>
        <v>100</v>
      </c>
      <c r="B115" s="413" t="str">
        <f>IF('様式第２号　基本情報入力シート'!B152="","",'様式第２号　基本情報入力シート'!B152)</f>
        <v/>
      </c>
      <c r="C115" s="426" t="str">
        <f>IF('様式第２号　基本情報入力シート'!L152="","",'様式第２号　基本情報入力シート'!L152)</f>
        <v/>
      </c>
      <c r="D115" s="426" t="str">
        <f>IF('様式第２号　基本情報入力シート'!Q152="","",'様式第２号　基本情報入力シート'!Q152)</f>
        <v/>
      </c>
      <c r="E115" s="426" t="str">
        <f>IF('様式第２号　基本情報入力シート'!V152="","",'様式第２号　基本情報入力シート'!V152)</f>
        <v/>
      </c>
      <c r="F115" s="426" t="str">
        <f>IF('様式第２号　基本情報入力シート'!W152="","",'様式第２号　基本情報入力シート'!W152)</f>
        <v/>
      </c>
      <c r="G115" s="426" t="str">
        <f>IF('様式第２号　基本情報入力シート'!Z152="","",'様式第２号　基本情報入力シート'!Z152)</f>
        <v/>
      </c>
      <c r="H115" s="475" t="str">
        <f>IF('様式第２号　基本情報入力シート'!AD152="","",'様式第２号　基本情報入力シート'!AD152)</f>
        <v/>
      </c>
      <c r="I115" s="481" t="str">
        <f>IF('様式第２号　基本情報入力シート'!AE152="","",'様式第２号　基本情報入力シート'!AE152)</f>
        <v/>
      </c>
      <c r="J115" s="488"/>
      <c r="K115" s="491"/>
      <c r="L115" s="491"/>
      <c r="M115" s="494" t="str">
        <f>IF(G115="","",VLOOKUP(AM115,'【参考】数式用'!$AZ$3:$BA$6,2,FALSE))</f>
        <v/>
      </c>
      <c r="N115" s="503" t="str">
        <f>IF(G115="","",VLOOKUP(G115,'【参考】数式用'!$A$4:$L$54,MATCH('様式４号（個表） '!M115,'【参考】数式用'!$J$3:$L$3,0)+9,FALSE))</f>
        <v/>
      </c>
      <c r="O115" s="513" t="s">
        <v>2422</v>
      </c>
      <c r="P115" s="517" t="str">
        <f t="shared" si="5"/>
        <v>未入力あり</v>
      </c>
      <c r="Q115" s="525" t="str">
        <f>IFERROR(IF(P115="未入力あり","",ROUNDDOWN(ROUNDDOWN($H115*$I115,0)*VLOOKUP($G115,'【参考】数式用'!$A$4:$E$54,3,FALSE),0)),"")</f>
        <v/>
      </c>
      <c r="R115" s="525" t="str">
        <f>IF(AK115="×",0,IF(P115="未入力あり","",ROUNDDOWN(ROUNDDOWN($H115*$I115,0)*VLOOKUP($G115,'【参考】数式用'!$A$4:$E$54,4,FALSE),0)))</f>
        <v/>
      </c>
      <c r="S115" s="529" t="str">
        <f>IF(AL115="×",0,IF(P115="未入力あり","",ROUNDDOWN(ROUNDDOWN($H115*$I115,0)*VLOOKUP($G115,'【参考】数式用'!$A$4:$E$54,5,FALSE),0)))</f>
        <v/>
      </c>
      <c r="U115" s="535"/>
      <c r="V115" s="535"/>
      <c r="W115" s="535"/>
      <c r="X115" s="535"/>
      <c r="Y115" s="535"/>
      <c r="Z115" s="535"/>
      <c r="AA115" s="535"/>
      <c r="AB115" s="535"/>
      <c r="AC115" s="535"/>
      <c r="AD115" s="535"/>
      <c r="AE115" s="535"/>
      <c r="AG115" s="541" t="e">
        <f>IF(#REF!="○",F115,"")</f>
        <v>#REF!</v>
      </c>
      <c r="AH115" s="195" t="e">
        <f>VLOOKUP('様式４号（個表） '!$G115,'【参考】数式用'!$P$4:$Q$54,2,FALSE)</f>
        <v>#N/A</v>
      </c>
      <c r="AI115" s="195" t="e">
        <f>VLOOKUP('様式４号（個表） '!$G115,'【参考】数式用'!$P$4:$W$54,8,FALSE)</f>
        <v>#N/A</v>
      </c>
      <c r="AJ115" s="195" t="e">
        <f>VLOOKUP('様式４号（個表） '!$G115,'【参考】数式用'!$P$4:$AD$54,15,FALSE)</f>
        <v>#N/A</v>
      </c>
      <c r="AK115" s="195" t="str">
        <f t="shared" si="6"/>
        <v/>
      </c>
      <c r="AL115" s="195" t="str">
        <f t="shared" si="6"/>
        <v/>
      </c>
      <c r="AM115" s="195" t="str">
        <f t="shared" si="7"/>
        <v/>
      </c>
      <c r="AN115" s="195" t="str">
        <f>IF(G115="","",VLOOKUP(G115,'【参考】数式用'!$A$4:$M$54,13,FALSE))</f>
        <v/>
      </c>
      <c r="AO115" s="197" t="str">
        <f t="shared" si="8"/>
        <v>―</v>
      </c>
    </row>
    <row r="116" spans="1:41" ht="45" customHeight="1">
      <c r="A116" s="401">
        <f t="shared" si="9"/>
        <v>101</v>
      </c>
      <c r="B116" s="413" t="str">
        <f>IF('様式第２号　基本情報入力シート'!B153="","",'様式第２号　基本情報入力シート'!B153)</f>
        <v/>
      </c>
      <c r="C116" s="426" t="str">
        <f>IF('様式第２号　基本情報入力シート'!L153="","",'様式第２号　基本情報入力シート'!L153)</f>
        <v/>
      </c>
      <c r="D116" s="426" t="str">
        <f>IF('様式第２号　基本情報入力シート'!Q153="","",'様式第２号　基本情報入力シート'!Q153)</f>
        <v/>
      </c>
      <c r="E116" s="426" t="str">
        <f>IF('様式第２号　基本情報入力シート'!V153="","",'様式第２号　基本情報入力シート'!V153)</f>
        <v/>
      </c>
      <c r="F116" s="426" t="str">
        <f>IF('様式第２号　基本情報入力シート'!W153="","",'様式第２号　基本情報入力シート'!W153)</f>
        <v/>
      </c>
      <c r="G116" s="426" t="str">
        <f>IF('様式第２号　基本情報入力シート'!Z153="","",'様式第２号　基本情報入力シート'!Z153)</f>
        <v/>
      </c>
      <c r="H116" s="475" t="str">
        <f>IF('様式第２号　基本情報入力シート'!AD153="","",'様式第２号　基本情報入力シート'!AD153)</f>
        <v/>
      </c>
      <c r="I116" s="481" t="str">
        <f>IF('様式第２号　基本情報入力シート'!AE153="","",'様式第２号　基本情報入力シート'!AE153)</f>
        <v/>
      </c>
      <c r="J116" s="488"/>
      <c r="K116" s="491"/>
      <c r="L116" s="491"/>
      <c r="M116" s="494" t="str">
        <f>IF(G116="","",VLOOKUP(AM116,'【参考】数式用'!$AZ$3:$BA$6,2,FALSE))</f>
        <v/>
      </c>
      <c r="N116" s="503" t="str">
        <f>IF(G116="","",VLOOKUP(G116,'【参考】数式用'!$A$4:$L$54,MATCH('様式４号（個表） '!M116,'【参考】数式用'!$J$3:$L$3,0)+9,FALSE))</f>
        <v/>
      </c>
      <c r="O116" s="513" t="s">
        <v>2422</v>
      </c>
      <c r="P116" s="517" t="str">
        <f t="shared" si="5"/>
        <v>未入力あり</v>
      </c>
      <c r="Q116" s="525" t="str">
        <f>IFERROR(IF(P116="未入力あり","",ROUNDDOWN(ROUNDDOWN($H116*$I116,0)*VLOOKUP($G116,'【参考】数式用'!$A$4:$E$54,3,FALSE),0)),"")</f>
        <v/>
      </c>
      <c r="R116" s="525" t="str">
        <f>IF(AK116="×",0,IF(P116="未入力あり","",ROUNDDOWN(ROUNDDOWN($H116*$I116,0)*VLOOKUP($G116,'【参考】数式用'!$A$4:$E$54,4,FALSE),0)))</f>
        <v/>
      </c>
      <c r="S116" s="529" t="str">
        <f>IF(AL116="×",0,IF(P116="未入力あり","",ROUNDDOWN(ROUNDDOWN($H116*$I116,0)*VLOOKUP($G116,'【参考】数式用'!$A$4:$E$54,5,FALSE),0)))</f>
        <v/>
      </c>
      <c r="U116" s="535"/>
      <c r="V116" s="535"/>
      <c r="W116" s="535"/>
      <c r="X116" s="535"/>
      <c r="Y116" s="535"/>
      <c r="Z116" s="535"/>
      <c r="AA116" s="535"/>
      <c r="AB116" s="535"/>
      <c r="AC116" s="535"/>
      <c r="AD116" s="535"/>
      <c r="AE116" s="535"/>
      <c r="AG116" s="541" t="e">
        <f>IF(#REF!="○",F116,"")</f>
        <v>#REF!</v>
      </c>
      <c r="AH116" s="195" t="e">
        <f>VLOOKUP('様式４号（個表） '!$G116,'【参考】数式用'!$P$4:$Q$54,2,FALSE)</f>
        <v>#N/A</v>
      </c>
      <c r="AI116" s="195" t="e">
        <f>VLOOKUP('様式４号（個表） '!$G116,'【参考】数式用'!$P$4:$W$54,8,FALSE)</f>
        <v>#N/A</v>
      </c>
      <c r="AJ116" s="195" t="e">
        <f>VLOOKUP('様式４号（個表） '!$G116,'【参考】数式用'!$P$4:$AD$54,15,FALSE)</f>
        <v>#N/A</v>
      </c>
      <c r="AK116" s="195" t="str">
        <f t="shared" si="6"/>
        <v/>
      </c>
      <c r="AL116" s="195" t="str">
        <f t="shared" si="6"/>
        <v/>
      </c>
      <c r="AM116" s="195" t="str">
        <f t="shared" si="7"/>
        <v/>
      </c>
      <c r="AN116" s="195" t="str">
        <f>IF(G116="","",VLOOKUP(G116,'【参考】数式用'!$A$4:$M$54,13,FALSE))</f>
        <v/>
      </c>
      <c r="AO116" s="197" t="str">
        <f t="shared" si="8"/>
        <v>―</v>
      </c>
    </row>
    <row r="117" spans="1:41" ht="45" customHeight="1">
      <c r="A117" s="401">
        <f t="shared" si="9"/>
        <v>102</v>
      </c>
      <c r="B117" s="413" t="str">
        <f>IF('様式第２号　基本情報入力シート'!B154="","",'様式第２号　基本情報入力シート'!B154)</f>
        <v/>
      </c>
      <c r="C117" s="426" t="str">
        <f>IF('様式第２号　基本情報入力シート'!L154="","",'様式第２号　基本情報入力シート'!L154)</f>
        <v/>
      </c>
      <c r="D117" s="426" t="str">
        <f>IF('様式第２号　基本情報入力シート'!Q154="","",'様式第２号　基本情報入力シート'!Q154)</f>
        <v/>
      </c>
      <c r="E117" s="426" t="str">
        <f>IF('様式第２号　基本情報入力シート'!V154="","",'様式第２号　基本情報入力シート'!V154)</f>
        <v/>
      </c>
      <c r="F117" s="426" t="str">
        <f>IF('様式第２号　基本情報入力シート'!W154="","",'様式第２号　基本情報入力シート'!W154)</f>
        <v/>
      </c>
      <c r="G117" s="426" t="str">
        <f>IF('様式第２号　基本情報入力シート'!Z154="","",'様式第２号　基本情報入力シート'!Z154)</f>
        <v/>
      </c>
      <c r="H117" s="475" t="str">
        <f>IF('様式第２号　基本情報入力シート'!AD154="","",'様式第２号　基本情報入力シート'!AD154)</f>
        <v/>
      </c>
      <c r="I117" s="481" t="str">
        <f>IF('様式第２号　基本情報入力シート'!AE154="","",'様式第２号　基本情報入力シート'!AE154)</f>
        <v/>
      </c>
      <c r="J117" s="488"/>
      <c r="K117" s="491"/>
      <c r="L117" s="491"/>
      <c r="M117" s="494" t="str">
        <f>IF(G117="","",VLOOKUP(AM117,'【参考】数式用'!$AZ$3:$BA$6,2,FALSE))</f>
        <v/>
      </c>
      <c r="N117" s="503" t="str">
        <f>IF(G117="","",VLOOKUP(G117,'【参考】数式用'!$A$4:$L$54,MATCH('様式４号（個表） '!M117,'【参考】数式用'!$J$3:$L$3,0)+9,FALSE))</f>
        <v/>
      </c>
      <c r="O117" s="513" t="s">
        <v>2422</v>
      </c>
      <c r="P117" s="517" t="str">
        <f t="shared" si="5"/>
        <v>未入力あり</v>
      </c>
      <c r="Q117" s="525" t="str">
        <f>IFERROR(IF(P117="未入力あり","",ROUNDDOWN(ROUNDDOWN($H117*$I117,0)*VLOOKUP($G117,'【参考】数式用'!$A$4:$E$54,3,FALSE),0)),"")</f>
        <v/>
      </c>
      <c r="R117" s="525" t="str">
        <f>IF(AK117="×",0,IF(P117="未入力あり","",ROUNDDOWN(ROUNDDOWN($H117*$I117,0)*VLOOKUP($G117,'【参考】数式用'!$A$4:$E$54,4,FALSE),0)))</f>
        <v/>
      </c>
      <c r="S117" s="529" t="str">
        <f>IF(AL117="×",0,IF(P117="未入力あり","",ROUNDDOWN(ROUNDDOWN($H117*$I117,0)*VLOOKUP($G117,'【参考】数式用'!$A$4:$E$54,5,FALSE),0)))</f>
        <v/>
      </c>
      <c r="U117" s="535"/>
      <c r="V117" s="535"/>
      <c r="W117" s="535"/>
      <c r="X117" s="535"/>
      <c r="Y117" s="535"/>
      <c r="Z117" s="535"/>
      <c r="AA117" s="535"/>
      <c r="AB117" s="535"/>
      <c r="AC117" s="535"/>
      <c r="AD117" s="535"/>
      <c r="AE117" s="535"/>
      <c r="AG117" s="541" t="e">
        <f>IF(#REF!="○",F117,"")</f>
        <v>#REF!</v>
      </c>
      <c r="AH117" s="195" t="e">
        <f>VLOOKUP('様式４号（個表） '!$G117,'【参考】数式用'!$P$4:$Q$54,2,FALSE)</f>
        <v>#N/A</v>
      </c>
      <c r="AI117" s="195" t="e">
        <f>VLOOKUP('様式４号（個表） '!$G117,'【参考】数式用'!$P$4:$W$54,8,FALSE)</f>
        <v>#N/A</v>
      </c>
      <c r="AJ117" s="195" t="e">
        <f>VLOOKUP('様式４号（個表） '!$G117,'【参考】数式用'!$P$4:$AD$54,15,FALSE)</f>
        <v>#N/A</v>
      </c>
      <c r="AK117" s="195" t="str">
        <f t="shared" si="6"/>
        <v/>
      </c>
      <c r="AL117" s="195" t="str">
        <f t="shared" si="6"/>
        <v/>
      </c>
      <c r="AM117" s="195" t="str">
        <f t="shared" si="7"/>
        <v/>
      </c>
      <c r="AN117" s="195" t="str">
        <f>IF(G117="","",VLOOKUP(G117,'【参考】数式用'!$A$4:$M$54,13,FALSE))</f>
        <v/>
      </c>
      <c r="AO117" s="197" t="str">
        <f t="shared" si="8"/>
        <v>―</v>
      </c>
    </row>
    <row r="118" spans="1:41" ht="45" customHeight="1">
      <c r="A118" s="401">
        <f t="shared" si="9"/>
        <v>103</v>
      </c>
      <c r="B118" s="413" t="str">
        <f>IF('様式第２号　基本情報入力シート'!B155="","",'様式第２号　基本情報入力シート'!B155)</f>
        <v/>
      </c>
      <c r="C118" s="426" t="str">
        <f>IF('様式第２号　基本情報入力シート'!L155="","",'様式第２号　基本情報入力シート'!L155)</f>
        <v/>
      </c>
      <c r="D118" s="426" t="str">
        <f>IF('様式第２号　基本情報入力シート'!Q155="","",'様式第２号　基本情報入力シート'!Q155)</f>
        <v/>
      </c>
      <c r="E118" s="426" t="str">
        <f>IF('様式第２号　基本情報入力シート'!V155="","",'様式第２号　基本情報入力シート'!V155)</f>
        <v/>
      </c>
      <c r="F118" s="426" t="str">
        <f>IF('様式第２号　基本情報入力シート'!W155="","",'様式第２号　基本情報入力シート'!W155)</f>
        <v/>
      </c>
      <c r="G118" s="426" t="str">
        <f>IF('様式第２号　基本情報入力シート'!Z155="","",'様式第２号　基本情報入力シート'!Z155)</f>
        <v/>
      </c>
      <c r="H118" s="475" t="str">
        <f>IF('様式第２号　基本情報入力シート'!AD155="","",'様式第２号　基本情報入力シート'!AD155)</f>
        <v/>
      </c>
      <c r="I118" s="481" t="str">
        <f>IF('様式第２号　基本情報入力シート'!AE155="","",'様式第２号　基本情報入力シート'!AE155)</f>
        <v/>
      </c>
      <c r="J118" s="488"/>
      <c r="K118" s="491"/>
      <c r="L118" s="491"/>
      <c r="M118" s="494" t="str">
        <f>IF(G118="","",VLOOKUP(AM118,'【参考】数式用'!$AZ$3:$BA$6,2,FALSE))</f>
        <v/>
      </c>
      <c r="N118" s="503" t="str">
        <f>IF(G118="","",VLOOKUP(G118,'【参考】数式用'!$A$4:$L$54,MATCH('様式４号（個表） '!M118,'【参考】数式用'!$J$3:$L$3,0)+9,FALSE))</f>
        <v/>
      </c>
      <c r="O118" s="513" t="s">
        <v>2422</v>
      </c>
      <c r="P118" s="517" t="str">
        <f t="shared" si="5"/>
        <v>未入力あり</v>
      </c>
      <c r="Q118" s="525" t="str">
        <f>IFERROR(IF(P118="未入力あり","",ROUNDDOWN(ROUNDDOWN($H118*$I118,0)*VLOOKUP($G118,'【参考】数式用'!$A$4:$E$54,3,FALSE),0)),"")</f>
        <v/>
      </c>
      <c r="R118" s="525" t="str">
        <f>IF(AK118="×",0,IF(P118="未入力あり","",ROUNDDOWN(ROUNDDOWN($H118*$I118,0)*VLOOKUP($G118,'【参考】数式用'!$A$4:$E$54,4,FALSE),0)))</f>
        <v/>
      </c>
      <c r="S118" s="529" t="str">
        <f>IF(AL118="×",0,IF(P118="未入力あり","",ROUNDDOWN(ROUNDDOWN($H118*$I118,0)*VLOOKUP($G118,'【参考】数式用'!$A$4:$E$54,5,FALSE),0)))</f>
        <v/>
      </c>
      <c r="U118" s="535"/>
      <c r="V118" s="535"/>
      <c r="W118" s="535"/>
      <c r="X118" s="535"/>
      <c r="Y118" s="535"/>
      <c r="Z118" s="535"/>
      <c r="AA118" s="535"/>
      <c r="AB118" s="535"/>
      <c r="AC118" s="535"/>
      <c r="AD118" s="535"/>
      <c r="AE118" s="535"/>
      <c r="AG118" s="541" t="e">
        <f>IF(#REF!="○",F118,"")</f>
        <v>#REF!</v>
      </c>
      <c r="AH118" s="195" t="e">
        <f>VLOOKUP('様式４号（個表） '!$G118,'【参考】数式用'!$P$4:$Q$54,2,FALSE)</f>
        <v>#N/A</v>
      </c>
      <c r="AI118" s="195" t="e">
        <f>VLOOKUP('様式４号（個表） '!$G118,'【参考】数式用'!$P$4:$W$54,8,FALSE)</f>
        <v>#N/A</v>
      </c>
      <c r="AJ118" s="195" t="e">
        <f>VLOOKUP('様式４号（個表） '!$G118,'【参考】数式用'!$P$4:$AD$54,15,FALSE)</f>
        <v>#N/A</v>
      </c>
      <c r="AK118" s="195" t="str">
        <f t="shared" si="6"/>
        <v/>
      </c>
      <c r="AL118" s="195" t="str">
        <f t="shared" si="6"/>
        <v/>
      </c>
      <c r="AM118" s="195" t="str">
        <f t="shared" si="7"/>
        <v/>
      </c>
      <c r="AN118" s="195" t="str">
        <f>IF(G118="","",VLOOKUP(G118,'【参考】数式用'!$A$4:$M$54,13,FALSE))</f>
        <v/>
      </c>
      <c r="AO118" s="197" t="str">
        <f t="shared" si="8"/>
        <v>―</v>
      </c>
    </row>
    <row r="119" spans="1:41" ht="45" customHeight="1">
      <c r="A119" s="401">
        <f t="shared" si="9"/>
        <v>104</v>
      </c>
      <c r="B119" s="413" t="str">
        <f>IF('様式第２号　基本情報入力シート'!B156="","",'様式第２号　基本情報入力シート'!B156)</f>
        <v/>
      </c>
      <c r="C119" s="426" t="str">
        <f>IF('様式第２号　基本情報入力シート'!L156="","",'様式第２号　基本情報入力シート'!L156)</f>
        <v/>
      </c>
      <c r="D119" s="426" t="str">
        <f>IF('様式第２号　基本情報入力シート'!Q156="","",'様式第２号　基本情報入力シート'!Q156)</f>
        <v/>
      </c>
      <c r="E119" s="426" t="str">
        <f>IF('様式第２号　基本情報入力シート'!V156="","",'様式第２号　基本情報入力シート'!V156)</f>
        <v/>
      </c>
      <c r="F119" s="426" t="str">
        <f>IF('様式第２号　基本情報入力シート'!W156="","",'様式第２号　基本情報入力シート'!W156)</f>
        <v/>
      </c>
      <c r="G119" s="426" t="str">
        <f>IF('様式第２号　基本情報入力シート'!Z156="","",'様式第２号　基本情報入力シート'!Z156)</f>
        <v/>
      </c>
      <c r="H119" s="475" t="str">
        <f>IF('様式第２号　基本情報入力シート'!AD156="","",'様式第２号　基本情報入力シート'!AD156)</f>
        <v/>
      </c>
      <c r="I119" s="481" t="str">
        <f>IF('様式第２号　基本情報入力シート'!AE156="","",'様式第２号　基本情報入力シート'!AE156)</f>
        <v/>
      </c>
      <c r="J119" s="488"/>
      <c r="K119" s="491"/>
      <c r="L119" s="491"/>
      <c r="M119" s="494" t="str">
        <f>IF(G119="","",VLOOKUP(AM119,'【参考】数式用'!$AZ$3:$BA$6,2,FALSE))</f>
        <v/>
      </c>
      <c r="N119" s="503" t="str">
        <f>IF(G119="","",VLOOKUP(G119,'【参考】数式用'!$A$4:$L$54,MATCH('様式４号（個表） '!M119,'【参考】数式用'!$J$3:$L$3,0)+9,FALSE))</f>
        <v/>
      </c>
      <c r="O119" s="513" t="s">
        <v>2422</v>
      </c>
      <c r="P119" s="517" t="str">
        <f t="shared" si="5"/>
        <v>未入力あり</v>
      </c>
      <c r="Q119" s="525" t="str">
        <f>IFERROR(IF(P119="未入力あり","",ROUNDDOWN(ROUNDDOWN($H119*$I119,0)*VLOOKUP($G119,'【参考】数式用'!$A$4:$E$54,3,FALSE),0)),"")</f>
        <v/>
      </c>
      <c r="R119" s="525" t="str">
        <f>IF(AK119="×",0,IF(P119="未入力あり","",ROUNDDOWN(ROUNDDOWN($H119*$I119,0)*VLOOKUP($G119,'【参考】数式用'!$A$4:$E$54,4,FALSE),0)))</f>
        <v/>
      </c>
      <c r="S119" s="529" t="str">
        <f>IF(AL119="×",0,IF(P119="未入力あり","",ROUNDDOWN(ROUNDDOWN($H119*$I119,0)*VLOOKUP($G119,'【参考】数式用'!$A$4:$E$54,5,FALSE),0)))</f>
        <v/>
      </c>
      <c r="U119" s="535"/>
      <c r="V119" s="535"/>
      <c r="W119" s="535"/>
      <c r="X119" s="535"/>
      <c r="Y119" s="535"/>
      <c r="Z119" s="535"/>
      <c r="AA119" s="535"/>
      <c r="AB119" s="535"/>
      <c r="AC119" s="535"/>
      <c r="AD119" s="535"/>
      <c r="AE119" s="535"/>
      <c r="AG119" s="541" t="e">
        <f>IF(#REF!="○",F119,"")</f>
        <v>#REF!</v>
      </c>
      <c r="AH119" s="195" t="e">
        <f>VLOOKUP('様式４号（個表） '!$G119,'【参考】数式用'!$P$4:$Q$54,2,FALSE)</f>
        <v>#N/A</v>
      </c>
      <c r="AI119" s="195" t="e">
        <f>VLOOKUP('様式４号（個表） '!$G119,'【参考】数式用'!$P$4:$W$54,8,FALSE)</f>
        <v>#N/A</v>
      </c>
      <c r="AJ119" s="195" t="e">
        <f>VLOOKUP('様式４号（個表） '!$G119,'【参考】数式用'!$P$4:$AD$54,15,FALSE)</f>
        <v>#N/A</v>
      </c>
      <c r="AK119" s="195" t="str">
        <f t="shared" si="6"/>
        <v/>
      </c>
      <c r="AL119" s="195" t="str">
        <f t="shared" si="6"/>
        <v/>
      </c>
      <c r="AM119" s="195" t="str">
        <f t="shared" si="7"/>
        <v/>
      </c>
      <c r="AN119" s="195" t="str">
        <f>IF(G119="","",VLOOKUP(G119,'【参考】数式用'!$A$4:$M$54,13,FALSE))</f>
        <v/>
      </c>
      <c r="AO119" s="197" t="str">
        <f t="shared" si="8"/>
        <v>―</v>
      </c>
    </row>
    <row r="120" spans="1:41" ht="45" customHeight="1">
      <c r="A120" s="401">
        <f t="shared" si="9"/>
        <v>105</v>
      </c>
      <c r="B120" s="413" t="str">
        <f>IF('様式第２号　基本情報入力シート'!B157="","",'様式第２号　基本情報入力シート'!B157)</f>
        <v/>
      </c>
      <c r="C120" s="426" t="str">
        <f>IF('様式第２号　基本情報入力シート'!L157="","",'様式第２号　基本情報入力シート'!L157)</f>
        <v/>
      </c>
      <c r="D120" s="426" t="str">
        <f>IF('様式第２号　基本情報入力シート'!Q157="","",'様式第２号　基本情報入力シート'!Q157)</f>
        <v/>
      </c>
      <c r="E120" s="426" t="str">
        <f>IF('様式第２号　基本情報入力シート'!V157="","",'様式第２号　基本情報入力シート'!V157)</f>
        <v/>
      </c>
      <c r="F120" s="426" t="str">
        <f>IF('様式第２号　基本情報入力シート'!W157="","",'様式第２号　基本情報入力シート'!W157)</f>
        <v/>
      </c>
      <c r="G120" s="426" t="str">
        <f>IF('様式第２号　基本情報入力シート'!Z157="","",'様式第２号　基本情報入力シート'!Z157)</f>
        <v/>
      </c>
      <c r="H120" s="475" t="str">
        <f>IF('様式第２号　基本情報入力シート'!AD157="","",'様式第２号　基本情報入力シート'!AD157)</f>
        <v/>
      </c>
      <c r="I120" s="481" t="str">
        <f>IF('様式第２号　基本情報入力シート'!AE157="","",'様式第２号　基本情報入力シート'!AE157)</f>
        <v/>
      </c>
      <c r="J120" s="488"/>
      <c r="K120" s="491"/>
      <c r="L120" s="491"/>
      <c r="M120" s="494" t="str">
        <f>IF(G120="","",VLOOKUP(AM120,'【参考】数式用'!$AZ$3:$BA$6,2,FALSE))</f>
        <v/>
      </c>
      <c r="N120" s="503" t="str">
        <f>IF(G120="","",VLOOKUP(G120,'【参考】数式用'!$A$4:$L$54,MATCH('様式４号（個表） '!M120,'【参考】数式用'!$J$3:$L$3,0)+9,FALSE))</f>
        <v/>
      </c>
      <c r="O120" s="513" t="s">
        <v>2422</v>
      </c>
      <c r="P120" s="517" t="str">
        <f t="shared" si="5"/>
        <v>未入力あり</v>
      </c>
      <c r="Q120" s="525" t="str">
        <f>IFERROR(IF(P120="未入力あり","",ROUNDDOWN(ROUNDDOWN($H120*$I120,0)*VLOOKUP($G120,'【参考】数式用'!$A$4:$E$54,3,FALSE),0)),"")</f>
        <v/>
      </c>
      <c r="R120" s="525" t="str">
        <f>IF(AK120="×",0,IF(P120="未入力あり","",ROUNDDOWN(ROUNDDOWN($H120*$I120,0)*VLOOKUP($G120,'【参考】数式用'!$A$4:$E$54,4,FALSE),0)))</f>
        <v/>
      </c>
      <c r="S120" s="529" t="str">
        <f>IF(AL120="×",0,IF(P120="未入力あり","",ROUNDDOWN(ROUNDDOWN($H120*$I120,0)*VLOOKUP($G120,'【参考】数式用'!$A$4:$E$54,5,FALSE),0)))</f>
        <v/>
      </c>
      <c r="U120" s="535"/>
      <c r="V120" s="535"/>
      <c r="W120" s="535"/>
      <c r="X120" s="535"/>
      <c r="Y120" s="535"/>
      <c r="Z120" s="535"/>
      <c r="AA120" s="535"/>
      <c r="AB120" s="535"/>
      <c r="AC120" s="535"/>
      <c r="AD120" s="535"/>
      <c r="AE120" s="535"/>
      <c r="AG120" s="541" t="e">
        <f>IF(#REF!="○",F120,"")</f>
        <v>#REF!</v>
      </c>
      <c r="AH120" s="195" t="e">
        <f>VLOOKUP('様式４号（個表） '!$G120,'【参考】数式用'!$P$4:$Q$54,2,FALSE)</f>
        <v>#N/A</v>
      </c>
      <c r="AI120" s="195" t="e">
        <f>VLOOKUP('様式４号（個表） '!$G120,'【参考】数式用'!$P$4:$W$54,8,FALSE)</f>
        <v>#N/A</v>
      </c>
      <c r="AJ120" s="195" t="e">
        <f>VLOOKUP('様式４号（個表） '!$G120,'【参考】数式用'!$P$4:$AD$54,15,FALSE)</f>
        <v>#N/A</v>
      </c>
      <c r="AK120" s="195" t="str">
        <f t="shared" si="6"/>
        <v/>
      </c>
      <c r="AL120" s="195" t="str">
        <f t="shared" si="6"/>
        <v/>
      </c>
      <c r="AM120" s="195" t="str">
        <f t="shared" si="7"/>
        <v/>
      </c>
      <c r="AN120" s="195" t="str">
        <f>IF(G120="","",VLOOKUP(G120,'【参考】数式用'!$A$4:$M$54,13,FALSE))</f>
        <v/>
      </c>
      <c r="AO120" s="197" t="str">
        <f t="shared" si="8"/>
        <v>―</v>
      </c>
    </row>
    <row r="121" spans="1:41" ht="45" customHeight="1">
      <c r="A121" s="401">
        <f t="shared" si="9"/>
        <v>106</v>
      </c>
      <c r="B121" s="413" t="str">
        <f>IF('様式第２号　基本情報入力シート'!B158="","",'様式第２号　基本情報入力シート'!B158)</f>
        <v/>
      </c>
      <c r="C121" s="426" t="str">
        <f>IF('様式第２号　基本情報入力シート'!L158="","",'様式第２号　基本情報入力シート'!L158)</f>
        <v/>
      </c>
      <c r="D121" s="426" t="str">
        <f>IF('様式第２号　基本情報入力シート'!Q158="","",'様式第２号　基本情報入力シート'!Q158)</f>
        <v/>
      </c>
      <c r="E121" s="426" t="str">
        <f>IF('様式第２号　基本情報入力シート'!V158="","",'様式第２号　基本情報入力シート'!V158)</f>
        <v/>
      </c>
      <c r="F121" s="426" t="str">
        <f>IF('様式第２号　基本情報入力シート'!W158="","",'様式第２号　基本情報入力シート'!W158)</f>
        <v/>
      </c>
      <c r="G121" s="426" t="str">
        <f>IF('様式第２号　基本情報入力シート'!Z158="","",'様式第２号　基本情報入力シート'!Z158)</f>
        <v/>
      </c>
      <c r="H121" s="475" t="str">
        <f>IF('様式第２号　基本情報入力シート'!AD158="","",'様式第２号　基本情報入力シート'!AD158)</f>
        <v/>
      </c>
      <c r="I121" s="481" t="str">
        <f>IF('様式第２号　基本情報入力シート'!AE158="","",'様式第２号　基本情報入力シート'!AE158)</f>
        <v/>
      </c>
      <c r="J121" s="488"/>
      <c r="K121" s="491"/>
      <c r="L121" s="491"/>
      <c r="M121" s="494" t="str">
        <f>IF(G121="","",VLOOKUP(AM121,'【参考】数式用'!$AZ$3:$BA$6,2,FALSE))</f>
        <v/>
      </c>
      <c r="N121" s="503" t="str">
        <f>IF(G121="","",VLOOKUP(G121,'【参考】数式用'!$A$4:$L$54,MATCH('様式４号（個表） '!M121,'【参考】数式用'!$J$3:$L$3,0)+9,FALSE))</f>
        <v/>
      </c>
      <c r="O121" s="513" t="s">
        <v>2422</v>
      </c>
      <c r="P121" s="517" t="str">
        <f t="shared" si="5"/>
        <v>未入力あり</v>
      </c>
      <c r="Q121" s="525" t="str">
        <f>IFERROR(IF(P121="未入力あり","",ROUNDDOWN(ROUNDDOWN($H121*$I121,0)*VLOOKUP($G121,'【参考】数式用'!$A$4:$E$54,3,FALSE),0)),"")</f>
        <v/>
      </c>
      <c r="R121" s="525" t="str">
        <f>IF(AK121="×",0,IF(P121="未入力あり","",ROUNDDOWN(ROUNDDOWN($H121*$I121,0)*VLOOKUP($G121,'【参考】数式用'!$A$4:$E$54,4,FALSE),0)))</f>
        <v/>
      </c>
      <c r="S121" s="529" t="str">
        <f>IF(AL121="×",0,IF(P121="未入力あり","",ROUNDDOWN(ROUNDDOWN($H121*$I121,0)*VLOOKUP($G121,'【参考】数式用'!$A$4:$E$54,5,FALSE),0)))</f>
        <v/>
      </c>
      <c r="U121" s="535"/>
      <c r="V121" s="535"/>
      <c r="W121" s="535"/>
      <c r="X121" s="535"/>
      <c r="Y121" s="535"/>
      <c r="Z121" s="535"/>
      <c r="AA121" s="535"/>
      <c r="AB121" s="535"/>
      <c r="AC121" s="535"/>
      <c r="AD121" s="535"/>
      <c r="AE121" s="535"/>
      <c r="AG121" s="541" t="e">
        <f>IF(#REF!="○",F121,"")</f>
        <v>#REF!</v>
      </c>
      <c r="AH121" s="195" t="e">
        <f>VLOOKUP('様式４号（個表） '!$G121,'【参考】数式用'!$P$4:$Q$54,2,FALSE)</f>
        <v>#N/A</v>
      </c>
      <c r="AI121" s="195" t="e">
        <f>VLOOKUP('様式４号（個表） '!$G121,'【参考】数式用'!$P$4:$W$54,8,FALSE)</f>
        <v>#N/A</v>
      </c>
      <c r="AJ121" s="195" t="e">
        <f>VLOOKUP('様式４号（個表） '!$G121,'【参考】数式用'!$P$4:$AD$54,15,FALSE)</f>
        <v>#N/A</v>
      </c>
      <c r="AK121" s="195" t="str">
        <f t="shared" si="6"/>
        <v/>
      </c>
      <c r="AL121" s="195" t="str">
        <f t="shared" si="6"/>
        <v/>
      </c>
      <c r="AM121" s="195" t="str">
        <f t="shared" si="7"/>
        <v/>
      </c>
      <c r="AN121" s="195" t="str">
        <f>IF(G121="","",VLOOKUP(G121,'【参考】数式用'!$A$4:$M$54,13,FALSE))</f>
        <v/>
      </c>
      <c r="AO121" s="197" t="str">
        <f t="shared" si="8"/>
        <v>―</v>
      </c>
    </row>
    <row r="122" spans="1:41" ht="45" customHeight="1">
      <c r="A122" s="401">
        <f t="shared" si="9"/>
        <v>107</v>
      </c>
      <c r="B122" s="413" t="str">
        <f>IF('様式第２号　基本情報入力シート'!B159="","",'様式第２号　基本情報入力シート'!B159)</f>
        <v/>
      </c>
      <c r="C122" s="426" t="str">
        <f>IF('様式第２号　基本情報入力シート'!L159="","",'様式第２号　基本情報入力シート'!L159)</f>
        <v/>
      </c>
      <c r="D122" s="426" t="str">
        <f>IF('様式第２号　基本情報入力シート'!Q159="","",'様式第２号　基本情報入力シート'!Q159)</f>
        <v/>
      </c>
      <c r="E122" s="426" t="str">
        <f>IF('様式第２号　基本情報入力シート'!V159="","",'様式第２号　基本情報入力シート'!V159)</f>
        <v/>
      </c>
      <c r="F122" s="426" t="str">
        <f>IF('様式第２号　基本情報入力シート'!W159="","",'様式第２号　基本情報入力シート'!W159)</f>
        <v/>
      </c>
      <c r="G122" s="426" t="str">
        <f>IF('様式第２号　基本情報入力シート'!Z159="","",'様式第２号　基本情報入力シート'!Z159)</f>
        <v/>
      </c>
      <c r="H122" s="475" t="str">
        <f>IF('様式第２号　基本情報入力シート'!AD159="","",'様式第２号　基本情報入力シート'!AD159)</f>
        <v/>
      </c>
      <c r="I122" s="481" t="str">
        <f>IF('様式第２号　基本情報入力シート'!AE159="","",'様式第２号　基本情報入力シート'!AE159)</f>
        <v/>
      </c>
      <c r="J122" s="488"/>
      <c r="K122" s="491"/>
      <c r="L122" s="491"/>
      <c r="M122" s="494" t="str">
        <f>IF(G122="","",VLOOKUP(AM122,'【参考】数式用'!$AZ$3:$BA$6,2,FALSE))</f>
        <v/>
      </c>
      <c r="N122" s="503" t="str">
        <f>IF(G122="","",VLOOKUP(G122,'【参考】数式用'!$A$4:$L$54,MATCH('様式４号（個表） '!M122,'【参考】数式用'!$J$3:$L$3,0)+9,FALSE))</f>
        <v/>
      </c>
      <c r="O122" s="513" t="s">
        <v>2422</v>
      </c>
      <c r="P122" s="517" t="str">
        <f t="shared" si="5"/>
        <v>未入力あり</v>
      </c>
      <c r="Q122" s="525" t="str">
        <f>IFERROR(IF(P122="未入力あり","",ROUNDDOWN(ROUNDDOWN($H122*$I122,0)*VLOOKUP($G122,'【参考】数式用'!$A$4:$E$54,3,FALSE),0)),"")</f>
        <v/>
      </c>
      <c r="R122" s="525" t="str">
        <f>IF(AK122="×",0,IF(P122="未入力あり","",ROUNDDOWN(ROUNDDOWN($H122*$I122,0)*VLOOKUP($G122,'【参考】数式用'!$A$4:$E$54,4,FALSE),0)))</f>
        <v/>
      </c>
      <c r="S122" s="529" t="str">
        <f>IF(AL122="×",0,IF(P122="未入力あり","",ROUNDDOWN(ROUNDDOWN($H122*$I122,0)*VLOOKUP($G122,'【参考】数式用'!$A$4:$E$54,5,FALSE),0)))</f>
        <v/>
      </c>
      <c r="U122" s="535"/>
      <c r="V122" s="535"/>
      <c r="W122" s="535"/>
      <c r="X122" s="535"/>
      <c r="Y122" s="535"/>
      <c r="Z122" s="535"/>
      <c r="AA122" s="535"/>
      <c r="AB122" s="535"/>
      <c r="AC122" s="535"/>
      <c r="AD122" s="535"/>
      <c r="AE122" s="535"/>
      <c r="AG122" s="541" t="e">
        <f>IF(#REF!="○",F122,"")</f>
        <v>#REF!</v>
      </c>
      <c r="AH122" s="195" t="e">
        <f>VLOOKUP('様式４号（個表） '!$G122,'【参考】数式用'!$P$4:$Q$54,2,FALSE)</f>
        <v>#N/A</v>
      </c>
      <c r="AI122" s="195" t="e">
        <f>VLOOKUP('様式４号（個表） '!$G122,'【参考】数式用'!$P$4:$W$54,8,FALSE)</f>
        <v>#N/A</v>
      </c>
      <c r="AJ122" s="195" t="e">
        <f>VLOOKUP('様式４号（個表） '!$G122,'【参考】数式用'!$P$4:$AD$54,15,FALSE)</f>
        <v>#N/A</v>
      </c>
      <c r="AK122" s="195" t="str">
        <f t="shared" si="6"/>
        <v/>
      </c>
      <c r="AL122" s="195" t="str">
        <f t="shared" si="6"/>
        <v/>
      </c>
      <c r="AM122" s="195" t="str">
        <f t="shared" si="7"/>
        <v/>
      </c>
      <c r="AN122" s="195" t="str">
        <f>IF(G122="","",VLOOKUP(G122,'【参考】数式用'!$A$4:$M$54,13,FALSE))</f>
        <v/>
      </c>
      <c r="AO122" s="197" t="str">
        <f t="shared" si="8"/>
        <v>―</v>
      </c>
    </row>
    <row r="123" spans="1:41" ht="45" customHeight="1">
      <c r="A123" s="401">
        <f t="shared" si="9"/>
        <v>108</v>
      </c>
      <c r="B123" s="413" t="str">
        <f>IF('様式第２号　基本情報入力シート'!B160="","",'様式第２号　基本情報入力シート'!B160)</f>
        <v/>
      </c>
      <c r="C123" s="426" t="str">
        <f>IF('様式第２号　基本情報入力シート'!L160="","",'様式第２号　基本情報入力シート'!L160)</f>
        <v/>
      </c>
      <c r="D123" s="426" t="str">
        <f>IF('様式第２号　基本情報入力シート'!Q160="","",'様式第２号　基本情報入力シート'!Q160)</f>
        <v/>
      </c>
      <c r="E123" s="426" t="str">
        <f>IF('様式第２号　基本情報入力シート'!V160="","",'様式第２号　基本情報入力シート'!V160)</f>
        <v/>
      </c>
      <c r="F123" s="426" t="str">
        <f>IF('様式第２号　基本情報入力シート'!W160="","",'様式第２号　基本情報入力シート'!W160)</f>
        <v/>
      </c>
      <c r="G123" s="426" t="str">
        <f>IF('様式第２号　基本情報入力シート'!Z160="","",'様式第２号　基本情報入力シート'!Z160)</f>
        <v/>
      </c>
      <c r="H123" s="475" t="str">
        <f>IF('様式第２号　基本情報入力シート'!AD160="","",'様式第２号　基本情報入力シート'!AD160)</f>
        <v/>
      </c>
      <c r="I123" s="481" t="str">
        <f>IF('様式第２号　基本情報入力シート'!AE160="","",'様式第２号　基本情報入力シート'!AE160)</f>
        <v/>
      </c>
      <c r="J123" s="488"/>
      <c r="K123" s="491"/>
      <c r="L123" s="491"/>
      <c r="M123" s="494" t="str">
        <f>IF(G123="","",VLOOKUP(AM123,'【参考】数式用'!$AZ$3:$BA$6,2,FALSE))</f>
        <v/>
      </c>
      <c r="N123" s="503" t="str">
        <f>IF(G123="","",VLOOKUP(G123,'【参考】数式用'!$A$4:$L$54,MATCH('様式４号（個表） '!M123,'【参考】数式用'!$J$3:$L$3,0)+9,FALSE))</f>
        <v/>
      </c>
      <c r="O123" s="513" t="s">
        <v>2422</v>
      </c>
      <c r="P123" s="517" t="str">
        <f t="shared" si="5"/>
        <v>未入力あり</v>
      </c>
      <c r="Q123" s="525" t="str">
        <f>IFERROR(IF(P123="未入力あり","",ROUNDDOWN(ROUNDDOWN($H123*$I123,0)*VLOOKUP($G123,'【参考】数式用'!$A$4:$E$54,3,FALSE),0)),"")</f>
        <v/>
      </c>
      <c r="R123" s="525" t="str">
        <f>IF(AK123="×",0,IF(P123="未入力あり","",ROUNDDOWN(ROUNDDOWN($H123*$I123,0)*VLOOKUP($G123,'【参考】数式用'!$A$4:$E$54,4,FALSE),0)))</f>
        <v/>
      </c>
      <c r="S123" s="529" t="str">
        <f>IF(AL123="×",0,IF(P123="未入力あり","",ROUNDDOWN(ROUNDDOWN($H123*$I123,0)*VLOOKUP($G123,'【参考】数式用'!$A$4:$E$54,5,FALSE),0)))</f>
        <v/>
      </c>
      <c r="U123" s="535"/>
      <c r="V123" s="535"/>
      <c r="W123" s="535"/>
      <c r="X123" s="535"/>
      <c r="Y123" s="535"/>
      <c r="Z123" s="535"/>
      <c r="AA123" s="535"/>
      <c r="AB123" s="535"/>
      <c r="AC123" s="535"/>
      <c r="AD123" s="535"/>
      <c r="AE123" s="535"/>
      <c r="AG123" s="541" t="e">
        <f>IF(#REF!="○",F123,"")</f>
        <v>#REF!</v>
      </c>
      <c r="AH123" s="195" t="e">
        <f>VLOOKUP('様式４号（個表） '!$G123,'【参考】数式用'!$P$4:$Q$54,2,FALSE)</f>
        <v>#N/A</v>
      </c>
      <c r="AI123" s="195" t="e">
        <f>VLOOKUP('様式４号（個表） '!$G123,'【参考】数式用'!$P$4:$W$54,8,FALSE)</f>
        <v>#N/A</v>
      </c>
      <c r="AJ123" s="195" t="e">
        <f>VLOOKUP('様式４号（個表） '!$G123,'【参考】数式用'!$P$4:$AD$54,15,FALSE)</f>
        <v>#N/A</v>
      </c>
      <c r="AK123" s="195" t="str">
        <f t="shared" si="6"/>
        <v/>
      </c>
      <c r="AL123" s="195" t="str">
        <f t="shared" si="6"/>
        <v/>
      </c>
      <c r="AM123" s="195" t="str">
        <f t="shared" si="7"/>
        <v/>
      </c>
      <c r="AN123" s="195" t="str">
        <f>IF(G123="","",VLOOKUP(G123,'【参考】数式用'!$A$4:$M$54,13,FALSE))</f>
        <v/>
      </c>
      <c r="AO123" s="197" t="str">
        <f t="shared" si="8"/>
        <v>―</v>
      </c>
    </row>
    <row r="124" spans="1:41" ht="45" customHeight="1">
      <c r="A124" s="401">
        <f t="shared" si="9"/>
        <v>109</v>
      </c>
      <c r="B124" s="413" t="str">
        <f>IF('様式第２号　基本情報入力シート'!B161="","",'様式第２号　基本情報入力シート'!B161)</f>
        <v/>
      </c>
      <c r="C124" s="426" t="str">
        <f>IF('様式第２号　基本情報入力シート'!L161="","",'様式第２号　基本情報入力シート'!L161)</f>
        <v/>
      </c>
      <c r="D124" s="426" t="str">
        <f>IF('様式第２号　基本情報入力シート'!Q161="","",'様式第２号　基本情報入力シート'!Q161)</f>
        <v/>
      </c>
      <c r="E124" s="426" t="str">
        <f>IF('様式第２号　基本情報入力シート'!V161="","",'様式第２号　基本情報入力シート'!V161)</f>
        <v/>
      </c>
      <c r="F124" s="426" t="str">
        <f>IF('様式第２号　基本情報入力シート'!W161="","",'様式第２号　基本情報入力シート'!W161)</f>
        <v/>
      </c>
      <c r="G124" s="426" t="str">
        <f>IF('様式第２号　基本情報入力シート'!Z161="","",'様式第２号　基本情報入力シート'!Z161)</f>
        <v/>
      </c>
      <c r="H124" s="475" t="str">
        <f>IF('様式第２号　基本情報入力シート'!AD161="","",'様式第２号　基本情報入力シート'!AD161)</f>
        <v/>
      </c>
      <c r="I124" s="481" t="str">
        <f>IF('様式第２号　基本情報入力シート'!AE161="","",'様式第２号　基本情報入力シート'!AE161)</f>
        <v/>
      </c>
      <c r="J124" s="488"/>
      <c r="K124" s="491"/>
      <c r="L124" s="491"/>
      <c r="M124" s="494" t="str">
        <f>IF(G124="","",VLOOKUP(AM124,'【参考】数式用'!$AZ$3:$BA$6,2,FALSE))</f>
        <v/>
      </c>
      <c r="N124" s="503" t="str">
        <f>IF(G124="","",VLOOKUP(G124,'【参考】数式用'!$A$4:$L$54,MATCH('様式４号（個表） '!M124,'【参考】数式用'!$J$3:$L$3,0)+9,FALSE))</f>
        <v/>
      </c>
      <c r="O124" s="513" t="s">
        <v>2422</v>
      </c>
      <c r="P124" s="517" t="str">
        <f t="shared" si="5"/>
        <v>未入力あり</v>
      </c>
      <c r="Q124" s="525" t="str">
        <f>IFERROR(IF(P124="未入力あり","",ROUNDDOWN(ROUNDDOWN($H124*$I124,0)*VLOOKUP($G124,'【参考】数式用'!$A$4:$E$54,3,FALSE),0)),"")</f>
        <v/>
      </c>
      <c r="R124" s="525" t="str">
        <f>IF(AK124="×",0,IF(P124="未入力あり","",ROUNDDOWN(ROUNDDOWN($H124*$I124,0)*VLOOKUP($G124,'【参考】数式用'!$A$4:$E$54,4,FALSE),0)))</f>
        <v/>
      </c>
      <c r="S124" s="529" t="str">
        <f>IF(AL124="×",0,IF(P124="未入力あり","",ROUNDDOWN(ROUNDDOWN($H124*$I124,0)*VLOOKUP($G124,'【参考】数式用'!$A$4:$E$54,5,FALSE),0)))</f>
        <v/>
      </c>
      <c r="U124" s="535"/>
      <c r="V124" s="535"/>
      <c r="W124" s="535"/>
      <c r="X124" s="535"/>
      <c r="Y124" s="535"/>
      <c r="Z124" s="535"/>
      <c r="AA124" s="535"/>
      <c r="AB124" s="535"/>
      <c r="AC124" s="535"/>
      <c r="AD124" s="535"/>
      <c r="AE124" s="535"/>
      <c r="AG124" s="541" t="e">
        <f>IF(#REF!="○",F124,"")</f>
        <v>#REF!</v>
      </c>
      <c r="AH124" s="195" t="e">
        <f>VLOOKUP('様式４号（個表） '!$G124,'【参考】数式用'!$P$4:$Q$54,2,FALSE)</f>
        <v>#N/A</v>
      </c>
      <c r="AI124" s="195" t="e">
        <f>VLOOKUP('様式４号（個表） '!$G124,'【参考】数式用'!$P$4:$W$54,8,FALSE)</f>
        <v>#N/A</v>
      </c>
      <c r="AJ124" s="195" t="e">
        <f>VLOOKUP('様式４号（個表） '!$G124,'【参考】数式用'!$P$4:$AD$54,15,FALSE)</f>
        <v>#N/A</v>
      </c>
      <c r="AK124" s="195" t="str">
        <f t="shared" si="6"/>
        <v/>
      </c>
      <c r="AL124" s="195" t="str">
        <f t="shared" si="6"/>
        <v/>
      </c>
      <c r="AM124" s="195" t="str">
        <f t="shared" si="7"/>
        <v/>
      </c>
      <c r="AN124" s="195" t="str">
        <f>IF(G124="","",VLOOKUP(G124,'【参考】数式用'!$A$4:$M$54,13,FALSE))</f>
        <v/>
      </c>
      <c r="AO124" s="197" t="str">
        <f t="shared" si="8"/>
        <v>―</v>
      </c>
    </row>
    <row r="125" spans="1:41" ht="45" customHeight="1">
      <c r="A125" s="401">
        <f t="shared" si="9"/>
        <v>110</v>
      </c>
      <c r="B125" s="413" t="str">
        <f>IF('様式第２号　基本情報入力シート'!B162="","",'様式第２号　基本情報入力シート'!B162)</f>
        <v/>
      </c>
      <c r="C125" s="426" t="str">
        <f>IF('様式第２号　基本情報入力シート'!L162="","",'様式第２号　基本情報入力シート'!L162)</f>
        <v/>
      </c>
      <c r="D125" s="426" t="str">
        <f>IF('様式第２号　基本情報入力シート'!Q162="","",'様式第２号　基本情報入力シート'!Q162)</f>
        <v/>
      </c>
      <c r="E125" s="426" t="str">
        <f>IF('様式第２号　基本情報入力シート'!V162="","",'様式第２号　基本情報入力シート'!V162)</f>
        <v/>
      </c>
      <c r="F125" s="426" t="str">
        <f>IF('様式第２号　基本情報入力シート'!W162="","",'様式第２号　基本情報入力シート'!W162)</f>
        <v/>
      </c>
      <c r="G125" s="426" t="str">
        <f>IF('様式第２号　基本情報入力シート'!Z162="","",'様式第２号　基本情報入力シート'!Z162)</f>
        <v/>
      </c>
      <c r="H125" s="475" t="str">
        <f>IF('様式第２号　基本情報入力シート'!AD162="","",'様式第２号　基本情報入力シート'!AD162)</f>
        <v/>
      </c>
      <c r="I125" s="481" t="str">
        <f>IF('様式第２号　基本情報入力シート'!AE162="","",'様式第２号　基本情報入力シート'!AE162)</f>
        <v/>
      </c>
      <c r="J125" s="488"/>
      <c r="K125" s="491"/>
      <c r="L125" s="491"/>
      <c r="M125" s="494" t="str">
        <f>IF(G125="","",VLOOKUP(AM125,'【参考】数式用'!$AZ$3:$BA$6,2,FALSE))</f>
        <v/>
      </c>
      <c r="N125" s="503" t="str">
        <f>IF(G125="","",VLOOKUP(G125,'【参考】数式用'!$A$4:$L$54,MATCH('様式４号（個表） '!M125,'【参考】数式用'!$J$3:$L$3,0)+9,FALSE))</f>
        <v/>
      </c>
      <c r="O125" s="513" t="s">
        <v>2422</v>
      </c>
      <c r="P125" s="517" t="str">
        <f t="shared" si="5"/>
        <v>未入力あり</v>
      </c>
      <c r="Q125" s="525" t="str">
        <f>IFERROR(IF(P125="未入力あり","",ROUNDDOWN(ROUNDDOWN($H125*$I125,0)*VLOOKUP($G125,'【参考】数式用'!$A$4:$E$54,3,FALSE),0)),"")</f>
        <v/>
      </c>
      <c r="R125" s="525" t="str">
        <f>IF(AK125="×",0,IF(P125="未入力あり","",ROUNDDOWN(ROUNDDOWN($H125*$I125,0)*VLOOKUP($G125,'【参考】数式用'!$A$4:$E$54,4,FALSE),0)))</f>
        <v/>
      </c>
      <c r="S125" s="529" t="str">
        <f>IF(AL125="×",0,IF(P125="未入力あり","",ROUNDDOWN(ROUNDDOWN($H125*$I125,0)*VLOOKUP($G125,'【参考】数式用'!$A$4:$E$54,5,FALSE),0)))</f>
        <v/>
      </c>
      <c r="U125" s="535"/>
      <c r="V125" s="535"/>
      <c r="W125" s="535"/>
      <c r="X125" s="535"/>
      <c r="Y125" s="535"/>
      <c r="Z125" s="535"/>
      <c r="AA125" s="535"/>
      <c r="AB125" s="535"/>
      <c r="AC125" s="535"/>
      <c r="AD125" s="535"/>
      <c r="AE125" s="535"/>
      <c r="AG125" s="541" t="e">
        <f>IF(#REF!="○",F125,"")</f>
        <v>#REF!</v>
      </c>
      <c r="AH125" s="195" t="e">
        <f>VLOOKUP('様式４号（個表） '!$G125,'【参考】数式用'!$P$4:$Q$54,2,FALSE)</f>
        <v>#N/A</v>
      </c>
      <c r="AI125" s="195" t="e">
        <f>VLOOKUP('様式４号（個表） '!$G125,'【参考】数式用'!$P$4:$W$54,8,FALSE)</f>
        <v>#N/A</v>
      </c>
      <c r="AJ125" s="195" t="e">
        <f>VLOOKUP('様式４号（個表） '!$G125,'【参考】数式用'!$P$4:$AD$54,15,FALSE)</f>
        <v>#N/A</v>
      </c>
      <c r="AK125" s="195" t="str">
        <f t="shared" si="6"/>
        <v/>
      </c>
      <c r="AL125" s="195" t="str">
        <f t="shared" si="6"/>
        <v/>
      </c>
      <c r="AM125" s="195" t="str">
        <f t="shared" si="7"/>
        <v/>
      </c>
      <c r="AN125" s="195" t="str">
        <f>IF(G125="","",VLOOKUP(G125,'【参考】数式用'!$A$4:$M$54,13,FALSE))</f>
        <v/>
      </c>
      <c r="AO125" s="197" t="str">
        <f t="shared" si="8"/>
        <v>―</v>
      </c>
    </row>
    <row r="126" spans="1:41" ht="45" customHeight="1">
      <c r="A126" s="401">
        <f t="shared" si="9"/>
        <v>111</v>
      </c>
      <c r="B126" s="413" t="str">
        <f>IF('様式第２号　基本情報入力シート'!B163="","",'様式第２号　基本情報入力シート'!B163)</f>
        <v/>
      </c>
      <c r="C126" s="426" t="str">
        <f>IF('様式第２号　基本情報入力シート'!L163="","",'様式第２号　基本情報入力シート'!L163)</f>
        <v/>
      </c>
      <c r="D126" s="426" t="str">
        <f>IF('様式第２号　基本情報入力シート'!Q163="","",'様式第２号　基本情報入力シート'!Q163)</f>
        <v/>
      </c>
      <c r="E126" s="426" t="str">
        <f>IF('様式第２号　基本情報入力シート'!V163="","",'様式第２号　基本情報入力シート'!V163)</f>
        <v/>
      </c>
      <c r="F126" s="426" t="str">
        <f>IF('様式第２号　基本情報入力シート'!W163="","",'様式第２号　基本情報入力シート'!W163)</f>
        <v/>
      </c>
      <c r="G126" s="426" t="str">
        <f>IF('様式第２号　基本情報入力シート'!Z163="","",'様式第２号　基本情報入力シート'!Z163)</f>
        <v/>
      </c>
      <c r="H126" s="475" t="str">
        <f>IF('様式第２号　基本情報入力シート'!AD163="","",'様式第２号　基本情報入力シート'!AD163)</f>
        <v/>
      </c>
      <c r="I126" s="481" t="str">
        <f>IF('様式第２号　基本情報入力シート'!AE163="","",'様式第２号　基本情報入力シート'!AE163)</f>
        <v/>
      </c>
      <c r="J126" s="488"/>
      <c r="K126" s="491"/>
      <c r="L126" s="491"/>
      <c r="M126" s="494" t="str">
        <f>IF(G126="","",VLOOKUP(AM126,'【参考】数式用'!$AZ$3:$BA$6,2,FALSE))</f>
        <v/>
      </c>
      <c r="N126" s="503" t="str">
        <f>IF(G126="","",VLOOKUP(G126,'【参考】数式用'!$A$4:$L$54,MATCH('様式４号（個表） '!M126,'【参考】数式用'!$J$3:$L$3,0)+9,FALSE))</f>
        <v/>
      </c>
      <c r="O126" s="513" t="s">
        <v>2422</v>
      </c>
      <c r="P126" s="517" t="str">
        <f t="shared" si="5"/>
        <v>未入力あり</v>
      </c>
      <c r="Q126" s="525" t="str">
        <f>IFERROR(IF(P126="未入力あり","",ROUNDDOWN(ROUNDDOWN($H126*$I126,0)*VLOOKUP($G126,'【参考】数式用'!$A$4:$E$54,3,FALSE),0)),"")</f>
        <v/>
      </c>
      <c r="R126" s="525" t="str">
        <f>IF(AK126="×",0,IF(P126="未入力あり","",ROUNDDOWN(ROUNDDOWN($H126*$I126,0)*VLOOKUP($G126,'【参考】数式用'!$A$4:$E$54,4,FALSE),0)))</f>
        <v/>
      </c>
      <c r="S126" s="529" t="str">
        <f>IF(AL126="×",0,IF(P126="未入力あり","",ROUNDDOWN(ROUNDDOWN($H126*$I126,0)*VLOOKUP($G126,'【参考】数式用'!$A$4:$E$54,5,FALSE),0)))</f>
        <v/>
      </c>
      <c r="U126" s="535"/>
      <c r="V126" s="535"/>
      <c r="W126" s="535"/>
      <c r="X126" s="535"/>
      <c r="Y126" s="535"/>
      <c r="Z126" s="535"/>
      <c r="AA126" s="535"/>
      <c r="AB126" s="535"/>
      <c r="AC126" s="535"/>
      <c r="AD126" s="535"/>
      <c r="AE126" s="535"/>
      <c r="AG126" s="541" t="e">
        <f>IF(#REF!="○",F126,"")</f>
        <v>#REF!</v>
      </c>
      <c r="AH126" s="195" t="e">
        <f>VLOOKUP('様式４号（個表） '!$G126,'【参考】数式用'!$P$4:$Q$54,2,FALSE)</f>
        <v>#N/A</v>
      </c>
      <c r="AI126" s="195" t="e">
        <f>VLOOKUP('様式４号（個表） '!$G126,'【参考】数式用'!$P$4:$W$54,8,FALSE)</f>
        <v>#N/A</v>
      </c>
      <c r="AJ126" s="195" t="e">
        <f>VLOOKUP('様式４号（個表） '!$G126,'【参考】数式用'!$P$4:$AD$54,15,FALSE)</f>
        <v>#N/A</v>
      </c>
      <c r="AK126" s="195" t="str">
        <f t="shared" si="6"/>
        <v/>
      </c>
      <c r="AL126" s="195" t="str">
        <f t="shared" si="6"/>
        <v/>
      </c>
      <c r="AM126" s="195" t="str">
        <f t="shared" si="7"/>
        <v/>
      </c>
      <c r="AN126" s="195" t="str">
        <f>IF(G126="","",VLOOKUP(G126,'【参考】数式用'!$A$4:$M$54,13,FALSE))</f>
        <v/>
      </c>
      <c r="AO126" s="197" t="str">
        <f t="shared" si="8"/>
        <v>―</v>
      </c>
    </row>
    <row r="127" spans="1:41" ht="45" customHeight="1">
      <c r="A127" s="401">
        <f t="shared" si="9"/>
        <v>112</v>
      </c>
      <c r="B127" s="413" t="str">
        <f>IF('様式第２号　基本情報入力シート'!B164="","",'様式第２号　基本情報入力シート'!B164)</f>
        <v/>
      </c>
      <c r="C127" s="426" t="str">
        <f>IF('様式第２号　基本情報入力シート'!L164="","",'様式第２号　基本情報入力シート'!L164)</f>
        <v/>
      </c>
      <c r="D127" s="426" t="str">
        <f>IF('様式第２号　基本情報入力シート'!Q164="","",'様式第２号　基本情報入力シート'!Q164)</f>
        <v/>
      </c>
      <c r="E127" s="426" t="str">
        <f>IF('様式第２号　基本情報入力シート'!V164="","",'様式第２号　基本情報入力シート'!V164)</f>
        <v/>
      </c>
      <c r="F127" s="426" t="str">
        <f>IF('様式第２号　基本情報入力シート'!W164="","",'様式第２号　基本情報入力シート'!W164)</f>
        <v/>
      </c>
      <c r="G127" s="426" t="str">
        <f>IF('様式第２号　基本情報入力シート'!Z164="","",'様式第２号　基本情報入力シート'!Z164)</f>
        <v/>
      </c>
      <c r="H127" s="475" t="str">
        <f>IF('様式第２号　基本情報入力シート'!AD164="","",'様式第２号　基本情報入力シート'!AD164)</f>
        <v/>
      </c>
      <c r="I127" s="481" t="str">
        <f>IF('様式第２号　基本情報入力シート'!AE164="","",'様式第２号　基本情報入力シート'!AE164)</f>
        <v/>
      </c>
      <c r="J127" s="488"/>
      <c r="K127" s="491"/>
      <c r="L127" s="491"/>
      <c r="M127" s="494" t="str">
        <f>IF(G127="","",VLOOKUP(AM127,'【参考】数式用'!$AZ$3:$BA$6,2,FALSE))</f>
        <v/>
      </c>
      <c r="N127" s="503" t="str">
        <f>IF(G127="","",VLOOKUP(G127,'【参考】数式用'!$A$4:$L$54,MATCH('様式４号（個表） '!M127,'【参考】数式用'!$J$3:$L$3,0)+9,FALSE))</f>
        <v/>
      </c>
      <c r="O127" s="513" t="s">
        <v>2422</v>
      </c>
      <c r="P127" s="517" t="str">
        <f t="shared" si="5"/>
        <v>未入力あり</v>
      </c>
      <c r="Q127" s="525" t="str">
        <f>IFERROR(IF(P127="未入力あり","",ROUNDDOWN(ROUNDDOWN($H127*$I127,0)*VLOOKUP($G127,'【参考】数式用'!$A$4:$E$54,3,FALSE),0)),"")</f>
        <v/>
      </c>
      <c r="R127" s="525" t="str">
        <f>IF(AK127="×",0,IF(P127="未入力あり","",ROUNDDOWN(ROUNDDOWN($H127*$I127,0)*VLOOKUP($G127,'【参考】数式用'!$A$4:$E$54,4,FALSE),0)))</f>
        <v/>
      </c>
      <c r="S127" s="529" t="str">
        <f>IF(AL127="×",0,IF(P127="未入力あり","",ROUNDDOWN(ROUNDDOWN($H127*$I127,0)*VLOOKUP($G127,'【参考】数式用'!$A$4:$E$54,5,FALSE),0)))</f>
        <v/>
      </c>
      <c r="U127" s="535"/>
      <c r="V127" s="535"/>
      <c r="W127" s="535"/>
      <c r="X127" s="535"/>
      <c r="Y127" s="535"/>
      <c r="Z127" s="535"/>
      <c r="AA127" s="535"/>
      <c r="AB127" s="535"/>
      <c r="AC127" s="535"/>
      <c r="AD127" s="535"/>
      <c r="AE127" s="535"/>
      <c r="AG127" s="541" t="e">
        <f>IF(#REF!="○",F127,"")</f>
        <v>#REF!</v>
      </c>
      <c r="AH127" s="195" t="e">
        <f>VLOOKUP('様式４号（個表） '!$G127,'【参考】数式用'!$P$4:$Q$54,2,FALSE)</f>
        <v>#N/A</v>
      </c>
      <c r="AI127" s="195" t="e">
        <f>VLOOKUP('様式４号（個表） '!$G127,'【参考】数式用'!$P$4:$W$54,8,FALSE)</f>
        <v>#N/A</v>
      </c>
      <c r="AJ127" s="195" t="e">
        <f>VLOOKUP('様式４号（個表） '!$G127,'【参考】数式用'!$P$4:$AD$54,15,FALSE)</f>
        <v>#N/A</v>
      </c>
      <c r="AK127" s="195" t="str">
        <f t="shared" si="6"/>
        <v/>
      </c>
      <c r="AL127" s="195" t="str">
        <f t="shared" si="6"/>
        <v/>
      </c>
      <c r="AM127" s="195" t="str">
        <f t="shared" si="7"/>
        <v/>
      </c>
      <c r="AN127" s="195" t="str">
        <f>IF(G127="","",VLOOKUP(G127,'【参考】数式用'!$A$4:$M$54,13,FALSE))</f>
        <v/>
      </c>
      <c r="AO127" s="197" t="str">
        <f t="shared" si="8"/>
        <v>―</v>
      </c>
    </row>
    <row r="128" spans="1:41" ht="45" customHeight="1">
      <c r="A128" s="401">
        <f t="shared" si="9"/>
        <v>113</v>
      </c>
      <c r="B128" s="413" t="str">
        <f>IF('様式第２号　基本情報入力シート'!B165="","",'様式第２号　基本情報入力シート'!B165)</f>
        <v/>
      </c>
      <c r="C128" s="426" t="str">
        <f>IF('様式第２号　基本情報入力シート'!L165="","",'様式第２号　基本情報入力シート'!L165)</f>
        <v/>
      </c>
      <c r="D128" s="426" t="str">
        <f>IF('様式第２号　基本情報入力シート'!Q165="","",'様式第２号　基本情報入力シート'!Q165)</f>
        <v/>
      </c>
      <c r="E128" s="426" t="str">
        <f>IF('様式第２号　基本情報入力シート'!V165="","",'様式第２号　基本情報入力シート'!V165)</f>
        <v/>
      </c>
      <c r="F128" s="426" t="str">
        <f>IF('様式第２号　基本情報入力シート'!W165="","",'様式第２号　基本情報入力シート'!W165)</f>
        <v/>
      </c>
      <c r="G128" s="426" t="str">
        <f>IF('様式第２号　基本情報入力シート'!Z165="","",'様式第２号　基本情報入力シート'!Z165)</f>
        <v/>
      </c>
      <c r="H128" s="475" t="str">
        <f>IF('様式第２号　基本情報入力シート'!AD165="","",'様式第２号　基本情報入力シート'!AD165)</f>
        <v/>
      </c>
      <c r="I128" s="481" t="str">
        <f>IF('様式第２号　基本情報入力シート'!AE165="","",'様式第２号　基本情報入力シート'!AE165)</f>
        <v/>
      </c>
      <c r="J128" s="488"/>
      <c r="K128" s="491"/>
      <c r="L128" s="491"/>
      <c r="M128" s="494" t="str">
        <f>IF(G128="","",VLOOKUP(AM128,'【参考】数式用'!$AZ$3:$BA$6,2,FALSE))</f>
        <v/>
      </c>
      <c r="N128" s="503" t="str">
        <f>IF(G128="","",VLOOKUP(G128,'【参考】数式用'!$A$4:$L$54,MATCH('様式４号（個表） '!M128,'【参考】数式用'!$J$3:$L$3,0)+9,FALSE))</f>
        <v/>
      </c>
      <c r="O128" s="513" t="s">
        <v>2422</v>
      </c>
      <c r="P128" s="517" t="str">
        <f t="shared" si="5"/>
        <v>未入力あり</v>
      </c>
      <c r="Q128" s="525" t="str">
        <f>IFERROR(IF(P128="未入力あり","",ROUNDDOWN(ROUNDDOWN($H128*$I128,0)*VLOOKUP($G128,'【参考】数式用'!$A$4:$E$54,3,FALSE),0)),"")</f>
        <v/>
      </c>
      <c r="R128" s="525" t="str">
        <f>IF(AK128="×",0,IF(P128="未入力あり","",ROUNDDOWN(ROUNDDOWN($H128*$I128,0)*VLOOKUP($G128,'【参考】数式用'!$A$4:$E$54,4,FALSE),0)))</f>
        <v/>
      </c>
      <c r="S128" s="529" t="str">
        <f>IF(AL128="×",0,IF(P128="未入力あり","",ROUNDDOWN(ROUNDDOWN($H128*$I128,0)*VLOOKUP($G128,'【参考】数式用'!$A$4:$E$54,5,FALSE),0)))</f>
        <v/>
      </c>
      <c r="U128" s="535"/>
      <c r="V128" s="535"/>
      <c r="W128" s="535"/>
      <c r="X128" s="535"/>
      <c r="Y128" s="535"/>
      <c r="Z128" s="535"/>
      <c r="AA128" s="535"/>
      <c r="AB128" s="535"/>
      <c r="AC128" s="535"/>
      <c r="AD128" s="535"/>
      <c r="AE128" s="535"/>
      <c r="AG128" s="541" t="e">
        <f>IF(#REF!="○",F128,"")</f>
        <v>#REF!</v>
      </c>
      <c r="AH128" s="195" t="e">
        <f>VLOOKUP('様式４号（個表） '!$G128,'【参考】数式用'!$P$4:$Q$54,2,FALSE)</f>
        <v>#N/A</v>
      </c>
      <c r="AI128" s="195" t="e">
        <f>VLOOKUP('様式４号（個表） '!$G128,'【参考】数式用'!$P$4:$W$54,8,FALSE)</f>
        <v>#N/A</v>
      </c>
      <c r="AJ128" s="195" t="e">
        <f>VLOOKUP('様式４号（個表） '!$G128,'【参考】数式用'!$P$4:$AD$54,15,FALSE)</f>
        <v>#N/A</v>
      </c>
      <c r="AK128" s="195" t="str">
        <f t="shared" si="6"/>
        <v/>
      </c>
      <c r="AL128" s="195" t="str">
        <f t="shared" si="6"/>
        <v/>
      </c>
      <c r="AM128" s="195" t="str">
        <f t="shared" si="7"/>
        <v/>
      </c>
      <c r="AN128" s="195" t="str">
        <f>IF(G128="","",VLOOKUP(G128,'【参考】数式用'!$A$4:$M$54,13,FALSE))</f>
        <v/>
      </c>
      <c r="AO128" s="197" t="str">
        <f t="shared" si="8"/>
        <v>―</v>
      </c>
    </row>
    <row r="129" spans="1:41" ht="45" customHeight="1">
      <c r="A129" s="401">
        <f t="shared" si="9"/>
        <v>114</v>
      </c>
      <c r="B129" s="413" t="str">
        <f>IF('様式第２号　基本情報入力シート'!B166="","",'様式第２号　基本情報入力シート'!B166)</f>
        <v/>
      </c>
      <c r="C129" s="426" t="str">
        <f>IF('様式第２号　基本情報入力シート'!L166="","",'様式第２号　基本情報入力シート'!L166)</f>
        <v/>
      </c>
      <c r="D129" s="426" t="str">
        <f>IF('様式第２号　基本情報入力シート'!Q166="","",'様式第２号　基本情報入力シート'!Q166)</f>
        <v/>
      </c>
      <c r="E129" s="426" t="str">
        <f>IF('様式第２号　基本情報入力シート'!V166="","",'様式第２号　基本情報入力シート'!V166)</f>
        <v/>
      </c>
      <c r="F129" s="426" t="str">
        <f>IF('様式第２号　基本情報入力シート'!W166="","",'様式第２号　基本情報入力シート'!W166)</f>
        <v/>
      </c>
      <c r="G129" s="426" t="str">
        <f>IF('様式第２号　基本情報入力シート'!Z166="","",'様式第２号　基本情報入力シート'!Z166)</f>
        <v/>
      </c>
      <c r="H129" s="475" t="str">
        <f>IF('様式第２号　基本情報入力シート'!AD166="","",'様式第２号　基本情報入力シート'!AD166)</f>
        <v/>
      </c>
      <c r="I129" s="481" t="str">
        <f>IF('様式第２号　基本情報入力シート'!AE166="","",'様式第２号　基本情報入力シート'!AE166)</f>
        <v/>
      </c>
      <c r="J129" s="488"/>
      <c r="K129" s="491"/>
      <c r="L129" s="491"/>
      <c r="M129" s="494" t="str">
        <f>IF(G129="","",VLOOKUP(AM129,'【参考】数式用'!$AZ$3:$BA$6,2,FALSE))</f>
        <v/>
      </c>
      <c r="N129" s="503" t="str">
        <f>IF(G129="","",VLOOKUP(G129,'【参考】数式用'!$A$4:$L$54,MATCH('様式４号（個表） '!M129,'【参考】数式用'!$J$3:$L$3,0)+9,FALSE))</f>
        <v/>
      </c>
      <c r="O129" s="513" t="s">
        <v>2422</v>
      </c>
      <c r="P129" s="517" t="str">
        <f t="shared" si="5"/>
        <v>未入力あり</v>
      </c>
      <c r="Q129" s="525" t="str">
        <f>IFERROR(IF(P129="未入力あり","",ROUNDDOWN(ROUNDDOWN($H129*$I129,0)*VLOOKUP($G129,'【参考】数式用'!$A$4:$E$54,3,FALSE),0)),"")</f>
        <v/>
      </c>
      <c r="R129" s="525" t="str">
        <f>IF(AK129="×",0,IF(P129="未入力あり","",ROUNDDOWN(ROUNDDOWN($H129*$I129,0)*VLOOKUP($G129,'【参考】数式用'!$A$4:$E$54,4,FALSE),0)))</f>
        <v/>
      </c>
      <c r="S129" s="529" t="str">
        <f>IF(AL129="×",0,IF(P129="未入力あり","",ROUNDDOWN(ROUNDDOWN($H129*$I129,0)*VLOOKUP($G129,'【参考】数式用'!$A$4:$E$54,5,FALSE),0)))</f>
        <v/>
      </c>
      <c r="U129" s="535"/>
      <c r="V129" s="535"/>
      <c r="W129" s="535"/>
      <c r="X129" s="535"/>
      <c r="Y129" s="535"/>
      <c r="Z129" s="535"/>
      <c r="AA129" s="535"/>
      <c r="AB129" s="535"/>
      <c r="AC129" s="535"/>
      <c r="AD129" s="535"/>
      <c r="AE129" s="535"/>
      <c r="AG129" s="541" t="e">
        <f>IF(#REF!="○",F129,"")</f>
        <v>#REF!</v>
      </c>
      <c r="AH129" s="195" t="e">
        <f>VLOOKUP('様式４号（個表） '!$G129,'【参考】数式用'!$P$4:$Q$54,2,FALSE)</f>
        <v>#N/A</v>
      </c>
      <c r="AI129" s="195" t="e">
        <f>VLOOKUP('様式４号（個表） '!$G129,'【参考】数式用'!$P$4:$W$54,8,FALSE)</f>
        <v>#N/A</v>
      </c>
      <c r="AJ129" s="195" t="e">
        <f>VLOOKUP('様式４号（個表） '!$G129,'【参考】数式用'!$P$4:$AD$54,15,FALSE)</f>
        <v>#N/A</v>
      </c>
      <c r="AK129" s="195" t="str">
        <f t="shared" si="6"/>
        <v/>
      </c>
      <c r="AL129" s="195" t="str">
        <f t="shared" si="6"/>
        <v/>
      </c>
      <c r="AM129" s="195" t="str">
        <f t="shared" si="7"/>
        <v/>
      </c>
      <c r="AN129" s="195" t="str">
        <f>IF(G129="","",VLOOKUP(G129,'【参考】数式用'!$A$4:$M$54,13,FALSE))</f>
        <v/>
      </c>
      <c r="AO129" s="197" t="str">
        <f t="shared" si="8"/>
        <v>―</v>
      </c>
    </row>
    <row r="130" spans="1:41" ht="45" customHeight="1">
      <c r="A130" s="401">
        <f t="shared" si="9"/>
        <v>115</v>
      </c>
      <c r="B130" s="413" t="str">
        <f>IF('様式第２号　基本情報入力シート'!B167="","",'様式第２号　基本情報入力シート'!B167)</f>
        <v/>
      </c>
      <c r="C130" s="426" t="str">
        <f>IF('様式第２号　基本情報入力シート'!L167="","",'様式第２号　基本情報入力シート'!L167)</f>
        <v/>
      </c>
      <c r="D130" s="426" t="str">
        <f>IF('様式第２号　基本情報入力シート'!Q167="","",'様式第２号　基本情報入力シート'!Q167)</f>
        <v/>
      </c>
      <c r="E130" s="426" t="str">
        <f>IF('様式第２号　基本情報入力シート'!V167="","",'様式第２号　基本情報入力シート'!V167)</f>
        <v/>
      </c>
      <c r="F130" s="426" t="str">
        <f>IF('様式第２号　基本情報入力シート'!W167="","",'様式第２号　基本情報入力シート'!W167)</f>
        <v/>
      </c>
      <c r="G130" s="426" t="str">
        <f>IF('様式第２号　基本情報入力シート'!Z167="","",'様式第２号　基本情報入力シート'!Z167)</f>
        <v/>
      </c>
      <c r="H130" s="475" t="str">
        <f>IF('様式第２号　基本情報入力シート'!AD167="","",'様式第２号　基本情報入力シート'!AD167)</f>
        <v/>
      </c>
      <c r="I130" s="481" t="str">
        <f>IF('様式第２号　基本情報入力シート'!AE167="","",'様式第２号　基本情報入力シート'!AE167)</f>
        <v/>
      </c>
      <c r="J130" s="488"/>
      <c r="K130" s="491"/>
      <c r="L130" s="491"/>
      <c r="M130" s="494" t="str">
        <f>IF(G130="","",VLOOKUP(AM130,'【参考】数式用'!$AZ$3:$BA$6,2,FALSE))</f>
        <v/>
      </c>
      <c r="N130" s="503" t="str">
        <f>IF(G130="","",VLOOKUP(G130,'【参考】数式用'!$A$4:$L$54,MATCH('様式４号（個表） '!M130,'【参考】数式用'!$J$3:$L$3,0)+9,FALSE))</f>
        <v/>
      </c>
      <c r="O130" s="513" t="s">
        <v>2422</v>
      </c>
      <c r="P130" s="517" t="str">
        <f t="shared" si="5"/>
        <v>未入力あり</v>
      </c>
      <c r="Q130" s="525" t="str">
        <f>IFERROR(IF(P130="未入力あり","",ROUNDDOWN(ROUNDDOWN($H130*$I130,0)*VLOOKUP($G130,'【参考】数式用'!$A$4:$E$54,3,FALSE),0)),"")</f>
        <v/>
      </c>
      <c r="R130" s="525" t="str">
        <f>IF(AK130="×",0,IF(P130="未入力あり","",ROUNDDOWN(ROUNDDOWN($H130*$I130,0)*VLOOKUP($G130,'【参考】数式用'!$A$4:$E$54,4,FALSE),0)))</f>
        <v/>
      </c>
      <c r="S130" s="529" t="str">
        <f>IF(AL130="×",0,IF(P130="未入力あり","",ROUNDDOWN(ROUNDDOWN($H130*$I130,0)*VLOOKUP($G130,'【参考】数式用'!$A$4:$E$54,5,FALSE),0)))</f>
        <v/>
      </c>
      <c r="U130" s="535"/>
      <c r="V130" s="535"/>
      <c r="W130" s="535"/>
      <c r="X130" s="535"/>
      <c r="Y130" s="535"/>
      <c r="Z130" s="535"/>
      <c r="AA130" s="535"/>
      <c r="AB130" s="535"/>
      <c r="AC130" s="535"/>
      <c r="AD130" s="535"/>
      <c r="AE130" s="535"/>
      <c r="AG130" s="541" t="e">
        <f>IF(#REF!="○",F130,"")</f>
        <v>#REF!</v>
      </c>
      <c r="AH130" s="195" t="e">
        <f>VLOOKUP('様式４号（個表） '!$G130,'【参考】数式用'!$P$4:$Q$54,2,FALSE)</f>
        <v>#N/A</v>
      </c>
      <c r="AI130" s="195" t="e">
        <f>VLOOKUP('様式４号（個表） '!$G130,'【参考】数式用'!$P$4:$W$54,8,FALSE)</f>
        <v>#N/A</v>
      </c>
      <c r="AJ130" s="195" t="e">
        <f>VLOOKUP('様式４号（個表） '!$G130,'【参考】数式用'!$P$4:$AD$54,15,FALSE)</f>
        <v>#N/A</v>
      </c>
      <c r="AK130" s="195" t="str">
        <f t="shared" si="6"/>
        <v/>
      </c>
      <c r="AL130" s="195" t="str">
        <f t="shared" si="6"/>
        <v/>
      </c>
      <c r="AM130" s="195" t="str">
        <f t="shared" si="7"/>
        <v/>
      </c>
      <c r="AN130" s="195" t="str">
        <f>IF(G130="","",VLOOKUP(G130,'【参考】数式用'!$A$4:$M$54,13,FALSE))</f>
        <v/>
      </c>
      <c r="AO130" s="197" t="str">
        <f t="shared" si="8"/>
        <v>―</v>
      </c>
    </row>
    <row r="131" spans="1:41" ht="45" customHeight="1">
      <c r="A131" s="401">
        <f t="shared" si="9"/>
        <v>116</v>
      </c>
      <c r="B131" s="413" t="str">
        <f>IF('様式第２号　基本情報入力シート'!B168="","",'様式第２号　基本情報入力シート'!B168)</f>
        <v/>
      </c>
      <c r="C131" s="426" t="str">
        <f>IF('様式第２号　基本情報入力シート'!L168="","",'様式第２号　基本情報入力シート'!L168)</f>
        <v/>
      </c>
      <c r="D131" s="426" t="str">
        <f>IF('様式第２号　基本情報入力シート'!Q168="","",'様式第２号　基本情報入力シート'!Q168)</f>
        <v/>
      </c>
      <c r="E131" s="426" t="str">
        <f>IF('様式第２号　基本情報入力シート'!V168="","",'様式第２号　基本情報入力シート'!V168)</f>
        <v/>
      </c>
      <c r="F131" s="426" t="str">
        <f>IF('様式第２号　基本情報入力シート'!W168="","",'様式第２号　基本情報入力シート'!W168)</f>
        <v/>
      </c>
      <c r="G131" s="426" t="str">
        <f>IF('様式第２号　基本情報入力シート'!Z168="","",'様式第２号　基本情報入力シート'!Z168)</f>
        <v/>
      </c>
      <c r="H131" s="475" t="str">
        <f>IF('様式第２号　基本情報入力シート'!AD168="","",'様式第２号　基本情報入力シート'!AD168)</f>
        <v/>
      </c>
      <c r="I131" s="481" t="str">
        <f>IF('様式第２号　基本情報入力シート'!AE168="","",'様式第２号　基本情報入力シート'!AE168)</f>
        <v/>
      </c>
      <c r="J131" s="488"/>
      <c r="K131" s="491"/>
      <c r="L131" s="491"/>
      <c r="M131" s="494" t="str">
        <f>IF(G131="","",VLOOKUP(AM131,'【参考】数式用'!$AZ$3:$BA$6,2,FALSE))</f>
        <v/>
      </c>
      <c r="N131" s="503" t="str">
        <f>IF(G131="","",VLOOKUP(G131,'【参考】数式用'!$A$4:$L$54,MATCH('様式４号（個表） '!M131,'【参考】数式用'!$J$3:$L$3,0)+9,FALSE))</f>
        <v/>
      </c>
      <c r="O131" s="513" t="s">
        <v>2422</v>
      </c>
      <c r="P131" s="517" t="str">
        <f t="shared" si="5"/>
        <v>未入力あり</v>
      </c>
      <c r="Q131" s="525" t="str">
        <f>IFERROR(IF(P131="未入力あり","",ROUNDDOWN(ROUNDDOWN($H131*$I131,0)*VLOOKUP($G131,'【参考】数式用'!$A$4:$E$54,3,FALSE),0)),"")</f>
        <v/>
      </c>
      <c r="R131" s="525" t="str">
        <f>IF(AK131="×",0,IF(P131="未入力あり","",ROUNDDOWN(ROUNDDOWN($H131*$I131,0)*VLOOKUP($G131,'【参考】数式用'!$A$4:$E$54,4,FALSE),0)))</f>
        <v/>
      </c>
      <c r="S131" s="529" t="str">
        <f>IF(AL131="×",0,IF(P131="未入力あり","",ROUNDDOWN(ROUNDDOWN($H131*$I131,0)*VLOOKUP($G131,'【参考】数式用'!$A$4:$E$54,5,FALSE),0)))</f>
        <v/>
      </c>
      <c r="U131" s="535"/>
      <c r="V131" s="535"/>
      <c r="W131" s="535"/>
      <c r="X131" s="535"/>
      <c r="Y131" s="535"/>
      <c r="Z131" s="535"/>
      <c r="AA131" s="535"/>
      <c r="AB131" s="535"/>
      <c r="AC131" s="535"/>
      <c r="AD131" s="535"/>
      <c r="AE131" s="535"/>
      <c r="AG131" s="541" t="e">
        <f>IF(#REF!="○",F131,"")</f>
        <v>#REF!</v>
      </c>
      <c r="AH131" s="195" t="e">
        <f>VLOOKUP('様式４号（個表） '!$G131,'【参考】数式用'!$P$4:$Q$54,2,FALSE)</f>
        <v>#N/A</v>
      </c>
      <c r="AI131" s="195" t="e">
        <f>VLOOKUP('様式４号（個表） '!$G131,'【参考】数式用'!$P$4:$W$54,8,FALSE)</f>
        <v>#N/A</v>
      </c>
      <c r="AJ131" s="195" t="e">
        <f>VLOOKUP('様式４号（個表） '!$G131,'【参考】数式用'!$P$4:$AD$54,15,FALSE)</f>
        <v>#N/A</v>
      </c>
      <c r="AK131" s="195" t="str">
        <f t="shared" si="6"/>
        <v/>
      </c>
      <c r="AL131" s="195" t="str">
        <f t="shared" si="6"/>
        <v/>
      </c>
      <c r="AM131" s="195" t="str">
        <f t="shared" si="7"/>
        <v/>
      </c>
      <c r="AN131" s="195" t="str">
        <f>IF(G131="","",VLOOKUP(G131,'【参考】数式用'!$A$4:$M$54,13,FALSE))</f>
        <v/>
      </c>
      <c r="AO131" s="197" t="str">
        <f t="shared" si="8"/>
        <v>―</v>
      </c>
    </row>
    <row r="132" spans="1:41" ht="45" customHeight="1">
      <c r="A132" s="401">
        <f t="shared" si="9"/>
        <v>117</v>
      </c>
      <c r="B132" s="413" t="str">
        <f>IF('様式第２号　基本情報入力シート'!B169="","",'様式第２号　基本情報入力シート'!B169)</f>
        <v/>
      </c>
      <c r="C132" s="426" t="str">
        <f>IF('様式第２号　基本情報入力シート'!L169="","",'様式第２号　基本情報入力シート'!L169)</f>
        <v/>
      </c>
      <c r="D132" s="426" t="str">
        <f>IF('様式第２号　基本情報入力シート'!Q169="","",'様式第２号　基本情報入力シート'!Q169)</f>
        <v/>
      </c>
      <c r="E132" s="426" t="str">
        <f>IF('様式第２号　基本情報入力シート'!V169="","",'様式第２号　基本情報入力シート'!V169)</f>
        <v/>
      </c>
      <c r="F132" s="426" t="str">
        <f>IF('様式第２号　基本情報入力シート'!W169="","",'様式第２号　基本情報入力シート'!W169)</f>
        <v/>
      </c>
      <c r="G132" s="426" t="str">
        <f>IF('様式第２号　基本情報入力シート'!Z169="","",'様式第２号　基本情報入力シート'!Z169)</f>
        <v/>
      </c>
      <c r="H132" s="475" t="str">
        <f>IF('様式第２号　基本情報入力シート'!AD169="","",'様式第２号　基本情報入力シート'!AD169)</f>
        <v/>
      </c>
      <c r="I132" s="481" t="str">
        <f>IF('様式第２号　基本情報入力シート'!AE169="","",'様式第２号　基本情報入力シート'!AE169)</f>
        <v/>
      </c>
      <c r="J132" s="488"/>
      <c r="K132" s="491"/>
      <c r="L132" s="491"/>
      <c r="M132" s="494" t="str">
        <f>IF(G132="","",VLOOKUP(AM132,'【参考】数式用'!$AZ$3:$BA$6,2,FALSE))</f>
        <v/>
      </c>
      <c r="N132" s="503" t="str">
        <f>IF(G132="","",VLOOKUP(G132,'【参考】数式用'!$A$4:$L$54,MATCH('様式４号（個表） '!M132,'【参考】数式用'!$J$3:$L$3,0)+9,FALSE))</f>
        <v/>
      </c>
      <c r="O132" s="513" t="s">
        <v>2422</v>
      </c>
      <c r="P132" s="517" t="str">
        <f t="shared" si="5"/>
        <v>未入力あり</v>
      </c>
      <c r="Q132" s="525" t="str">
        <f>IFERROR(IF(P132="未入力あり","",ROUNDDOWN(ROUNDDOWN($H132*$I132,0)*VLOOKUP($G132,'【参考】数式用'!$A$4:$E$54,3,FALSE),0)),"")</f>
        <v/>
      </c>
      <c r="R132" s="525" t="str">
        <f>IF(AK132="×",0,IF(P132="未入力あり","",ROUNDDOWN(ROUNDDOWN($H132*$I132,0)*VLOOKUP($G132,'【参考】数式用'!$A$4:$E$54,4,FALSE),0)))</f>
        <v/>
      </c>
      <c r="S132" s="529" t="str">
        <f>IF(AL132="×",0,IF(P132="未入力あり","",ROUNDDOWN(ROUNDDOWN($H132*$I132,0)*VLOOKUP($G132,'【参考】数式用'!$A$4:$E$54,5,FALSE),0)))</f>
        <v/>
      </c>
      <c r="U132" s="535"/>
      <c r="V132" s="535"/>
      <c r="W132" s="535"/>
      <c r="X132" s="535"/>
      <c r="Y132" s="535"/>
      <c r="Z132" s="535"/>
      <c r="AA132" s="535"/>
      <c r="AB132" s="535"/>
      <c r="AC132" s="535"/>
      <c r="AD132" s="535"/>
      <c r="AE132" s="535"/>
      <c r="AG132" s="541" t="e">
        <f>IF(#REF!="○",F132,"")</f>
        <v>#REF!</v>
      </c>
      <c r="AH132" s="195" t="e">
        <f>VLOOKUP('様式４号（個表） '!$G132,'【参考】数式用'!$P$4:$Q$54,2,FALSE)</f>
        <v>#N/A</v>
      </c>
      <c r="AI132" s="195" t="e">
        <f>VLOOKUP('様式４号（個表） '!$G132,'【参考】数式用'!$P$4:$W$54,8,FALSE)</f>
        <v>#N/A</v>
      </c>
      <c r="AJ132" s="195" t="e">
        <f>VLOOKUP('様式４号（個表） '!$G132,'【参考】数式用'!$P$4:$AD$54,15,FALSE)</f>
        <v>#N/A</v>
      </c>
      <c r="AK132" s="195" t="str">
        <f t="shared" si="6"/>
        <v/>
      </c>
      <c r="AL132" s="195" t="str">
        <f t="shared" si="6"/>
        <v/>
      </c>
      <c r="AM132" s="195" t="str">
        <f t="shared" si="7"/>
        <v/>
      </c>
      <c r="AN132" s="195" t="str">
        <f>IF(G132="","",VLOOKUP(G132,'【参考】数式用'!$A$4:$M$54,13,FALSE))</f>
        <v/>
      </c>
      <c r="AO132" s="197" t="str">
        <f t="shared" si="8"/>
        <v>―</v>
      </c>
    </row>
    <row r="133" spans="1:41" ht="45" customHeight="1">
      <c r="A133" s="401">
        <f t="shared" si="9"/>
        <v>118</v>
      </c>
      <c r="B133" s="413" t="str">
        <f>IF('様式第２号　基本情報入力シート'!B170="","",'様式第２号　基本情報入力シート'!B170)</f>
        <v/>
      </c>
      <c r="C133" s="426" t="str">
        <f>IF('様式第２号　基本情報入力シート'!L170="","",'様式第２号　基本情報入力シート'!L170)</f>
        <v/>
      </c>
      <c r="D133" s="426" t="str">
        <f>IF('様式第２号　基本情報入力シート'!Q170="","",'様式第２号　基本情報入力シート'!Q170)</f>
        <v/>
      </c>
      <c r="E133" s="426" t="str">
        <f>IF('様式第２号　基本情報入力シート'!V170="","",'様式第２号　基本情報入力シート'!V170)</f>
        <v/>
      </c>
      <c r="F133" s="426" t="str">
        <f>IF('様式第２号　基本情報入力シート'!W170="","",'様式第２号　基本情報入力シート'!W170)</f>
        <v/>
      </c>
      <c r="G133" s="426" t="str">
        <f>IF('様式第２号　基本情報入力シート'!Z170="","",'様式第２号　基本情報入力シート'!Z170)</f>
        <v/>
      </c>
      <c r="H133" s="475" t="str">
        <f>IF('様式第２号　基本情報入力シート'!AD170="","",'様式第２号　基本情報入力シート'!AD170)</f>
        <v/>
      </c>
      <c r="I133" s="481" t="str">
        <f>IF('様式第２号　基本情報入力シート'!AE170="","",'様式第２号　基本情報入力シート'!AE170)</f>
        <v/>
      </c>
      <c r="J133" s="488"/>
      <c r="K133" s="491"/>
      <c r="L133" s="491"/>
      <c r="M133" s="494" t="str">
        <f>IF(G133="","",VLOOKUP(AM133,'【参考】数式用'!$AZ$3:$BA$6,2,FALSE))</f>
        <v/>
      </c>
      <c r="N133" s="503" t="str">
        <f>IF(G133="","",VLOOKUP(G133,'【参考】数式用'!$A$4:$L$54,MATCH('様式４号（個表） '!M133,'【参考】数式用'!$J$3:$L$3,0)+9,FALSE))</f>
        <v/>
      </c>
      <c r="O133" s="513" t="s">
        <v>2422</v>
      </c>
      <c r="P133" s="517" t="str">
        <f t="shared" si="5"/>
        <v>未入力あり</v>
      </c>
      <c r="Q133" s="525" t="str">
        <f>IFERROR(IF(P133="未入力あり","",ROUNDDOWN(ROUNDDOWN($H133*$I133,0)*VLOOKUP($G133,'【参考】数式用'!$A$4:$E$54,3,FALSE),0)),"")</f>
        <v/>
      </c>
      <c r="R133" s="525" t="str">
        <f>IF(AK133="×",0,IF(P133="未入力あり","",ROUNDDOWN(ROUNDDOWN($H133*$I133,0)*VLOOKUP($G133,'【参考】数式用'!$A$4:$E$54,4,FALSE),0)))</f>
        <v/>
      </c>
      <c r="S133" s="529" t="str">
        <f>IF(AL133="×",0,IF(P133="未入力あり","",ROUNDDOWN(ROUNDDOWN($H133*$I133,0)*VLOOKUP($G133,'【参考】数式用'!$A$4:$E$54,5,FALSE),0)))</f>
        <v/>
      </c>
      <c r="U133" s="535"/>
      <c r="V133" s="535"/>
      <c r="W133" s="535"/>
      <c r="X133" s="535"/>
      <c r="Y133" s="535"/>
      <c r="Z133" s="535"/>
      <c r="AA133" s="535"/>
      <c r="AB133" s="535"/>
      <c r="AC133" s="535"/>
      <c r="AD133" s="535"/>
      <c r="AE133" s="535"/>
      <c r="AG133" s="541" t="e">
        <f>IF(#REF!="○",F133,"")</f>
        <v>#REF!</v>
      </c>
      <c r="AH133" s="195" t="e">
        <f>VLOOKUP('様式４号（個表） '!$G133,'【参考】数式用'!$P$4:$Q$54,2,FALSE)</f>
        <v>#N/A</v>
      </c>
      <c r="AI133" s="195" t="e">
        <f>VLOOKUP('様式４号（個表） '!$G133,'【参考】数式用'!$P$4:$W$54,8,FALSE)</f>
        <v>#N/A</v>
      </c>
      <c r="AJ133" s="195" t="e">
        <f>VLOOKUP('様式４号（個表） '!$G133,'【参考】数式用'!$P$4:$AD$54,15,FALSE)</f>
        <v>#N/A</v>
      </c>
      <c r="AK133" s="195" t="str">
        <f t="shared" si="6"/>
        <v/>
      </c>
      <c r="AL133" s="195" t="str">
        <f t="shared" si="6"/>
        <v/>
      </c>
      <c r="AM133" s="195" t="str">
        <f t="shared" si="7"/>
        <v/>
      </c>
      <c r="AN133" s="195" t="str">
        <f>IF(G133="","",VLOOKUP(G133,'【参考】数式用'!$A$4:$M$54,13,FALSE))</f>
        <v/>
      </c>
      <c r="AO133" s="197" t="str">
        <f t="shared" si="8"/>
        <v>―</v>
      </c>
    </row>
    <row r="134" spans="1:41" ht="45" customHeight="1">
      <c r="A134" s="401">
        <f t="shared" si="9"/>
        <v>119</v>
      </c>
      <c r="B134" s="413" t="str">
        <f>IF('様式第２号　基本情報入力シート'!B171="","",'様式第２号　基本情報入力シート'!B171)</f>
        <v/>
      </c>
      <c r="C134" s="426" t="str">
        <f>IF('様式第２号　基本情報入力シート'!L171="","",'様式第２号　基本情報入力シート'!L171)</f>
        <v/>
      </c>
      <c r="D134" s="426" t="str">
        <f>IF('様式第２号　基本情報入力シート'!Q171="","",'様式第２号　基本情報入力シート'!Q171)</f>
        <v/>
      </c>
      <c r="E134" s="426" t="str">
        <f>IF('様式第２号　基本情報入力シート'!V171="","",'様式第２号　基本情報入力シート'!V171)</f>
        <v/>
      </c>
      <c r="F134" s="426" t="str">
        <f>IF('様式第２号　基本情報入力シート'!W171="","",'様式第２号　基本情報入力シート'!W171)</f>
        <v/>
      </c>
      <c r="G134" s="426" t="str">
        <f>IF('様式第２号　基本情報入力シート'!Z171="","",'様式第２号　基本情報入力シート'!Z171)</f>
        <v/>
      </c>
      <c r="H134" s="475" t="str">
        <f>IF('様式第２号　基本情報入力シート'!AD171="","",'様式第２号　基本情報入力シート'!AD171)</f>
        <v/>
      </c>
      <c r="I134" s="481" t="str">
        <f>IF('様式第２号　基本情報入力シート'!AE171="","",'様式第２号　基本情報入力シート'!AE171)</f>
        <v/>
      </c>
      <c r="J134" s="488"/>
      <c r="K134" s="491"/>
      <c r="L134" s="491"/>
      <c r="M134" s="494" t="str">
        <f>IF(G134="","",VLOOKUP(AM134,'【参考】数式用'!$AZ$3:$BA$6,2,FALSE))</f>
        <v/>
      </c>
      <c r="N134" s="503" t="str">
        <f>IF(G134="","",VLOOKUP(G134,'【参考】数式用'!$A$4:$L$54,MATCH('様式４号（個表） '!M134,'【参考】数式用'!$J$3:$L$3,0)+9,FALSE))</f>
        <v/>
      </c>
      <c r="O134" s="513" t="s">
        <v>2422</v>
      </c>
      <c r="P134" s="517" t="str">
        <f t="shared" si="5"/>
        <v>未入力あり</v>
      </c>
      <c r="Q134" s="525" t="str">
        <f>IFERROR(IF(P134="未入力あり","",ROUNDDOWN(ROUNDDOWN($H134*$I134,0)*VLOOKUP($G134,'【参考】数式用'!$A$4:$E$54,3,FALSE),0)),"")</f>
        <v/>
      </c>
      <c r="R134" s="525" t="str">
        <f>IF(AK134="×",0,IF(P134="未入力あり","",ROUNDDOWN(ROUNDDOWN($H134*$I134,0)*VLOOKUP($G134,'【参考】数式用'!$A$4:$E$54,4,FALSE),0)))</f>
        <v/>
      </c>
      <c r="S134" s="529" t="str">
        <f>IF(AL134="×",0,IF(P134="未入力あり","",ROUNDDOWN(ROUNDDOWN($H134*$I134,0)*VLOOKUP($G134,'【参考】数式用'!$A$4:$E$54,5,FALSE),0)))</f>
        <v/>
      </c>
      <c r="U134" s="535"/>
      <c r="V134" s="535"/>
      <c r="W134" s="535"/>
      <c r="X134" s="535"/>
      <c r="Y134" s="535"/>
      <c r="Z134" s="535"/>
      <c r="AA134" s="535"/>
      <c r="AB134" s="535"/>
      <c r="AC134" s="535"/>
      <c r="AD134" s="535"/>
      <c r="AE134" s="535"/>
      <c r="AG134" s="541" t="e">
        <f>IF(#REF!="○",F134,"")</f>
        <v>#REF!</v>
      </c>
      <c r="AH134" s="195" t="e">
        <f>VLOOKUP('様式４号（個表） '!$G134,'【参考】数式用'!$P$4:$Q$54,2,FALSE)</f>
        <v>#N/A</v>
      </c>
      <c r="AI134" s="195" t="e">
        <f>VLOOKUP('様式４号（個表） '!$G134,'【参考】数式用'!$P$4:$W$54,8,FALSE)</f>
        <v>#N/A</v>
      </c>
      <c r="AJ134" s="195" t="e">
        <f>VLOOKUP('様式４号（個表） '!$G134,'【参考】数式用'!$P$4:$AD$54,15,FALSE)</f>
        <v>#N/A</v>
      </c>
      <c r="AK134" s="195" t="str">
        <f t="shared" si="6"/>
        <v/>
      </c>
      <c r="AL134" s="195" t="str">
        <f t="shared" si="6"/>
        <v/>
      </c>
      <c r="AM134" s="195" t="str">
        <f t="shared" si="7"/>
        <v/>
      </c>
      <c r="AN134" s="195" t="str">
        <f>IF(G134="","",VLOOKUP(G134,'【参考】数式用'!$A$4:$M$54,13,FALSE))</f>
        <v/>
      </c>
      <c r="AO134" s="197" t="str">
        <f t="shared" si="8"/>
        <v>―</v>
      </c>
    </row>
    <row r="135" spans="1:41" ht="45" customHeight="1">
      <c r="A135" s="401">
        <f t="shared" si="9"/>
        <v>120</v>
      </c>
      <c r="B135" s="413" t="str">
        <f>IF('様式第２号　基本情報入力シート'!B172="","",'様式第２号　基本情報入力シート'!B172)</f>
        <v/>
      </c>
      <c r="C135" s="426" t="str">
        <f>IF('様式第２号　基本情報入力シート'!L172="","",'様式第２号　基本情報入力シート'!L172)</f>
        <v/>
      </c>
      <c r="D135" s="426" t="str">
        <f>IF('様式第２号　基本情報入力シート'!Q172="","",'様式第２号　基本情報入力シート'!Q172)</f>
        <v/>
      </c>
      <c r="E135" s="426" t="str">
        <f>IF('様式第２号　基本情報入力シート'!V172="","",'様式第２号　基本情報入力シート'!V172)</f>
        <v/>
      </c>
      <c r="F135" s="426" t="str">
        <f>IF('様式第２号　基本情報入力シート'!W172="","",'様式第２号　基本情報入力シート'!W172)</f>
        <v/>
      </c>
      <c r="G135" s="426" t="str">
        <f>IF('様式第２号　基本情報入力シート'!Z172="","",'様式第２号　基本情報入力シート'!Z172)</f>
        <v/>
      </c>
      <c r="H135" s="475" t="str">
        <f>IF('様式第２号　基本情報入力シート'!AD172="","",'様式第２号　基本情報入力シート'!AD172)</f>
        <v/>
      </c>
      <c r="I135" s="481" t="str">
        <f>IF('様式第２号　基本情報入力シート'!AE172="","",'様式第２号　基本情報入力シート'!AE172)</f>
        <v/>
      </c>
      <c r="J135" s="488"/>
      <c r="K135" s="491"/>
      <c r="L135" s="491"/>
      <c r="M135" s="494" t="str">
        <f>IF(G135="","",VLOOKUP(AM135,'【参考】数式用'!$AZ$3:$BA$6,2,FALSE))</f>
        <v/>
      </c>
      <c r="N135" s="503" t="str">
        <f>IF(G135="","",VLOOKUP(G135,'【参考】数式用'!$A$4:$L$54,MATCH('様式４号（個表） '!M135,'【参考】数式用'!$J$3:$L$3,0)+9,FALSE))</f>
        <v/>
      </c>
      <c r="O135" s="513" t="s">
        <v>2422</v>
      </c>
      <c r="P135" s="517" t="str">
        <f t="shared" si="5"/>
        <v>未入力あり</v>
      </c>
      <c r="Q135" s="525" t="str">
        <f>IFERROR(IF(P135="未入力あり","",ROUNDDOWN(ROUNDDOWN($H135*$I135,0)*VLOOKUP($G135,'【参考】数式用'!$A$4:$E$54,3,FALSE),0)),"")</f>
        <v/>
      </c>
      <c r="R135" s="525" t="str">
        <f>IF(AK135="×",0,IF(P135="未入力あり","",ROUNDDOWN(ROUNDDOWN($H135*$I135,0)*VLOOKUP($G135,'【参考】数式用'!$A$4:$E$54,4,FALSE),0)))</f>
        <v/>
      </c>
      <c r="S135" s="529" t="str">
        <f>IF(AL135="×",0,IF(P135="未入力あり","",ROUNDDOWN(ROUNDDOWN($H135*$I135,0)*VLOOKUP($G135,'【参考】数式用'!$A$4:$E$54,5,FALSE),0)))</f>
        <v/>
      </c>
      <c r="U135" s="535"/>
      <c r="V135" s="535"/>
      <c r="W135" s="535"/>
      <c r="X135" s="535"/>
      <c r="Y135" s="535"/>
      <c r="Z135" s="535"/>
      <c r="AA135" s="535"/>
      <c r="AB135" s="535"/>
      <c r="AC135" s="535"/>
      <c r="AD135" s="535"/>
      <c r="AE135" s="535"/>
      <c r="AG135" s="541" t="e">
        <f>IF(#REF!="○",F135,"")</f>
        <v>#REF!</v>
      </c>
      <c r="AH135" s="195" t="e">
        <f>VLOOKUP('様式４号（個表） '!$G135,'【参考】数式用'!$P$4:$Q$54,2,FALSE)</f>
        <v>#N/A</v>
      </c>
      <c r="AI135" s="195" t="e">
        <f>VLOOKUP('様式４号（個表） '!$G135,'【参考】数式用'!$P$4:$W$54,8,FALSE)</f>
        <v>#N/A</v>
      </c>
      <c r="AJ135" s="195" t="e">
        <f>VLOOKUP('様式４号（個表） '!$G135,'【参考】数式用'!$P$4:$AD$54,15,FALSE)</f>
        <v>#N/A</v>
      </c>
      <c r="AK135" s="195" t="str">
        <f t="shared" si="6"/>
        <v/>
      </c>
      <c r="AL135" s="195" t="str">
        <f t="shared" si="6"/>
        <v/>
      </c>
      <c r="AM135" s="195" t="str">
        <f t="shared" si="7"/>
        <v/>
      </c>
      <c r="AN135" s="195" t="str">
        <f>IF(G135="","",VLOOKUP(G135,'【参考】数式用'!$A$4:$M$54,13,FALSE))</f>
        <v/>
      </c>
      <c r="AO135" s="197" t="str">
        <f t="shared" si="8"/>
        <v>―</v>
      </c>
    </row>
    <row r="136" spans="1:41" ht="45" customHeight="1">
      <c r="A136" s="401">
        <f t="shared" si="9"/>
        <v>121</v>
      </c>
      <c r="B136" s="413" t="str">
        <f>IF('様式第２号　基本情報入力シート'!B173="","",'様式第２号　基本情報入力シート'!B173)</f>
        <v/>
      </c>
      <c r="C136" s="426" t="str">
        <f>IF('様式第２号　基本情報入力シート'!L173="","",'様式第２号　基本情報入力シート'!L173)</f>
        <v/>
      </c>
      <c r="D136" s="426" t="str">
        <f>IF('様式第２号　基本情報入力シート'!Q173="","",'様式第２号　基本情報入力シート'!Q173)</f>
        <v/>
      </c>
      <c r="E136" s="426" t="str">
        <f>IF('様式第２号　基本情報入力シート'!V173="","",'様式第２号　基本情報入力シート'!V173)</f>
        <v/>
      </c>
      <c r="F136" s="426" t="str">
        <f>IF('様式第２号　基本情報入力シート'!W173="","",'様式第２号　基本情報入力シート'!W173)</f>
        <v/>
      </c>
      <c r="G136" s="426" t="str">
        <f>IF('様式第２号　基本情報入力シート'!Z173="","",'様式第２号　基本情報入力シート'!Z173)</f>
        <v/>
      </c>
      <c r="H136" s="475" t="str">
        <f>IF('様式第２号　基本情報入力シート'!AD173="","",'様式第２号　基本情報入力シート'!AD173)</f>
        <v/>
      </c>
      <c r="I136" s="481" t="str">
        <f>IF('様式第２号　基本情報入力シート'!AE173="","",'様式第２号　基本情報入力シート'!AE173)</f>
        <v/>
      </c>
      <c r="J136" s="488"/>
      <c r="K136" s="491"/>
      <c r="L136" s="491"/>
      <c r="M136" s="494" t="str">
        <f>IF(G136="","",VLOOKUP(AM136,'【参考】数式用'!$AZ$3:$BA$6,2,FALSE))</f>
        <v/>
      </c>
      <c r="N136" s="503" t="str">
        <f>IF(G136="","",VLOOKUP(G136,'【参考】数式用'!$A$4:$L$54,MATCH('様式４号（個表） '!M136,'【参考】数式用'!$J$3:$L$3,0)+9,FALSE))</f>
        <v/>
      </c>
      <c r="O136" s="513" t="s">
        <v>2422</v>
      </c>
      <c r="P136" s="517" t="str">
        <f t="shared" si="5"/>
        <v>未入力あり</v>
      </c>
      <c r="Q136" s="525" t="str">
        <f>IFERROR(IF(P136="未入力あり","",ROUNDDOWN(ROUNDDOWN($H136*$I136,0)*VLOOKUP($G136,'【参考】数式用'!$A$4:$E$54,3,FALSE),0)),"")</f>
        <v/>
      </c>
      <c r="R136" s="525" t="str">
        <f>IF(AK136="×",0,IF(P136="未入力あり","",ROUNDDOWN(ROUNDDOWN($H136*$I136,0)*VLOOKUP($G136,'【参考】数式用'!$A$4:$E$54,4,FALSE),0)))</f>
        <v/>
      </c>
      <c r="S136" s="529" t="str">
        <f>IF(AL136="×",0,IF(P136="未入力あり","",ROUNDDOWN(ROUNDDOWN($H136*$I136,0)*VLOOKUP($G136,'【参考】数式用'!$A$4:$E$54,5,FALSE),0)))</f>
        <v/>
      </c>
      <c r="U136" s="535"/>
      <c r="V136" s="535"/>
      <c r="W136" s="535"/>
      <c r="X136" s="535"/>
      <c r="Y136" s="535"/>
      <c r="Z136" s="535"/>
      <c r="AA136" s="535"/>
      <c r="AB136" s="535"/>
      <c r="AC136" s="535"/>
      <c r="AD136" s="535"/>
      <c r="AE136" s="535"/>
      <c r="AG136" s="541" t="e">
        <f>IF(#REF!="○",F136,"")</f>
        <v>#REF!</v>
      </c>
      <c r="AH136" s="195" t="e">
        <f>VLOOKUP('様式４号（個表） '!$G136,'【参考】数式用'!$P$4:$Q$54,2,FALSE)</f>
        <v>#N/A</v>
      </c>
      <c r="AI136" s="195" t="e">
        <f>VLOOKUP('様式４号（個表） '!$G136,'【参考】数式用'!$P$4:$W$54,8,FALSE)</f>
        <v>#N/A</v>
      </c>
      <c r="AJ136" s="195" t="e">
        <f>VLOOKUP('様式４号（個表） '!$G136,'【参考】数式用'!$P$4:$AD$54,15,FALSE)</f>
        <v>#N/A</v>
      </c>
      <c r="AK136" s="195" t="str">
        <f t="shared" si="6"/>
        <v/>
      </c>
      <c r="AL136" s="195" t="str">
        <f t="shared" si="6"/>
        <v/>
      </c>
      <c r="AM136" s="195" t="str">
        <f t="shared" si="7"/>
        <v/>
      </c>
      <c r="AN136" s="195" t="str">
        <f>IF(G136="","",VLOOKUP(G136,'【参考】数式用'!$A$4:$M$54,13,FALSE))</f>
        <v/>
      </c>
      <c r="AO136" s="197" t="str">
        <f t="shared" si="8"/>
        <v>―</v>
      </c>
    </row>
    <row r="137" spans="1:41" ht="45" customHeight="1">
      <c r="A137" s="401">
        <f t="shared" si="9"/>
        <v>122</v>
      </c>
      <c r="B137" s="413" t="str">
        <f>IF('様式第２号　基本情報入力シート'!B174="","",'様式第２号　基本情報入力シート'!B174)</f>
        <v/>
      </c>
      <c r="C137" s="426" t="str">
        <f>IF('様式第２号　基本情報入力シート'!L174="","",'様式第２号　基本情報入力シート'!L174)</f>
        <v/>
      </c>
      <c r="D137" s="426" t="str">
        <f>IF('様式第２号　基本情報入力シート'!Q174="","",'様式第２号　基本情報入力シート'!Q174)</f>
        <v/>
      </c>
      <c r="E137" s="426" t="str">
        <f>IF('様式第２号　基本情報入力シート'!V174="","",'様式第２号　基本情報入力シート'!V174)</f>
        <v/>
      </c>
      <c r="F137" s="426" t="str">
        <f>IF('様式第２号　基本情報入力シート'!W174="","",'様式第２号　基本情報入力シート'!W174)</f>
        <v/>
      </c>
      <c r="G137" s="426" t="str">
        <f>IF('様式第２号　基本情報入力シート'!Z174="","",'様式第２号　基本情報入力シート'!Z174)</f>
        <v/>
      </c>
      <c r="H137" s="475" t="str">
        <f>IF('様式第２号　基本情報入力シート'!AD174="","",'様式第２号　基本情報入力シート'!AD174)</f>
        <v/>
      </c>
      <c r="I137" s="481" t="str">
        <f>IF('様式第２号　基本情報入力シート'!AE174="","",'様式第２号　基本情報入力シート'!AE174)</f>
        <v/>
      </c>
      <c r="J137" s="488"/>
      <c r="K137" s="491"/>
      <c r="L137" s="491"/>
      <c r="M137" s="494" t="str">
        <f>IF(G137="","",VLOOKUP(AM137,'【参考】数式用'!$AZ$3:$BA$6,2,FALSE))</f>
        <v/>
      </c>
      <c r="N137" s="503" t="str">
        <f>IF(G137="","",VLOOKUP(G137,'【参考】数式用'!$A$4:$L$54,MATCH('様式４号（個表） '!M137,'【参考】数式用'!$J$3:$L$3,0)+9,FALSE))</f>
        <v/>
      </c>
      <c r="O137" s="513" t="s">
        <v>2422</v>
      </c>
      <c r="P137" s="517" t="str">
        <f t="shared" si="5"/>
        <v>未入力あり</v>
      </c>
      <c r="Q137" s="525" t="str">
        <f>IFERROR(IF(P137="未入力あり","",ROUNDDOWN(ROUNDDOWN($H137*$I137,0)*VLOOKUP($G137,'【参考】数式用'!$A$4:$E$54,3,FALSE),0)),"")</f>
        <v/>
      </c>
      <c r="R137" s="525" t="str">
        <f>IF(AK137="×",0,IF(P137="未入力あり","",ROUNDDOWN(ROUNDDOWN($H137*$I137,0)*VLOOKUP($G137,'【参考】数式用'!$A$4:$E$54,4,FALSE),0)))</f>
        <v/>
      </c>
      <c r="S137" s="529" t="str">
        <f>IF(AL137="×",0,IF(P137="未入力あり","",ROUNDDOWN(ROUNDDOWN($H137*$I137,0)*VLOOKUP($G137,'【参考】数式用'!$A$4:$E$54,5,FALSE),0)))</f>
        <v/>
      </c>
      <c r="U137" s="535"/>
      <c r="V137" s="535"/>
      <c r="W137" s="535"/>
      <c r="X137" s="535"/>
      <c r="Y137" s="535"/>
      <c r="Z137" s="535"/>
      <c r="AA137" s="535"/>
      <c r="AB137" s="535"/>
      <c r="AC137" s="535"/>
      <c r="AD137" s="535"/>
      <c r="AE137" s="535"/>
      <c r="AG137" s="541" t="e">
        <f>IF(#REF!="○",F137,"")</f>
        <v>#REF!</v>
      </c>
      <c r="AH137" s="195" t="e">
        <f>VLOOKUP('様式４号（個表） '!$G137,'【参考】数式用'!$P$4:$Q$54,2,FALSE)</f>
        <v>#N/A</v>
      </c>
      <c r="AI137" s="195" t="e">
        <f>VLOOKUP('様式４号（個表） '!$G137,'【参考】数式用'!$P$4:$W$54,8,FALSE)</f>
        <v>#N/A</v>
      </c>
      <c r="AJ137" s="195" t="e">
        <f>VLOOKUP('様式４号（個表） '!$G137,'【参考】数式用'!$P$4:$AD$54,15,FALSE)</f>
        <v>#N/A</v>
      </c>
      <c r="AK137" s="195" t="str">
        <f t="shared" si="6"/>
        <v/>
      </c>
      <c r="AL137" s="195" t="str">
        <f t="shared" si="6"/>
        <v/>
      </c>
      <c r="AM137" s="195" t="str">
        <f t="shared" si="7"/>
        <v/>
      </c>
      <c r="AN137" s="195" t="str">
        <f>IF(G137="","",VLOOKUP(G137,'【参考】数式用'!$A$4:$M$54,13,FALSE))</f>
        <v/>
      </c>
      <c r="AO137" s="197" t="str">
        <f t="shared" si="8"/>
        <v>―</v>
      </c>
    </row>
    <row r="138" spans="1:41" ht="45" customHeight="1">
      <c r="A138" s="401">
        <f t="shared" si="9"/>
        <v>123</v>
      </c>
      <c r="B138" s="413" t="str">
        <f>IF('様式第２号　基本情報入力シート'!B175="","",'様式第２号　基本情報入力シート'!B175)</f>
        <v/>
      </c>
      <c r="C138" s="426" t="str">
        <f>IF('様式第２号　基本情報入力シート'!L175="","",'様式第２号　基本情報入力シート'!L175)</f>
        <v/>
      </c>
      <c r="D138" s="426" t="str">
        <f>IF('様式第２号　基本情報入力シート'!Q175="","",'様式第２号　基本情報入力シート'!Q175)</f>
        <v/>
      </c>
      <c r="E138" s="426" t="str">
        <f>IF('様式第２号　基本情報入力シート'!V175="","",'様式第２号　基本情報入力シート'!V175)</f>
        <v/>
      </c>
      <c r="F138" s="426" t="str">
        <f>IF('様式第２号　基本情報入力シート'!W175="","",'様式第２号　基本情報入力シート'!W175)</f>
        <v/>
      </c>
      <c r="G138" s="426" t="str">
        <f>IF('様式第２号　基本情報入力シート'!Z175="","",'様式第２号　基本情報入力シート'!Z175)</f>
        <v/>
      </c>
      <c r="H138" s="475" t="str">
        <f>IF('様式第２号　基本情報入力シート'!AD175="","",'様式第２号　基本情報入力シート'!AD175)</f>
        <v/>
      </c>
      <c r="I138" s="481" t="str">
        <f>IF('様式第２号　基本情報入力シート'!AE175="","",'様式第２号　基本情報入力シート'!AE175)</f>
        <v/>
      </c>
      <c r="J138" s="488"/>
      <c r="K138" s="491"/>
      <c r="L138" s="491"/>
      <c r="M138" s="494" t="str">
        <f>IF(G138="","",VLOOKUP(AM138,'【参考】数式用'!$AZ$3:$BA$6,2,FALSE))</f>
        <v/>
      </c>
      <c r="N138" s="503" t="str">
        <f>IF(G138="","",VLOOKUP(G138,'【参考】数式用'!$A$4:$L$54,MATCH('様式４号（個表） '!M138,'【参考】数式用'!$J$3:$L$3,0)+9,FALSE))</f>
        <v/>
      </c>
      <c r="O138" s="513" t="s">
        <v>2422</v>
      </c>
      <c r="P138" s="517" t="str">
        <f t="shared" si="5"/>
        <v>未入力あり</v>
      </c>
      <c r="Q138" s="525" t="str">
        <f>IFERROR(IF(P138="未入力あり","",ROUNDDOWN(ROUNDDOWN($H138*$I138,0)*VLOOKUP($G138,'【参考】数式用'!$A$4:$E$54,3,FALSE),0)),"")</f>
        <v/>
      </c>
      <c r="R138" s="525" t="str">
        <f>IF(AK138="×",0,IF(P138="未入力あり","",ROUNDDOWN(ROUNDDOWN($H138*$I138,0)*VLOOKUP($G138,'【参考】数式用'!$A$4:$E$54,4,FALSE),0)))</f>
        <v/>
      </c>
      <c r="S138" s="529" t="str">
        <f>IF(AL138="×",0,IF(P138="未入力あり","",ROUNDDOWN(ROUNDDOWN($H138*$I138,0)*VLOOKUP($G138,'【参考】数式用'!$A$4:$E$54,5,FALSE),0)))</f>
        <v/>
      </c>
      <c r="U138" s="535"/>
      <c r="V138" s="535"/>
      <c r="W138" s="535"/>
      <c r="X138" s="535"/>
      <c r="Y138" s="535"/>
      <c r="Z138" s="535"/>
      <c r="AA138" s="535"/>
      <c r="AB138" s="535"/>
      <c r="AC138" s="535"/>
      <c r="AD138" s="535"/>
      <c r="AE138" s="535"/>
      <c r="AG138" s="541" t="e">
        <f>IF(#REF!="○",F138,"")</f>
        <v>#REF!</v>
      </c>
      <c r="AH138" s="195" t="e">
        <f>VLOOKUP('様式４号（個表） '!$G138,'【参考】数式用'!$P$4:$Q$54,2,FALSE)</f>
        <v>#N/A</v>
      </c>
      <c r="AI138" s="195" t="e">
        <f>VLOOKUP('様式４号（個表） '!$G138,'【参考】数式用'!$P$4:$W$54,8,FALSE)</f>
        <v>#N/A</v>
      </c>
      <c r="AJ138" s="195" t="e">
        <f>VLOOKUP('様式４号（個表） '!$G138,'【参考】数式用'!$P$4:$AD$54,15,FALSE)</f>
        <v>#N/A</v>
      </c>
      <c r="AK138" s="195" t="str">
        <f t="shared" si="6"/>
        <v/>
      </c>
      <c r="AL138" s="195" t="str">
        <f t="shared" si="6"/>
        <v/>
      </c>
      <c r="AM138" s="195" t="str">
        <f t="shared" si="7"/>
        <v/>
      </c>
      <c r="AN138" s="195" t="str">
        <f>IF(G138="","",VLOOKUP(G138,'【参考】数式用'!$A$4:$M$54,13,FALSE))</f>
        <v/>
      </c>
      <c r="AO138" s="197" t="str">
        <f t="shared" si="8"/>
        <v>―</v>
      </c>
    </row>
    <row r="139" spans="1:41" ht="45" customHeight="1">
      <c r="A139" s="401">
        <f t="shared" si="9"/>
        <v>124</v>
      </c>
      <c r="B139" s="413" t="str">
        <f>IF('様式第２号　基本情報入力シート'!B176="","",'様式第２号　基本情報入力シート'!B176)</f>
        <v/>
      </c>
      <c r="C139" s="426" t="str">
        <f>IF('様式第２号　基本情報入力シート'!L176="","",'様式第２号　基本情報入力シート'!L176)</f>
        <v/>
      </c>
      <c r="D139" s="426" t="str">
        <f>IF('様式第２号　基本情報入力シート'!Q176="","",'様式第２号　基本情報入力シート'!Q176)</f>
        <v/>
      </c>
      <c r="E139" s="426" t="str">
        <f>IF('様式第２号　基本情報入力シート'!V176="","",'様式第２号　基本情報入力シート'!V176)</f>
        <v/>
      </c>
      <c r="F139" s="426" t="str">
        <f>IF('様式第２号　基本情報入力シート'!W176="","",'様式第２号　基本情報入力シート'!W176)</f>
        <v/>
      </c>
      <c r="G139" s="426" t="str">
        <f>IF('様式第２号　基本情報入力シート'!Z176="","",'様式第２号　基本情報入力シート'!Z176)</f>
        <v/>
      </c>
      <c r="H139" s="475" t="str">
        <f>IF('様式第２号　基本情報入力シート'!AD176="","",'様式第２号　基本情報入力シート'!AD176)</f>
        <v/>
      </c>
      <c r="I139" s="481" t="str">
        <f>IF('様式第２号　基本情報入力シート'!AE176="","",'様式第２号　基本情報入力シート'!AE176)</f>
        <v/>
      </c>
      <c r="J139" s="488"/>
      <c r="K139" s="491"/>
      <c r="L139" s="491"/>
      <c r="M139" s="494" t="str">
        <f>IF(G139="","",VLOOKUP(AM139,'【参考】数式用'!$AZ$3:$BA$6,2,FALSE))</f>
        <v/>
      </c>
      <c r="N139" s="503" t="str">
        <f>IF(G139="","",VLOOKUP(G139,'【参考】数式用'!$A$4:$L$54,MATCH('様式４号（個表） '!M139,'【参考】数式用'!$J$3:$L$3,0)+9,FALSE))</f>
        <v/>
      </c>
      <c r="O139" s="513" t="s">
        <v>2422</v>
      </c>
      <c r="P139" s="517" t="str">
        <f t="shared" si="5"/>
        <v>未入力あり</v>
      </c>
      <c r="Q139" s="525" t="str">
        <f>IFERROR(IF(P139="未入力あり","",ROUNDDOWN(ROUNDDOWN($H139*$I139,0)*VLOOKUP($G139,'【参考】数式用'!$A$4:$E$54,3,FALSE),0)),"")</f>
        <v/>
      </c>
      <c r="R139" s="525" t="str">
        <f>IF(AK139="×",0,IF(P139="未入力あり","",ROUNDDOWN(ROUNDDOWN($H139*$I139,0)*VLOOKUP($G139,'【参考】数式用'!$A$4:$E$54,4,FALSE),0)))</f>
        <v/>
      </c>
      <c r="S139" s="529" t="str">
        <f>IF(AL139="×",0,IF(P139="未入力あり","",ROUNDDOWN(ROUNDDOWN($H139*$I139,0)*VLOOKUP($G139,'【参考】数式用'!$A$4:$E$54,5,FALSE),0)))</f>
        <v/>
      </c>
      <c r="U139" s="535"/>
      <c r="V139" s="535"/>
      <c r="W139" s="535"/>
      <c r="X139" s="535"/>
      <c r="Y139" s="535"/>
      <c r="Z139" s="535"/>
      <c r="AA139" s="535"/>
      <c r="AB139" s="535"/>
      <c r="AC139" s="535"/>
      <c r="AD139" s="535"/>
      <c r="AE139" s="535"/>
      <c r="AG139" s="541" t="e">
        <f>IF(#REF!="○",F139,"")</f>
        <v>#REF!</v>
      </c>
      <c r="AH139" s="195" t="e">
        <f>VLOOKUP('様式４号（個表） '!$G139,'【参考】数式用'!$P$4:$Q$54,2,FALSE)</f>
        <v>#N/A</v>
      </c>
      <c r="AI139" s="195" t="e">
        <f>VLOOKUP('様式４号（個表） '!$G139,'【参考】数式用'!$P$4:$W$54,8,FALSE)</f>
        <v>#N/A</v>
      </c>
      <c r="AJ139" s="195" t="e">
        <f>VLOOKUP('様式４号（個表） '!$G139,'【参考】数式用'!$P$4:$AD$54,15,FALSE)</f>
        <v>#N/A</v>
      </c>
      <c r="AK139" s="195" t="str">
        <f t="shared" si="6"/>
        <v/>
      </c>
      <c r="AL139" s="195" t="str">
        <f t="shared" si="6"/>
        <v/>
      </c>
      <c r="AM139" s="195" t="str">
        <f t="shared" si="7"/>
        <v/>
      </c>
      <c r="AN139" s="195" t="str">
        <f>IF(G139="","",VLOOKUP(G139,'【参考】数式用'!$A$4:$M$54,13,FALSE))</f>
        <v/>
      </c>
      <c r="AO139" s="197" t="str">
        <f t="shared" si="8"/>
        <v>―</v>
      </c>
    </row>
    <row r="140" spans="1:41" ht="45" customHeight="1">
      <c r="A140" s="401">
        <f t="shared" si="9"/>
        <v>125</v>
      </c>
      <c r="B140" s="413" t="str">
        <f>IF('様式第２号　基本情報入力シート'!B177="","",'様式第２号　基本情報入力シート'!B177)</f>
        <v/>
      </c>
      <c r="C140" s="426" t="str">
        <f>IF('様式第２号　基本情報入力シート'!L177="","",'様式第２号　基本情報入力シート'!L177)</f>
        <v/>
      </c>
      <c r="D140" s="426" t="str">
        <f>IF('様式第２号　基本情報入力シート'!Q177="","",'様式第２号　基本情報入力シート'!Q177)</f>
        <v/>
      </c>
      <c r="E140" s="426" t="str">
        <f>IF('様式第２号　基本情報入力シート'!V177="","",'様式第２号　基本情報入力シート'!V177)</f>
        <v/>
      </c>
      <c r="F140" s="426" t="str">
        <f>IF('様式第２号　基本情報入力シート'!W177="","",'様式第２号　基本情報入力シート'!W177)</f>
        <v/>
      </c>
      <c r="G140" s="426" t="str">
        <f>IF('様式第２号　基本情報入力シート'!Z177="","",'様式第２号　基本情報入力シート'!Z177)</f>
        <v/>
      </c>
      <c r="H140" s="475" t="str">
        <f>IF('様式第２号　基本情報入力シート'!AD177="","",'様式第２号　基本情報入力シート'!AD177)</f>
        <v/>
      </c>
      <c r="I140" s="481" t="str">
        <f>IF('様式第２号　基本情報入力シート'!AE177="","",'様式第２号　基本情報入力シート'!AE177)</f>
        <v/>
      </c>
      <c r="J140" s="488"/>
      <c r="K140" s="491"/>
      <c r="L140" s="491"/>
      <c r="M140" s="494" t="str">
        <f>IF(G140="","",VLOOKUP(AM140,'【参考】数式用'!$AZ$3:$BA$6,2,FALSE))</f>
        <v/>
      </c>
      <c r="N140" s="503" t="str">
        <f>IF(G140="","",VLOOKUP(G140,'【参考】数式用'!$A$4:$L$54,MATCH('様式４号（個表） '!M140,'【参考】数式用'!$J$3:$L$3,0)+9,FALSE))</f>
        <v/>
      </c>
      <c r="O140" s="513" t="s">
        <v>2422</v>
      </c>
      <c r="P140" s="517" t="str">
        <f t="shared" si="5"/>
        <v>未入力あり</v>
      </c>
      <c r="Q140" s="525" t="str">
        <f>IFERROR(IF(P140="未入力あり","",ROUNDDOWN(ROUNDDOWN($H140*$I140,0)*VLOOKUP($G140,'【参考】数式用'!$A$4:$E$54,3,FALSE),0)),"")</f>
        <v/>
      </c>
      <c r="R140" s="525" t="str">
        <f>IF(AK140="×",0,IF(P140="未入力あり","",ROUNDDOWN(ROUNDDOWN($H140*$I140,0)*VLOOKUP($G140,'【参考】数式用'!$A$4:$E$54,4,FALSE),0)))</f>
        <v/>
      </c>
      <c r="S140" s="529" t="str">
        <f>IF(AL140="×",0,IF(P140="未入力あり","",ROUNDDOWN(ROUNDDOWN($H140*$I140,0)*VLOOKUP($G140,'【参考】数式用'!$A$4:$E$54,5,FALSE),0)))</f>
        <v/>
      </c>
      <c r="U140" s="535"/>
      <c r="V140" s="535"/>
      <c r="W140" s="535"/>
      <c r="X140" s="535"/>
      <c r="Y140" s="535"/>
      <c r="Z140" s="535"/>
      <c r="AA140" s="535"/>
      <c r="AB140" s="535"/>
      <c r="AC140" s="535"/>
      <c r="AD140" s="535"/>
      <c r="AE140" s="535"/>
      <c r="AG140" s="541" t="e">
        <f>IF(#REF!="○",F140,"")</f>
        <v>#REF!</v>
      </c>
      <c r="AH140" s="195" t="e">
        <f>VLOOKUP('様式４号（個表） '!$G140,'【参考】数式用'!$P$4:$Q$54,2,FALSE)</f>
        <v>#N/A</v>
      </c>
      <c r="AI140" s="195" t="e">
        <f>VLOOKUP('様式４号（個表） '!$G140,'【参考】数式用'!$P$4:$W$54,8,FALSE)</f>
        <v>#N/A</v>
      </c>
      <c r="AJ140" s="195" t="e">
        <f>VLOOKUP('様式４号（個表） '!$G140,'【参考】数式用'!$P$4:$AD$54,15,FALSE)</f>
        <v>#N/A</v>
      </c>
      <c r="AK140" s="195" t="str">
        <f t="shared" si="6"/>
        <v/>
      </c>
      <c r="AL140" s="195" t="str">
        <f t="shared" si="6"/>
        <v/>
      </c>
      <c r="AM140" s="195" t="str">
        <f t="shared" si="7"/>
        <v/>
      </c>
      <c r="AN140" s="195" t="str">
        <f>IF(G140="","",VLOOKUP(G140,'【参考】数式用'!$A$4:$M$54,13,FALSE))</f>
        <v/>
      </c>
      <c r="AO140" s="197" t="str">
        <f t="shared" si="8"/>
        <v>―</v>
      </c>
    </row>
    <row r="141" spans="1:41" ht="45" customHeight="1">
      <c r="A141" s="401">
        <f t="shared" si="9"/>
        <v>126</v>
      </c>
      <c r="B141" s="413" t="str">
        <f>IF('様式第２号　基本情報入力シート'!B178="","",'様式第２号　基本情報入力シート'!B178)</f>
        <v/>
      </c>
      <c r="C141" s="426" t="str">
        <f>IF('様式第２号　基本情報入力シート'!L178="","",'様式第２号　基本情報入力シート'!L178)</f>
        <v/>
      </c>
      <c r="D141" s="426" t="str">
        <f>IF('様式第２号　基本情報入力シート'!Q178="","",'様式第２号　基本情報入力シート'!Q178)</f>
        <v/>
      </c>
      <c r="E141" s="426" t="str">
        <f>IF('様式第２号　基本情報入力シート'!V178="","",'様式第２号　基本情報入力シート'!V178)</f>
        <v/>
      </c>
      <c r="F141" s="426" t="str">
        <f>IF('様式第２号　基本情報入力シート'!W178="","",'様式第２号　基本情報入力シート'!W178)</f>
        <v/>
      </c>
      <c r="G141" s="426" t="str">
        <f>IF('様式第２号　基本情報入力シート'!Z178="","",'様式第２号　基本情報入力シート'!Z178)</f>
        <v/>
      </c>
      <c r="H141" s="475" t="str">
        <f>IF('様式第２号　基本情報入力シート'!AD178="","",'様式第２号　基本情報入力シート'!AD178)</f>
        <v/>
      </c>
      <c r="I141" s="481" t="str">
        <f>IF('様式第２号　基本情報入力シート'!AE178="","",'様式第２号　基本情報入力シート'!AE178)</f>
        <v/>
      </c>
      <c r="J141" s="488"/>
      <c r="K141" s="491"/>
      <c r="L141" s="491"/>
      <c r="M141" s="494" t="str">
        <f>IF(G141="","",VLOOKUP(AM141,'【参考】数式用'!$AZ$3:$BA$6,2,FALSE))</f>
        <v/>
      </c>
      <c r="N141" s="503" t="str">
        <f>IF(G141="","",VLOOKUP(G141,'【参考】数式用'!$A$4:$L$54,MATCH('様式４号（個表） '!M141,'【参考】数式用'!$J$3:$L$3,0)+9,FALSE))</f>
        <v/>
      </c>
      <c r="O141" s="513" t="s">
        <v>2422</v>
      </c>
      <c r="P141" s="517" t="str">
        <f t="shared" si="5"/>
        <v>未入力あり</v>
      </c>
      <c r="Q141" s="525" t="str">
        <f>IFERROR(IF(P141="未入力あり","",ROUNDDOWN(ROUNDDOWN($H141*$I141,0)*VLOOKUP($G141,'【参考】数式用'!$A$4:$E$54,3,FALSE),0)),"")</f>
        <v/>
      </c>
      <c r="R141" s="525" t="str">
        <f>IF(AK141="×",0,IF(P141="未入力あり","",ROUNDDOWN(ROUNDDOWN($H141*$I141,0)*VLOOKUP($G141,'【参考】数式用'!$A$4:$E$54,4,FALSE),0)))</f>
        <v/>
      </c>
      <c r="S141" s="529" t="str">
        <f>IF(AL141="×",0,IF(P141="未入力あり","",ROUNDDOWN(ROUNDDOWN($H141*$I141,0)*VLOOKUP($G141,'【参考】数式用'!$A$4:$E$54,5,FALSE),0)))</f>
        <v/>
      </c>
      <c r="U141" s="535"/>
      <c r="V141" s="535"/>
      <c r="W141" s="535"/>
      <c r="X141" s="535"/>
      <c r="Y141" s="535"/>
      <c r="Z141" s="535"/>
      <c r="AA141" s="535"/>
      <c r="AB141" s="535"/>
      <c r="AC141" s="535"/>
      <c r="AD141" s="535"/>
      <c r="AE141" s="535"/>
      <c r="AG141" s="541" t="e">
        <f>IF(#REF!="○",F141,"")</f>
        <v>#REF!</v>
      </c>
      <c r="AH141" s="195" t="e">
        <f>VLOOKUP('様式４号（個表） '!$G141,'【参考】数式用'!$P$4:$Q$54,2,FALSE)</f>
        <v>#N/A</v>
      </c>
      <c r="AI141" s="195" t="e">
        <f>VLOOKUP('様式４号（個表） '!$G141,'【参考】数式用'!$P$4:$W$54,8,FALSE)</f>
        <v>#N/A</v>
      </c>
      <c r="AJ141" s="195" t="e">
        <f>VLOOKUP('様式４号（個表） '!$G141,'【参考】数式用'!$P$4:$AD$54,15,FALSE)</f>
        <v>#N/A</v>
      </c>
      <c r="AK141" s="195" t="str">
        <f t="shared" si="6"/>
        <v/>
      </c>
      <c r="AL141" s="195" t="str">
        <f t="shared" si="6"/>
        <v/>
      </c>
      <c r="AM141" s="195" t="str">
        <f t="shared" si="7"/>
        <v/>
      </c>
      <c r="AN141" s="195" t="str">
        <f>IF(G141="","",VLOOKUP(G141,'【参考】数式用'!$A$4:$M$54,13,FALSE))</f>
        <v/>
      </c>
      <c r="AO141" s="197" t="str">
        <f t="shared" si="8"/>
        <v>―</v>
      </c>
    </row>
    <row r="142" spans="1:41" ht="45" customHeight="1">
      <c r="A142" s="401">
        <f t="shared" si="9"/>
        <v>127</v>
      </c>
      <c r="B142" s="413" t="str">
        <f>IF('様式第２号　基本情報入力シート'!B179="","",'様式第２号　基本情報入力シート'!B179)</f>
        <v/>
      </c>
      <c r="C142" s="426" t="str">
        <f>IF('様式第２号　基本情報入力シート'!L179="","",'様式第２号　基本情報入力シート'!L179)</f>
        <v/>
      </c>
      <c r="D142" s="426" t="str">
        <f>IF('様式第２号　基本情報入力シート'!Q179="","",'様式第２号　基本情報入力シート'!Q179)</f>
        <v/>
      </c>
      <c r="E142" s="426" t="str">
        <f>IF('様式第２号　基本情報入力シート'!V179="","",'様式第２号　基本情報入力シート'!V179)</f>
        <v/>
      </c>
      <c r="F142" s="426" t="str">
        <f>IF('様式第２号　基本情報入力シート'!W179="","",'様式第２号　基本情報入力シート'!W179)</f>
        <v/>
      </c>
      <c r="G142" s="426" t="str">
        <f>IF('様式第２号　基本情報入力シート'!Z179="","",'様式第２号　基本情報入力シート'!Z179)</f>
        <v/>
      </c>
      <c r="H142" s="475" t="str">
        <f>IF('様式第２号　基本情報入力シート'!AD179="","",'様式第２号　基本情報入力シート'!AD179)</f>
        <v/>
      </c>
      <c r="I142" s="481" t="str">
        <f>IF('様式第２号　基本情報入力シート'!AE179="","",'様式第２号　基本情報入力シート'!AE179)</f>
        <v/>
      </c>
      <c r="J142" s="488"/>
      <c r="K142" s="491"/>
      <c r="L142" s="491"/>
      <c r="M142" s="494" t="str">
        <f>IF(G142="","",VLOOKUP(AM142,'【参考】数式用'!$AZ$3:$BA$6,2,FALSE))</f>
        <v/>
      </c>
      <c r="N142" s="503" t="str">
        <f>IF(G142="","",VLOOKUP(G142,'【参考】数式用'!$A$4:$L$54,MATCH('様式４号（個表） '!M142,'【参考】数式用'!$J$3:$L$3,0)+9,FALSE))</f>
        <v/>
      </c>
      <c r="O142" s="513" t="s">
        <v>2422</v>
      </c>
      <c r="P142" s="517" t="str">
        <f t="shared" si="5"/>
        <v>未入力あり</v>
      </c>
      <c r="Q142" s="525" t="str">
        <f>IFERROR(IF(P142="未入力あり","",ROUNDDOWN(ROUNDDOWN($H142*$I142,0)*VLOOKUP($G142,'【参考】数式用'!$A$4:$E$54,3,FALSE),0)),"")</f>
        <v/>
      </c>
      <c r="R142" s="525" t="str">
        <f>IF(AK142="×",0,IF(P142="未入力あり","",ROUNDDOWN(ROUNDDOWN($H142*$I142,0)*VLOOKUP($G142,'【参考】数式用'!$A$4:$E$54,4,FALSE),0)))</f>
        <v/>
      </c>
      <c r="S142" s="529" t="str">
        <f>IF(AL142="×",0,IF(P142="未入力あり","",ROUNDDOWN(ROUNDDOWN($H142*$I142,0)*VLOOKUP($G142,'【参考】数式用'!$A$4:$E$54,5,FALSE),0)))</f>
        <v/>
      </c>
      <c r="U142" s="535"/>
      <c r="V142" s="535"/>
      <c r="W142" s="535"/>
      <c r="X142" s="535"/>
      <c r="Y142" s="535"/>
      <c r="Z142" s="535"/>
      <c r="AA142" s="535"/>
      <c r="AB142" s="535"/>
      <c r="AC142" s="535"/>
      <c r="AD142" s="535"/>
      <c r="AE142" s="535"/>
      <c r="AG142" s="541" t="e">
        <f>IF(#REF!="○",F142,"")</f>
        <v>#REF!</v>
      </c>
      <c r="AH142" s="195" t="e">
        <f>VLOOKUP('様式４号（個表） '!$G142,'【参考】数式用'!$P$4:$Q$54,2,FALSE)</f>
        <v>#N/A</v>
      </c>
      <c r="AI142" s="195" t="e">
        <f>VLOOKUP('様式４号（個表） '!$G142,'【参考】数式用'!$P$4:$W$54,8,FALSE)</f>
        <v>#N/A</v>
      </c>
      <c r="AJ142" s="195" t="e">
        <f>VLOOKUP('様式４号（個表） '!$G142,'【参考】数式用'!$P$4:$AD$54,15,FALSE)</f>
        <v>#N/A</v>
      </c>
      <c r="AK142" s="195" t="str">
        <f t="shared" si="6"/>
        <v/>
      </c>
      <c r="AL142" s="195" t="str">
        <f t="shared" si="6"/>
        <v/>
      </c>
      <c r="AM142" s="195" t="str">
        <f t="shared" si="7"/>
        <v/>
      </c>
      <c r="AN142" s="195" t="str">
        <f>IF(G142="","",VLOOKUP(G142,'【参考】数式用'!$A$4:$M$54,13,FALSE))</f>
        <v/>
      </c>
      <c r="AO142" s="197" t="str">
        <f t="shared" si="8"/>
        <v>―</v>
      </c>
    </row>
    <row r="143" spans="1:41" ht="45" customHeight="1">
      <c r="A143" s="401">
        <f t="shared" si="9"/>
        <v>128</v>
      </c>
      <c r="B143" s="413" t="str">
        <f>IF('様式第２号　基本情報入力シート'!B180="","",'様式第２号　基本情報入力シート'!B180)</f>
        <v/>
      </c>
      <c r="C143" s="426" t="str">
        <f>IF('様式第２号　基本情報入力シート'!L180="","",'様式第２号　基本情報入力シート'!L180)</f>
        <v/>
      </c>
      <c r="D143" s="426" t="str">
        <f>IF('様式第２号　基本情報入力シート'!Q180="","",'様式第２号　基本情報入力シート'!Q180)</f>
        <v/>
      </c>
      <c r="E143" s="426" t="str">
        <f>IF('様式第２号　基本情報入力シート'!V180="","",'様式第２号　基本情報入力シート'!V180)</f>
        <v/>
      </c>
      <c r="F143" s="426" t="str">
        <f>IF('様式第２号　基本情報入力シート'!W180="","",'様式第２号　基本情報入力シート'!W180)</f>
        <v/>
      </c>
      <c r="G143" s="426" t="str">
        <f>IF('様式第２号　基本情報入力シート'!Z180="","",'様式第２号　基本情報入力シート'!Z180)</f>
        <v/>
      </c>
      <c r="H143" s="475" t="str">
        <f>IF('様式第２号　基本情報入力シート'!AD180="","",'様式第２号　基本情報入力シート'!AD180)</f>
        <v/>
      </c>
      <c r="I143" s="481" t="str">
        <f>IF('様式第２号　基本情報入力シート'!AE180="","",'様式第２号　基本情報入力シート'!AE180)</f>
        <v/>
      </c>
      <c r="J143" s="488"/>
      <c r="K143" s="491"/>
      <c r="L143" s="491"/>
      <c r="M143" s="494" t="str">
        <f>IF(G143="","",VLOOKUP(AM143,'【参考】数式用'!$AZ$3:$BA$6,2,FALSE))</f>
        <v/>
      </c>
      <c r="N143" s="503" t="str">
        <f>IF(G143="","",VLOOKUP(G143,'【参考】数式用'!$A$4:$L$54,MATCH('様式４号（個表） '!M143,'【参考】数式用'!$J$3:$L$3,0)+9,FALSE))</f>
        <v/>
      </c>
      <c r="O143" s="513" t="s">
        <v>2422</v>
      </c>
      <c r="P143" s="517" t="str">
        <f t="shared" si="5"/>
        <v>未入力あり</v>
      </c>
      <c r="Q143" s="525" t="str">
        <f>IFERROR(IF(P143="未入力あり","",ROUNDDOWN(ROUNDDOWN($H143*$I143,0)*VLOOKUP($G143,'【参考】数式用'!$A$4:$E$54,3,FALSE),0)),"")</f>
        <v/>
      </c>
      <c r="R143" s="525" t="str">
        <f>IF(AK143="×",0,IF(P143="未入力あり","",ROUNDDOWN(ROUNDDOWN($H143*$I143,0)*VLOOKUP($G143,'【参考】数式用'!$A$4:$E$54,4,FALSE),0)))</f>
        <v/>
      </c>
      <c r="S143" s="529" t="str">
        <f>IF(AL143="×",0,IF(P143="未入力あり","",ROUNDDOWN(ROUNDDOWN($H143*$I143,0)*VLOOKUP($G143,'【参考】数式用'!$A$4:$E$54,5,FALSE),0)))</f>
        <v/>
      </c>
      <c r="U143" s="535"/>
      <c r="V143" s="535"/>
      <c r="W143" s="535"/>
      <c r="X143" s="535"/>
      <c r="Y143" s="535"/>
      <c r="Z143" s="535"/>
      <c r="AA143" s="535"/>
      <c r="AB143" s="535"/>
      <c r="AC143" s="535"/>
      <c r="AD143" s="535"/>
      <c r="AE143" s="535"/>
      <c r="AG143" s="541" t="e">
        <f>IF(#REF!="○",F143,"")</f>
        <v>#REF!</v>
      </c>
      <c r="AH143" s="195" t="e">
        <f>VLOOKUP('様式４号（個表） '!$G143,'【参考】数式用'!$P$4:$Q$54,2,FALSE)</f>
        <v>#N/A</v>
      </c>
      <c r="AI143" s="195" t="e">
        <f>VLOOKUP('様式４号（個表） '!$G143,'【参考】数式用'!$P$4:$W$54,8,FALSE)</f>
        <v>#N/A</v>
      </c>
      <c r="AJ143" s="195" t="e">
        <f>VLOOKUP('様式４号（個表） '!$G143,'【参考】数式用'!$P$4:$AD$54,15,FALSE)</f>
        <v>#N/A</v>
      </c>
      <c r="AK143" s="195" t="str">
        <f t="shared" si="6"/>
        <v/>
      </c>
      <c r="AL143" s="195" t="str">
        <f t="shared" si="6"/>
        <v/>
      </c>
      <c r="AM143" s="195" t="str">
        <f t="shared" si="7"/>
        <v/>
      </c>
      <c r="AN143" s="195" t="str">
        <f>IF(G143="","",VLOOKUP(G143,'【参考】数式用'!$A$4:$M$54,13,FALSE))</f>
        <v/>
      </c>
      <c r="AO143" s="197" t="str">
        <f t="shared" si="8"/>
        <v>―</v>
      </c>
    </row>
    <row r="144" spans="1:41" ht="45" customHeight="1">
      <c r="A144" s="401">
        <f t="shared" si="9"/>
        <v>129</v>
      </c>
      <c r="B144" s="413" t="str">
        <f>IF('様式第２号　基本情報入力シート'!B181="","",'様式第２号　基本情報入力シート'!B181)</f>
        <v/>
      </c>
      <c r="C144" s="426" t="str">
        <f>IF('様式第２号　基本情報入力シート'!L181="","",'様式第２号　基本情報入力シート'!L181)</f>
        <v/>
      </c>
      <c r="D144" s="426" t="str">
        <f>IF('様式第２号　基本情報入力シート'!Q181="","",'様式第２号　基本情報入力シート'!Q181)</f>
        <v/>
      </c>
      <c r="E144" s="426" t="str">
        <f>IF('様式第２号　基本情報入力シート'!V181="","",'様式第２号　基本情報入力シート'!V181)</f>
        <v/>
      </c>
      <c r="F144" s="426" t="str">
        <f>IF('様式第２号　基本情報入力シート'!W181="","",'様式第２号　基本情報入力シート'!W181)</f>
        <v/>
      </c>
      <c r="G144" s="426" t="str">
        <f>IF('様式第２号　基本情報入力シート'!Z181="","",'様式第２号　基本情報入力シート'!Z181)</f>
        <v/>
      </c>
      <c r="H144" s="475" t="str">
        <f>IF('様式第２号　基本情報入力シート'!AD181="","",'様式第２号　基本情報入力シート'!AD181)</f>
        <v/>
      </c>
      <c r="I144" s="481" t="str">
        <f>IF('様式第２号　基本情報入力シート'!AE181="","",'様式第２号　基本情報入力シート'!AE181)</f>
        <v/>
      </c>
      <c r="J144" s="488"/>
      <c r="K144" s="491"/>
      <c r="L144" s="491"/>
      <c r="M144" s="494" t="str">
        <f>IF(G144="","",VLOOKUP(AM144,'【参考】数式用'!$AZ$3:$BA$6,2,FALSE))</f>
        <v/>
      </c>
      <c r="N144" s="503" t="str">
        <f>IF(G144="","",VLOOKUP(G144,'【参考】数式用'!$A$4:$L$54,MATCH('様式４号（個表） '!M144,'【参考】数式用'!$J$3:$L$3,0)+9,FALSE))</f>
        <v/>
      </c>
      <c r="O144" s="513" t="s">
        <v>2422</v>
      </c>
      <c r="P144" s="517" t="str">
        <f t="shared" ref="P144:P207" si="10">IFERROR(ROUNDDOWN(ROUNDDOWN($H144*$I144,0)*$N144,0),"未入力あり")</f>
        <v>未入力あり</v>
      </c>
      <c r="Q144" s="525" t="str">
        <f>IFERROR(IF(P144="未入力あり","",ROUNDDOWN(ROUNDDOWN($H144*$I144,0)*VLOOKUP($G144,'【参考】数式用'!$A$4:$E$54,3,FALSE),0)),"")</f>
        <v/>
      </c>
      <c r="R144" s="525" t="str">
        <f>IF(AK144="×",0,IF(P144="未入力あり","",ROUNDDOWN(ROUNDDOWN($H144*$I144,0)*VLOOKUP($G144,'【参考】数式用'!$A$4:$E$54,4,FALSE),0)))</f>
        <v/>
      </c>
      <c r="S144" s="529" t="str">
        <f>IF(AL144="×",0,IF(P144="未入力あり","",ROUNDDOWN(ROUNDDOWN($H144*$I144,0)*VLOOKUP($G144,'【参考】数式用'!$A$4:$E$54,5,FALSE),0)))</f>
        <v/>
      </c>
      <c r="U144" s="535"/>
      <c r="V144" s="535"/>
      <c r="W144" s="535"/>
      <c r="X144" s="535"/>
      <c r="Y144" s="535"/>
      <c r="Z144" s="535"/>
      <c r="AA144" s="535"/>
      <c r="AB144" s="535"/>
      <c r="AC144" s="535"/>
      <c r="AD144" s="535"/>
      <c r="AE144" s="535"/>
      <c r="AG144" s="541" t="e">
        <f>IF(#REF!="○",F144,"")</f>
        <v>#REF!</v>
      </c>
      <c r="AH144" s="195" t="e">
        <f>VLOOKUP('様式４号（個表） '!$G144,'【参考】数式用'!$P$4:$Q$54,2,FALSE)</f>
        <v>#N/A</v>
      </c>
      <c r="AI144" s="195" t="e">
        <f>VLOOKUP('様式４号（個表） '!$G144,'【参考】数式用'!$P$4:$W$54,8,FALSE)</f>
        <v>#N/A</v>
      </c>
      <c r="AJ144" s="195" t="e">
        <f>VLOOKUP('様式４号（個表） '!$G144,'【参考】数式用'!$P$4:$AD$54,15,FALSE)</f>
        <v>#N/A</v>
      </c>
      <c r="AK144" s="195" t="str">
        <f t="shared" ref="AK144:AL207" si="11">IF(K144="","",IF(OR(K144="要件を満たさない",K144="―"),"×","○"))</f>
        <v/>
      </c>
      <c r="AL144" s="195" t="str">
        <f t="shared" si="11"/>
        <v/>
      </c>
      <c r="AM144" s="195" t="str">
        <f t="shared" ref="AM144:AM207" si="12">IF(G144="","","○"&amp;AK144&amp;AL144)</f>
        <v/>
      </c>
      <c r="AN144" s="195" t="str">
        <f>IF(G144="","",VLOOKUP(G144,'【参考】数式用'!$A$4:$M$54,13,FALSE))</f>
        <v/>
      </c>
      <c r="AO144" s="197" t="str">
        <f t="shared" ref="AO144:AO207" si="13">IF(AND(AK144="×",L144="②の要件を満たしている"),"×","―")</f>
        <v>―</v>
      </c>
    </row>
    <row r="145" spans="1:41" ht="45" customHeight="1">
      <c r="A145" s="401">
        <f t="shared" ref="A145:A208" si="14">A144+1</f>
        <v>130</v>
      </c>
      <c r="B145" s="413" t="str">
        <f>IF('様式第２号　基本情報入力シート'!B182="","",'様式第２号　基本情報入力シート'!B182)</f>
        <v/>
      </c>
      <c r="C145" s="426" t="str">
        <f>IF('様式第２号　基本情報入力シート'!L182="","",'様式第２号　基本情報入力シート'!L182)</f>
        <v/>
      </c>
      <c r="D145" s="426" t="str">
        <f>IF('様式第２号　基本情報入力シート'!Q182="","",'様式第２号　基本情報入力シート'!Q182)</f>
        <v/>
      </c>
      <c r="E145" s="426" t="str">
        <f>IF('様式第２号　基本情報入力シート'!V182="","",'様式第２号　基本情報入力シート'!V182)</f>
        <v/>
      </c>
      <c r="F145" s="426" t="str">
        <f>IF('様式第２号　基本情報入力シート'!W182="","",'様式第２号　基本情報入力シート'!W182)</f>
        <v/>
      </c>
      <c r="G145" s="426" t="str">
        <f>IF('様式第２号　基本情報入力シート'!Z182="","",'様式第２号　基本情報入力シート'!Z182)</f>
        <v/>
      </c>
      <c r="H145" s="475" t="str">
        <f>IF('様式第２号　基本情報入力シート'!AD182="","",'様式第２号　基本情報入力シート'!AD182)</f>
        <v/>
      </c>
      <c r="I145" s="481" t="str">
        <f>IF('様式第２号　基本情報入力シート'!AE182="","",'様式第２号　基本情報入力シート'!AE182)</f>
        <v/>
      </c>
      <c r="J145" s="488"/>
      <c r="K145" s="491"/>
      <c r="L145" s="491"/>
      <c r="M145" s="494" t="str">
        <f>IF(G145="","",VLOOKUP(AM145,'【参考】数式用'!$AZ$3:$BA$6,2,FALSE))</f>
        <v/>
      </c>
      <c r="N145" s="503" t="str">
        <f>IF(G145="","",VLOOKUP(G145,'【参考】数式用'!$A$4:$L$54,MATCH('様式４号（個表） '!M145,'【参考】数式用'!$J$3:$L$3,0)+9,FALSE))</f>
        <v/>
      </c>
      <c r="O145" s="513" t="s">
        <v>2422</v>
      </c>
      <c r="P145" s="517" t="str">
        <f t="shared" si="10"/>
        <v>未入力あり</v>
      </c>
      <c r="Q145" s="525" t="str">
        <f>IFERROR(IF(P145="未入力あり","",ROUNDDOWN(ROUNDDOWN($H145*$I145,0)*VLOOKUP($G145,'【参考】数式用'!$A$4:$E$54,3,FALSE),0)),"")</f>
        <v/>
      </c>
      <c r="R145" s="525" t="str">
        <f>IF(AK145="×",0,IF(P145="未入力あり","",ROUNDDOWN(ROUNDDOWN($H145*$I145,0)*VLOOKUP($G145,'【参考】数式用'!$A$4:$E$54,4,FALSE),0)))</f>
        <v/>
      </c>
      <c r="S145" s="529" t="str">
        <f>IF(AL145="×",0,IF(P145="未入力あり","",ROUNDDOWN(ROUNDDOWN($H145*$I145,0)*VLOOKUP($G145,'【参考】数式用'!$A$4:$E$54,5,FALSE),0)))</f>
        <v/>
      </c>
      <c r="U145" s="535"/>
      <c r="V145" s="535"/>
      <c r="W145" s="535"/>
      <c r="X145" s="535"/>
      <c r="Y145" s="535"/>
      <c r="Z145" s="535"/>
      <c r="AA145" s="535"/>
      <c r="AB145" s="535"/>
      <c r="AC145" s="535"/>
      <c r="AD145" s="535"/>
      <c r="AE145" s="535"/>
      <c r="AG145" s="541" t="e">
        <f>IF(#REF!="○",F145,"")</f>
        <v>#REF!</v>
      </c>
      <c r="AH145" s="195" t="e">
        <f>VLOOKUP('様式４号（個表） '!$G145,'【参考】数式用'!$P$4:$Q$54,2,FALSE)</f>
        <v>#N/A</v>
      </c>
      <c r="AI145" s="195" t="e">
        <f>VLOOKUP('様式４号（個表） '!$G145,'【参考】数式用'!$P$4:$W$54,8,FALSE)</f>
        <v>#N/A</v>
      </c>
      <c r="AJ145" s="195" t="e">
        <f>VLOOKUP('様式４号（個表） '!$G145,'【参考】数式用'!$P$4:$AD$54,15,FALSE)</f>
        <v>#N/A</v>
      </c>
      <c r="AK145" s="195" t="str">
        <f t="shared" si="11"/>
        <v/>
      </c>
      <c r="AL145" s="195" t="str">
        <f t="shared" si="11"/>
        <v/>
      </c>
      <c r="AM145" s="195" t="str">
        <f t="shared" si="12"/>
        <v/>
      </c>
      <c r="AN145" s="195" t="str">
        <f>IF(G145="","",VLOOKUP(G145,'【参考】数式用'!$A$4:$M$54,13,FALSE))</f>
        <v/>
      </c>
      <c r="AO145" s="197" t="str">
        <f t="shared" si="13"/>
        <v>―</v>
      </c>
    </row>
    <row r="146" spans="1:41" ht="45" customHeight="1">
      <c r="A146" s="401">
        <f t="shared" si="14"/>
        <v>131</v>
      </c>
      <c r="B146" s="413" t="str">
        <f>IF('様式第２号　基本情報入力シート'!B183="","",'様式第２号　基本情報入力シート'!B183)</f>
        <v/>
      </c>
      <c r="C146" s="426" t="str">
        <f>IF('様式第２号　基本情報入力シート'!L183="","",'様式第２号　基本情報入力シート'!L183)</f>
        <v/>
      </c>
      <c r="D146" s="426" t="str">
        <f>IF('様式第２号　基本情報入力シート'!Q183="","",'様式第２号　基本情報入力シート'!Q183)</f>
        <v/>
      </c>
      <c r="E146" s="426" t="str">
        <f>IF('様式第２号　基本情報入力シート'!V183="","",'様式第２号　基本情報入力シート'!V183)</f>
        <v/>
      </c>
      <c r="F146" s="426" t="str">
        <f>IF('様式第２号　基本情報入力シート'!W183="","",'様式第２号　基本情報入力シート'!W183)</f>
        <v/>
      </c>
      <c r="G146" s="426" t="str">
        <f>IF('様式第２号　基本情報入力シート'!Z183="","",'様式第２号　基本情報入力シート'!Z183)</f>
        <v/>
      </c>
      <c r="H146" s="475" t="str">
        <f>IF('様式第２号　基本情報入力シート'!AD183="","",'様式第２号　基本情報入力シート'!AD183)</f>
        <v/>
      </c>
      <c r="I146" s="481" t="str">
        <f>IF('様式第２号　基本情報入力シート'!AE183="","",'様式第２号　基本情報入力シート'!AE183)</f>
        <v/>
      </c>
      <c r="J146" s="488"/>
      <c r="K146" s="491"/>
      <c r="L146" s="491"/>
      <c r="M146" s="494" t="str">
        <f>IF(G146="","",VLOOKUP(AM146,'【参考】数式用'!$AZ$3:$BA$6,2,FALSE))</f>
        <v/>
      </c>
      <c r="N146" s="503" t="str">
        <f>IF(G146="","",VLOOKUP(G146,'【参考】数式用'!$A$4:$L$54,MATCH('様式４号（個表） '!M146,'【参考】数式用'!$J$3:$L$3,0)+9,FALSE))</f>
        <v/>
      </c>
      <c r="O146" s="513" t="s">
        <v>2422</v>
      </c>
      <c r="P146" s="517" t="str">
        <f t="shared" si="10"/>
        <v>未入力あり</v>
      </c>
      <c r="Q146" s="525" t="str">
        <f>IFERROR(IF(P146="未入力あり","",ROUNDDOWN(ROUNDDOWN($H146*$I146,0)*VLOOKUP($G146,'【参考】数式用'!$A$4:$E$54,3,FALSE),0)),"")</f>
        <v/>
      </c>
      <c r="R146" s="525" t="str">
        <f>IF(AK146="×",0,IF(P146="未入力あり","",ROUNDDOWN(ROUNDDOWN($H146*$I146,0)*VLOOKUP($G146,'【参考】数式用'!$A$4:$E$54,4,FALSE),0)))</f>
        <v/>
      </c>
      <c r="S146" s="529" t="str">
        <f>IF(AL146="×",0,IF(P146="未入力あり","",ROUNDDOWN(ROUNDDOWN($H146*$I146,0)*VLOOKUP($G146,'【参考】数式用'!$A$4:$E$54,5,FALSE),0)))</f>
        <v/>
      </c>
      <c r="U146" s="535"/>
      <c r="V146" s="535"/>
      <c r="W146" s="535"/>
      <c r="X146" s="535"/>
      <c r="Y146" s="535"/>
      <c r="Z146" s="535"/>
      <c r="AA146" s="535"/>
      <c r="AB146" s="535"/>
      <c r="AC146" s="535"/>
      <c r="AD146" s="535"/>
      <c r="AE146" s="535"/>
      <c r="AG146" s="541" t="e">
        <f>IF(#REF!="○",F146,"")</f>
        <v>#REF!</v>
      </c>
      <c r="AH146" s="195" t="e">
        <f>VLOOKUP('様式４号（個表） '!$G146,'【参考】数式用'!$P$4:$Q$54,2,FALSE)</f>
        <v>#N/A</v>
      </c>
      <c r="AI146" s="195" t="e">
        <f>VLOOKUP('様式４号（個表） '!$G146,'【参考】数式用'!$P$4:$W$54,8,FALSE)</f>
        <v>#N/A</v>
      </c>
      <c r="AJ146" s="195" t="e">
        <f>VLOOKUP('様式４号（個表） '!$G146,'【参考】数式用'!$P$4:$AD$54,15,FALSE)</f>
        <v>#N/A</v>
      </c>
      <c r="AK146" s="195" t="str">
        <f t="shared" si="11"/>
        <v/>
      </c>
      <c r="AL146" s="195" t="str">
        <f t="shared" si="11"/>
        <v/>
      </c>
      <c r="AM146" s="195" t="str">
        <f t="shared" si="12"/>
        <v/>
      </c>
      <c r="AN146" s="195" t="str">
        <f>IF(G146="","",VLOOKUP(G146,'【参考】数式用'!$A$4:$M$54,13,FALSE))</f>
        <v/>
      </c>
      <c r="AO146" s="197" t="str">
        <f t="shared" si="13"/>
        <v>―</v>
      </c>
    </row>
    <row r="147" spans="1:41" ht="45" customHeight="1">
      <c r="A147" s="401">
        <f t="shared" si="14"/>
        <v>132</v>
      </c>
      <c r="B147" s="413" t="str">
        <f>IF('様式第２号　基本情報入力シート'!B184="","",'様式第２号　基本情報入力シート'!B184)</f>
        <v/>
      </c>
      <c r="C147" s="426" t="str">
        <f>IF('様式第２号　基本情報入力シート'!L184="","",'様式第２号　基本情報入力シート'!L184)</f>
        <v/>
      </c>
      <c r="D147" s="426" t="str">
        <f>IF('様式第２号　基本情報入力シート'!Q184="","",'様式第２号　基本情報入力シート'!Q184)</f>
        <v/>
      </c>
      <c r="E147" s="426" t="str">
        <f>IF('様式第２号　基本情報入力シート'!V184="","",'様式第２号　基本情報入力シート'!V184)</f>
        <v/>
      </c>
      <c r="F147" s="426" t="str">
        <f>IF('様式第２号　基本情報入力シート'!W184="","",'様式第２号　基本情報入力シート'!W184)</f>
        <v/>
      </c>
      <c r="G147" s="426" t="str">
        <f>IF('様式第２号　基本情報入力シート'!Z184="","",'様式第２号　基本情報入力シート'!Z184)</f>
        <v/>
      </c>
      <c r="H147" s="475" t="str">
        <f>IF('様式第２号　基本情報入力シート'!AD184="","",'様式第２号　基本情報入力シート'!AD184)</f>
        <v/>
      </c>
      <c r="I147" s="481" t="str">
        <f>IF('様式第２号　基本情報入力シート'!AE184="","",'様式第２号　基本情報入力シート'!AE184)</f>
        <v/>
      </c>
      <c r="J147" s="488"/>
      <c r="K147" s="491"/>
      <c r="L147" s="491"/>
      <c r="M147" s="494" t="str">
        <f>IF(G147="","",VLOOKUP(AM147,'【参考】数式用'!$AZ$3:$BA$6,2,FALSE))</f>
        <v/>
      </c>
      <c r="N147" s="503" t="str">
        <f>IF(G147="","",VLOOKUP(G147,'【参考】数式用'!$A$4:$L$54,MATCH('様式４号（個表） '!M147,'【参考】数式用'!$J$3:$L$3,0)+9,FALSE))</f>
        <v/>
      </c>
      <c r="O147" s="513" t="s">
        <v>2422</v>
      </c>
      <c r="P147" s="517" t="str">
        <f t="shared" si="10"/>
        <v>未入力あり</v>
      </c>
      <c r="Q147" s="525" t="str">
        <f>IFERROR(IF(P147="未入力あり","",ROUNDDOWN(ROUNDDOWN($H147*$I147,0)*VLOOKUP($G147,'【参考】数式用'!$A$4:$E$54,3,FALSE),0)),"")</f>
        <v/>
      </c>
      <c r="R147" s="525" t="str">
        <f>IF(AK147="×",0,IF(P147="未入力あり","",ROUNDDOWN(ROUNDDOWN($H147*$I147,0)*VLOOKUP($G147,'【参考】数式用'!$A$4:$E$54,4,FALSE),0)))</f>
        <v/>
      </c>
      <c r="S147" s="529" t="str">
        <f>IF(AL147="×",0,IF(P147="未入力あり","",ROUNDDOWN(ROUNDDOWN($H147*$I147,0)*VLOOKUP($G147,'【参考】数式用'!$A$4:$E$54,5,FALSE),0)))</f>
        <v/>
      </c>
      <c r="U147" s="535"/>
      <c r="V147" s="535"/>
      <c r="W147" s="535"/>
      <c r="X147" s="535"/>
      <c r="Y147" s="535"/>
      <c r="Z147" s="535"/>
      <c r="AA147" s="535"/>
      <c r="AB147" s="535"/>
      <c r="AC147" s="535"/>
      <c r="AD147" s="535"/>
      <c r="AE147" s="535"/>
      <c r="AG147" s="541" t="e">
        <f>IF(#REF!="○",F147,"")</f>
        <v>#REF!</v>
      </c>
      <c r="AH147" s="195" t="e">
        <f>VLOOKUP('様式４号（個表） '!$G147,'【参考】数式用'!$P$4:$Q$54,2,FALSE)</f>
        <v>#N/A</v>
      </c>
      <c r="AI147" s="195" t="e">
        <f>VLOOKUP('様式４号（個表） '!$G147,'【参考】数式用'!$P$4:$W$54,8,FALSE)</f>
        <v>#N/A</v>
      </c>
      <c r="AJ147" s="195" t="e">
        <f>VLOOKUP('様式４号（個表） '!$G147,'【参考】数式用'!$P$4:$AD$54,15,FALSE)</f>
        <v>#N/A</v>
      </c>
      <c r="AK147" s="195" t="str">
        <f t="shared" si="11"/>
        <v/>
      </c>
      <c r="AL147" s="195" t="str">
        <f t="shared" si="11"/>
        <v/>
      </c>
      <c r="AM147" s="195" t="str">
        <f t="shared" si="12"/>
        <v/>
      </c>
      <c r="AN147" s="195" t="str">
        <f>IF(G147="","",VLOOKUP(G147,'【参考】数式用'!$A$4:$M$54,13,FALSE))</f>
        <v/>
      </c>
      <c r="AO147" s="197" t="str">
        <f t="shared" si="13"/>
        <v>―</v>
      </c>
    </row>
    <row r="148" spans="1:41" ht="45" customHeight="1">
      <c r="A148" s="401">
        <f t="shared" si="14"/>
        <v>133</v>
      </c>
      <c r="B148" s="413" t="str">
        <f>IF('様式第２号　基本情報入力シート'!B185="","",'様式第２号　基本情報入力シート'!B185)</f>
        <v/>
      </c>
      <c r="C148" s="426" t="str">
        <f>IF('様式第２号　基本情報入力シート'!L185="","",'様式第２号　基本情報入力シート'!L185)</f>
        <v/>
      </c>
      <c r="D148" s="426" t="str">
        <f>IF('様式第２号　基本情報入力シート'!Q185="","",'様式第２号　基本情報入力シート'!Q185)</f>
        <v/>
      </c>
      <c r="E148" s="426" t="str">
        <f>IF('様式第２号　基本情報入力シート'!V185="","",'様式第２号　基本情報入力シート'!V185)</f>
        <v/>
      </c>
      <c r="F148" s="426" t="str">
        <f>IF('様式第２号　基本情報入力シート'!W185="","",'様式第２号　基本情報入力シート'!W185)</f>
        <v/>
      </c>
      <c r="G148" s="426" t="str">
        <f>IF('様式第２号　基本情報入力シート'!Z185="","",'様式第２号　基本情報入力シート'!Z185)</f>
        <v/>
      </c>
      <c r="H148" s="475" t="str">
        <f>IF('様式第２号　基本情報入力シート'!AD185="","",'様式第２号　基本情報入力シート'!AD185)</f>
        <v/>
      </c>
      <c r="I148" s="481" t="str">
        <f>IF('様式第２号　基本情報入力シート'!AE185="","",'様式第２号　基本情報入力シート'!AE185)</f>
        <v/>
      </c>
      <c r="J148" s="488"/>
      <c r="K148" s="491"/>
      <c r="L148" s="491"/>
      <c r="M148" s="494" t="str">
        <f>IF(G148="","",VLOOKUP(AM148,'【参考】数式用'!$AZ$3:$BA$6,2,FALSE))</f>
        <v/>
      </c>
      <c r="N148" s="503" t="str">
        <f>IF(G148="","",VLOOKUP(G148,'【参考】数式用'!$A$4:$L$54,MATCH('様式４号（個表） '!M148,'【参考】数式用'!$J$3:$L$3,0)+9,FALSE))</f>
        <v/>
      </c>
      <c r="O148" s="513" t="s">
        <v>2422</v>
      </c>
      <c r="P148" s="517" t="str">
        <f t="shared" si="10"/>
        <v>未入力あり</v>
      </c>
      <c r="Q148" s="525" t="str">
        <f>IFERROR(IF(P148="未入力あり","",ROUNDDOWN(ROUNDDOWN($H148*$I148,0)*VLOOKUP($G148,'【参考】数式用'!$A$4:$E$54,3,FALSE),0)),"")</f>
        <v/>
      </c>
      <c r="R148" s="525" t="str">
        <f>IF(AK148="×",0,IF(P148="未入力あり","",ROUNDDOWN(ROUNDDOWN($H148*$I148,0)*VLOOKUP($G148,'【参考】数式用'!$A$4:$E$54,4,FALSE),0)))</f>
        <v/>
      </c>
      <c r="S148" s="529" t="str">
        <f>IF(AL148="×",0,IF(P148="未入力あり","",ROUNDDOWN(ROUNDDOWN($H148*$I148,0)*VLOOKUP($G148,'【参考】数式用'!$A$4:$E$54,5,FALSE),0)))</f>
        <v/>
      </c>
      <c r="U148" s="535"/>
      <c r="V148" s="535"/>
      <c r="W148" s="535"/>
      <c r="X148" s="535"/>
      <c r="Y148" s="535"/>
      <c r="Z148" s="535"/>
      <c r="AA148" s="535"/>
      <c r="AB148" s="535"/>
      <c r="AC148" s="535"/>
      <c r="AD148" s="535"/>
      <c r="AE148" s="535"/>
      <c r="AG148" s="541" t="e">
        <f>IF(#REF!="○",F148,"")</f>
        <v>#REF!</v>
      </c>
      <c r="AH148" s="195" t="e">
        <f>VLOOKUP('様式４号（個表） '!$G148,'【参考】数式用'!$P$4:$Q$54,2,FALSE)</f>
        <v>#N/A</v>
      </c>
      <c r="AI148" s="195" t="e">
        <f>VLOOKUP('様式４号（個表） '!$G148,'【参考】数式用'!$P$4:$W$54,8,FALSE)</f>
        <v>#N/A</v>
      </c>
      <c r="AJ148" s="195" t="e">
        <f>VLOOKUP('様式４号（個表） '!$G148,'【参考】数式用'!$P$4:$AD$54,15,FALSE)</f>
        <v>#N/A</v>
      </c>
      <c r="AK148" s="195" t="str">
        <f t="shared" si="11"/>
        <v/>
      </c>
      <c r="AL148" s="195" t="str">
        <f t="shared" si="11"/>
        <v/>
      </c>
      <c r="AM148" s="195" t="str">
        <f t="shared" si="12"/>
        <v/>
      </c>
      <c r="AN148" s="195" t="str">
        <f>IF(G148="","",VLOOKUP(G148,'【参考】数式用'!$A$4:$M$54,13,FALSE))</f>
        <v/>
      </c>
      <c r="AO148" s="197" t="str">
        <f t="shared" si="13"/>
        <v>―</v>
      </c>
    </row>
    <row r="149" spans="1:41" ht="45" customHeight="1">
      <c r="A149" s="401">
        <f t="shared" si="14"/>
        <v>134</v>
      </c>
      <c r="B149" s="413" t="str">
        <f>IF('様式第２号　基本情報入力シート'!B186="","",'様式第２号　基本情報入力シート'!B186)</f>
        <v/>
      </c>
      <c r="C149" s="426" t="str">
        <f>IF('様式第２号　基本情報入力シート'!L186="","",'様式第２号　基本情報入力シート'!L186)</f>
        <v/>
      </c>
      <c r="D149" s="426" t="str">
        <f>IF('様式第２号　基本情報入力シート'!Q186="","",'様式第２号　基本情報入力シート'!Q186)</f>
        <v/>
      </c>
      <c r="E149" s="426" t="str">
        <f>IF('様式第２号　基本情報入力シート'!V186="","",'様式第２号　基本情報入力シート'!V186)</f>
        <v/>
      </c>
      <c r="F149" s="426" t="str">
        <f>IF('様式第２号　基本情報入力シート'!W186="","",'様式第２号　基本情報入力シート'!W186)</f>
        <v/>
      </c>
      <c r="G149" s="426" t="str">
        <f>IF('様式第２号　基本情報入力シート'!Z186="","",'様式第２号　基本情報入力シート'!Z186)</f>
        <v/>
      </c>
      <c r="H149" s="475" t="str">
        <f>IF('様式第２号　基本情報入力シート'!AD186="","",'様式第２号　基本情報入力シート'!AD186)</f>
        <v/>
      </c>
      <c r="I149" s="481" t="str">
        <f>IF('様式第２号　基本情報入力シート'!AE186="","",'様式第２号　基本情報入力シート'!AE186)</f>
        <v/>
      </c>
      <c r="J149" s="488"/>
      <c r="K149" s="491"/>
      <c r="L149" s="491"/>
      <c r="M149" s="494" t="str">
        <f>IF(G149="","",VLOOKUP(AM149,'【参考】数式用'!$AZ$3:$BA$6,2,FALSE))</f>
        <v/>
      </c>
      <c r="N149" s="503" t="str">
        <f>IF(G149="","",VLOOKUP(G149,'【参考】数式用'!$A$4:$L$54,MATCH('様式４号（個表） '!M149,'【参考】数式用'!$J$3:$L$3,0)+9,FALSE))</f>
        <v/>
      </c>
      <c r="O149" s="513" t="s">
        <v>2422</v>
      </c>
      <c r="P149" s="517" t="str">
        <f t="shared" si="10"/>
        <v>未入力あり</v>
      </c>
      <c r="Q149" s="525" t="str">
        <f>IFERROR(IF(P149="未入力あり","",ROUNDDOWN(ROUNDDOWN($H149*$I149,0)*VLOOKUP($G149,'【参考】数式用'!$A$4:$E$54,3,FALSE),0)),"")</f>
        <v/>
      </c>
      <c r="R149" s="525" t="str">
        <f>IF(AK149="×",0,IF(P149="未入力あり","",ROUNDDOWN(ROUNDDOWN($H149*$I149,0)*VLOOKUP($G149,'【参考】数式用'!$A$4:$E$54,4,FALSE),0)))</f>
        <v/>
      </c>
      <c r="S149" s="529" t="str">
        <f>IF(AL149="×",0,IF(P149="未入力あり","",ROUNDDOWN(ROUNDDOWN($H149*$I149,0)*VLOOKUP($G149,'【参考】数式用'!$A$4:$E$54,5,FALSE),0)))</f>
        <v/>
      </c>
      <c r="U149" s="535"/>
      <c r="V149" s="535"/>
      <c r="W149" s="535"/>
      <c r="X149" s="535"/>
      <c r="Y149" s="535"/>
      <c r="Z149" s="535"/>
      <c r="AA149" s="535"/>
      <c r="AB149" s="535"/>
      <c r="AC149" s="535"/>
      <c r="AD149" s="535"/>
      <c r="AE149" s="535"/>
      <c r="AG149" s="541" t="e">
        <f>IF(#REF!="○",F149,"")</f>
        <v>#REF!</v>
      </c>
      <c r="AH149" s="195" t="e">
        <f>VLOOKUP('様式４号（個表） '!$G149,'【参考】数式用'!$P$4:$Q$54,2,FALSE)</f>
        <v>#N/A</v>
      </c>
      <c r="AI149" s="195" t="e">
        <f>VLOOKUP('様式４号（個表） '!$G149,'【参考】数式用'!$P$4:$W$54,8,FALSE)</f>
        <v>#N/A</v>
      </c>
      <c r="AJ149" s="195" t="e">
        <f>VLOOKUP('様式４号（個表） '!$G149,'【参考】数式用'!$P$4:$AD$54,15,FALSE)</f>
        <v>#N/A</v>
      </c>
      <c r="AK149" s="195" t="str">
        <f t="shared" si="11"/>
        <v/>
      </c>
      <c r="AL149" s="195" t="str">
        <f t="shared" si="11"/>
        <v/>
      </c>
      <c r="AM149" s="195" t="str">
        <f t="shared" si="12"/>
        <v/>
      </c>
      <c r="AN149" s="195" t="str">
        <f>IF(G149="","",VLOOKUP(G149,'【参考】数式用'!$A$4:$M$54,13,FALSE))</f>
        <v/>
      </c>
      <c r="AO149" s="197" t="str">
        <f t="shared" si="13"/>
        <v>―</v>
      </c>
    </row>
    <row r="150" spans="1:41" ht="45" customHeight="1">
      <c r="A150" s="401">
        <f t="shared" si="14"/>
        <v>135</v>
      </c>
      <c r="B150" s="413" t="str">
        <f>IF('様式第２号　基本情報入力シート'!B187="","",'様式第２号　基本情報入力シート'!B187)</f>
        <v/>
      </c>
      <c r="C150" s="426" t="str">
        <f>IF('様式第２号　基本情報入力シート'!L187="","",'様式第２号　基本情報入力シート'!L187)</f>
        <v/>
      </c>
      <c r="D150" s="426" t="str">
        <f>IF('様式第２号　基本情報入力シート'!Q187="","",'様式第２号　基本情報入力シート'!Q187)</f>
        <v/>
      </c>
      <c r="E150" s="426" t="str">
        <f>IF('様式第２号　基本情報入力シート'!V187="","",'様式第２号　基本情報入力シート'!V187)</f>
        <v/>
      </c>
      <c r="F150" s="426" t="str">
        <f>IF('様式第２号　基本情報入力シート'!W187="","",'様式第２号　基本情報入力シート'!W187)</f>
        <v/>
      </c>
      <c r="G150" s="426" t="str">
        <f>IF('様式第２号　基本情報入力シート'!Z187="","",'様式第２号　基本情報入力シート'!Z187)</f>
        <v/>
      </c>
      <c r="H150" s="475" t="str">
        <f>IF('様式第２号　基本情報入力シート'!AD187="","",'様式第２号　基本情報入力シート'!AD187)</f>
        <v/>
      </c>
      <c r="I150" s="481" t="str">
        <f>IF('様式第２号　基本情報入力シート'!AE187="","",'様式第２号　基本情報入力シート'!AE187)</f>
        <v/>
      </c>
      <c r="J150" s="488"/>
      <c r="K150" s="491"/>
      <c r="L150" s="491"/>
      <c r="M150" s="494" t="str">
        <f>IF(G150="","",VLOOKUP(AM150,'【参考】数式用'!$AZ$3:$BA$6,2,FALSE))</f>
        <v/>
      </c>
      <c r="N150" s="503" t="str">
        <f>IF(G150="","",VLOOKUP(G150,'【参考】数式用'!$A$4:$L$54,MATCH('様式４号（個表） '!M150,'【参考】数式用'!$J$3:$L$3,0)+9,FALSE))</f>
        <v/>
      </c>
      <c r="O150" s="513" t="s">
        <v>2422</v>
      </c>
      <c r="P150" s="517" t="str">
        <f t="shared" si="10"/>
        <v>未入力あり</v>
      </c>
      <c r="Q150" s="525" t="str">
        <f>IFERROR(IF(P150="未入力あり","",ROUNDDOWN(ROUNDDOWN($H150*$I150,0)*VLOOKUP($G150,'【参考】数式用'!$A$4:$E$54,3,FALSE),0)),"")</f>
        <v/>
      </c>
      <c r="R150" s="525" t="str">
        <f>IF(AK150="×",0,IF(P150="未入力あり","",ROUNDDOWN(ROUNDDOWN($H150*$I150,0)*VLOOKUP($G150,'【参考】数式用'!$A$4:$E$54,4,FALSE),0)))</f>
        <v/>
      </c>
      <c r="S150" s="529" t="str">
        <f>IF(AL150="×",0,IF(P150="未入力あり","",ROUNDDOWN(ROUNDDOWN($H150*$I150,0)*VLOOKUP($G150,'【参考】数式用'!$A$4:$E$54,5,FALSE),0)))</f>
        <v/>
      </c>
      <c r="U150" s="535"/>
      <c r="V150" s="535"/>
      <c r="W150" s="535"/>
      <c r="X150" s="535"/>
      <c r="Y150" s="535"/>
      <c r="Z150" s="535"/>
      <c r="AA150" s="535"/>
      <c r="AB150" s="535"/>
      <c r="AC150" s="535"/>
      <c r="AD150" s="535"/>
      <c r="AE150" s="535"/>
      <c r="AG150" s="541" t="e">
        <f>IF(#REF!="○",F150,"")</f>
        <v>#REF!</v>
      </c>
      <c r="AH150" s="195" t="e">
        <f>VLOOKUP('様式４号（個表） '!$G150,'【参考】数式用'!$P$4:$Q$54,2,FALSE)</f>
        <v>#N/A</v>
      </c>
      <c r="AI150" s="195" t="e">
        <f>VLOOKUP('様式４号（個表） '!$G150,'【参考】数式用'!$P$4:$W$54,8,FALSE)</f>
        <v>#N/A</v>
      </c>
      <c r="AJ150" s="195" t="e">
        <f>VLOOKUP('様式４号（個表） '!$G150,'【参考】数式用'!$P$4:$AD$54,15,FALSE)</f>
        <v>#N/A</v>
      </c>
      <c r="AK150" s="195" t="str">
        <f t="shared" si="11"/>
        <v/>
      </c>
      <c r="AL150" s="195" t="str">
        <f t="shared" si="11"/>
        <v/>
      </c>
      <c r="AM150" s="195" t="str">
        <f t="shared" si="12"/>
        <v/>
      </c>
      <c r="AN150" s="195" t="str">
        <f>IF(G150="","",VLOOKUP(G150,'【参考】数式用'!$A$4:$M$54,13,FALSE))</f>
        <v/>
      </c>
      <c r="AO150" s="197" t="str">
        <f t="shared" si="13"/>
        <v>―</v>
      </c>
    </row>
    <row r="151" spans="1:41" ht="45" customHeight="1">
      <c r="A151" s="401">
        <f t="shared" si="14"/>
        <v>136</v>
      </c>
      <c r="B151" s="413" t="str">
        <f>IF('様式第２号　基本情報入力シート'!B188="","",'様式第２号　基本情報入力シート'!B188)</f>
        <v/>
      </c>
      <c r="C151" s="426" t="str">
        <f>IF('様式第２号　基本情報入力シート'!L188="","",'様式第２号　基本情報入力シート'!L188)</f>
        <v/>
      </c>
      <c r="D151" s="426" t="str">
        <f>IF('様式第２号　基本情報入力シート'!Q188="","",'様式第２号　基本情報入力シート'!Q188)</f>
        <v/>
      </c>
      <c r="E151" s="426" t="str">
        <f>IF('様式第２号　基本情報入力シート'!V188="","",'様式第２号　基本情報入力シート'!V188)</f>
        <v/>
      </c>
      <c r="F151" s="426" t="str">
        <f>IF('様式第２号　基本情報入力シート'!W188="","",'様式第２号　基本情報入力シート'!W188)</f>
        <v/>
      </c>
      <c r="G151" s="426" t="str">
        <f>IF('様式第２号　基本情報入力シート'!Z188="","",'様式第２号　基本情報入力シート'!Z188)</f>
        <v/>
      </c>
      <c r="H151" s="475" t="str">
        <f>IF('様式第２号　基本情報入力シート'!AD188="","",'様式第２号　基本情報入力シート'!AD188)</f>
        <v/>
      </c>
      <c r="I151" s="481" t="str">
        <f>IF('様式第２号　基本情報入力シート'!AE188="","",'様式第２号　基本情報入力シート'!AE188)</f>
        <v/>
      </c>
      <c r="J151" s="488"/>
      <c r="K151" s="491"/>
      <c r="L151" s="491"/>
      <c r="M151" s="494" t="str">
        <f>IF(G151="","",VLOOKUP(AM151,'【参考】数式用'!$AZ$3:$BA$6,2,FALSE))</f>
        <v/>
      </c>
      <c r="N151" s="503" t="str">
        <f>IF(G151="","",VLOOKUP(G151,'【参考】数式用'!$A$4:$L$54,MATCH('様式４号（個表） '!M151,'【参考】数式用'!$J$3:$L$3,0)+9,FALSE))</f>
        <v/>
      </c>
      <c r="O151" s="513" t="s">
        <v>2422</v>
      </c>
      <c r="P151" s="517" t="str">
        <f t="shared" si="10"/>
        <v>未入力あり</v>
      </c>
      <c r="Q151" s="525" t="str">
        <f>IFERROR(IF(P151="未入力あり","",ROUNDDOWN(ROUNDDOWN($H151*$I151,0)*VLOOKUP($G151,'【参考】数式用'!$A$4:$E$54,3,FALSE),0)),"")</f>
        <v/>
      </c>
      <c r="R151" s="525" t="str">
        <f>IF(AK151="×",0,IF(P151="未入力あり","",ROUNDDOWN(ROUNDDOWN($H151*$I151,0)*VLOOKUP($G151,'【参考】数式用'!$A$4:$E$54,4,FALSE),0)))</f>
        <v/>
      </c>
      <c r="S151" s="529" t="str">
        <f>IF(AL151="×",0,IF(P151="未入力あり","",ROUNDDOWN(ROUNDDOWN($H151*$I151,0)*VLOOKUP($G151,'【参考】数式用'!$A$4:$E$54,5,FALSE),0)))</f>
        <v/>
      </c>
      <c r="U151" s="535"/>
      <c r="V151" s="535"/>
      <c r="W151" s="535"/>
      <c r="X151" s="535"/>
      <c r="Y151" s="535"/>
      <c r="Z151" s="535"/>
      <c r="AA151" s="535"/>
      <c r="AB151" s="535"/>
      <c r="AC151" s="535"/>
      <c r="AD151" s="535"/>
      <c r="AE151" s="535"/>
      <c r="AG151" s="541" t="e">
        <f>IF(#REF!="○",F151,"")</f>
        <v>#REF!</v>
      </c>
      <c r="AH151" s="195" t="e">
        <f>VLOOKUP('様式４号（個表） '!$G151,'【参考】数式用'!$P$4:$Q$54,2,FALSE)</f>
        <v>#N/A</v>
      </c>
      <c r="AI151" s="195" t="e">
        <f>VLOOKUP('様式４号（個表） '!$G151,'【参考】数式用'!$P$4:$W$54,8,FALSE)</f>
        <v>#N/A</v>
      </c>
      <c r="AJ151" s="195" t="e">
        <f>VLOOKUP('様式４号（個表） '!$G151,'【参考】数式用'!$P$4:$AD$54,15,FALSE)</f>
        <v>#N/A</v>
      </c>
      <c r="AK151" s="195" t="str">
        <f t="shared" si="11"/>
        <v/>
      </c>
      <c r="AL151" s="195" t="str">
        <f t="shared" si="11"/>
        <v/>
      </c>
      <c r="AM151" s="195" t="str">
        <f t="shared" si="12"/>
        <v/>
      </c>
      <c r="AN151" s="195" t="str">
        <f>IF(G151="","",VLOOKUP(G151,'【参考】数式用'!$A$4:$M$54,13,FALSE))</f>
        <v/>
      </c>
      <c r="AO151" s="197" t="str">
        <f t="shared" si="13"/>
        <v>―</v>
      </c>
    </row>
    <row r="152" spans="1:41" ht="45" customHeight="1">
      <c r="A152" s="401">
        <f t="shared" si="14"/>
        <v>137</v>
      </c>
      <c r="B152" s="413" t="str">
        <f>IF('様式第２号　基本情報入力シート'!B189="","",'様式第２号　基本情報入力シート'!B189)</f>
        <v/>
      </c>
      <c r="C152" s="426" t="str">
        <f>IF('様式第２号　基本情報入力シート'!L189="","",'様式第２号　基本情報入力シート'!L189)</f>
        <v/>
      </c>
      <c r="D152" s="426" t="str">
        <f>IF('様式第２号　基本情報入力シート'!Q189="","",'様式第２号　基本情報入力シート'!Q189)</f>
        <v/>
      </c>
      <c r="E152" s="426" t="str">
        <f>IF('様式第２号　基本情報入力シート'!V189="","",'様式第２号　基本情報入力シート'!V189)</f>
        <v/>
      </c>
      <c r="F152" s="426" t="str">
        <f>IF('様式第２号　基本情報入力シート'!W189="","",'様式第２号　基本情報入力シート'!W189)</f>
        <v/>
      </c>
      <c r="G152" s="426" t="str">
        <f>IF('様式第２号　基本情報入力シート'!Z189="","",'様式第２号　基本情報入力シート'!Z189)</f>
        <v/>
      </c>
      <c r="H152" s="475" t="str">
        <f>IF('様式第２号　基本情報入力シート'!AD189="","",'様式第２号　基本情報入力シート'!AD189)</f>
        <v/>
      </c>
      <c r="I152" s="481" t="str">
        <f>IF('様式第２号　基本情報入力シート'!AE189="","",'様式第２号　基本情報入力シート'!AE189)</f>
        <v/>
      </c>
      <c r="J152" s="488"/>
      <c r="K152" s="491"/>
      <c r="L152" s="491"/>
      <c r="M152" s="494" t="str">
        <f>IF(G152="","",VLOOKUP(AM152,'【参考】数式用'!$AZ$3:$BA$6,2,FALSE))</f>
        <v/>
      </c>
      <c r="N152" s="503" t="str">
        <f>IF(G152="","",VLOOKUP(G152,'【参考】数式用'!$A$4:$L$54,MATCH('様式４号（個表） '!M152,'【参考】数式用'!$J$3:$L$3,0)+9,FALSE))</f>
        <v/>
      </c>
      <c r="O152" s="513" t="s">
        <v>2422</v>
      </c>
      <c r="P152" s="517" t="str">
        <f t="shared" si="10"/>
        <v>未入力あり</v>
      </c>
      <c r="Q152" s="525" t="str">
        <f>IFERROR(IF(P152="未入力あり","",ROUNDDOWN(ROUNDDOWN($H152*$I152,0)*VLOOKUP($G152,'【参考】数式用'!$A$4:$E$54,3,FALSE),0)),"")</f>
        <v/>
      </c>
      <c r="R152" s="525" t="str">
        <f>IF(AK152="×",0,IF(P152="未入力あり","",ROUNDDOWN(ROUNDDOWN($H152*$I152,0)*VLOOKUP($G152,'【参考】数式用'!$A$4:$E$54,4,FALSE),0)))</f>
        <v/>
      </c>
      <c r="S152" s="529" t="str">
        <f>IF(AL152="×",0,IF(P152="未入力あり","",ROUNDDOWN(ROUNDDOWN($H152*$I152,0)*VLOOKUP($G152,'【参考】数式用'!$A$4:$E$54,5,FALSE),0)))</f>
        <v/>
      </c>
      <c r="U152" s="535"/>
      <c r="V152" s="535"/>
      <c r="W152" s="535"/>
      <c r="X152" s="535"/>
      <c r="Y152" s="535"/>
      <c r="Z152" s="535"/>
      <c r="AA152" s="535"/>
      <c r="AB152" s="535"/>
      <c r="AC152" s="535"/>
      <c r="AD152" s="535"/>
      <c r="AE152" s="535"/>
      <c r="AG152" s="541" t="e">
        <f>IF(#REF!="○",F152,"")</f>
        <v>#REF!</v>
      </c>
      <c r="AH152" s="195" t="e">
        <f>VLOOKUP('様式４号（個表） '!$G152,'【参考】数式用'!$P$4:$Q$54,2,FALSE)</f>
        <v>#N/A</v>
      </c>
      <c r="AI152" s="195" t="e">
        <f>VLOOKUP('様式４号（個表） '!$G152,'【参考】数式用'!$P$4:$W$54,8,FALSE)</f>
        <v>#N/A</v>
      </c>
      <c r="AJ152" s="195" t="e">
        <f>VLOOKUP('様式４号（個表） '!$G152,'【参考】数式用'!$P$4:$AD$54,15,FALSE)</f>
        <v>#N/A</v>
      </c>
      <c r="AK152" s="195" t="str">
        <f t="shared" si="11"/>
        <v/>
      </c>
      <c r="AL152" s="195" t="str">
        <f t="shared" si="11"/>
        <v/>
      </c>
      <c r="AM152" s="195" t="str">
        <f t="shared" si="12"/>
        <v/>
      </c>
      <c r="AN152" s="195" t="str">
        <f>IF(G152="","",VLOOKUP(G152,'【参考】数式用'!$A$4:$M$54,13,FALSE))</f>
        <v/>
      </c>
      <c r="AO152" s="197" t="str">
        <f t="shared" si="13"/>
        <v>―</v>
      </c>
    </row>
    <row r="153" spans="1:41" ht="45" customHeight="1">
      <c r="A153" s="401">
        <f t="shared" si="14"/>
        <v>138</v>
      </c>
      <c r="B153" s="413" t="str">
        <f>IF('様式第２号　基本情報入力シート'!B190="","",'様式第２号　基本情報入力シート'!B190)</f>
        <v/>
      </c>
      <c r="C153" s="426" t="str">
        <f>IF('様式第２号　基本情報入力シート'!L190="","",'様式第２号　基本情報入力シート'!L190)</f>
        <v/>
      </c>
      <c r="D153" s="426" t="str">
        <f>IF('様式第２号　基本情報入力シート'!Q190="","",'様式第２号　基本情報入力シート'!Q190)</f>
        <v/>
      </c>
      <c r="E153" s="426" t="str">
        <f>IF('様式第２号　基本情報入力シート'!V190="","",'様式第２号　基本情報入力シート'!V190)</f>
        <v/>
      </c>
      <c r="F153" s="426" t="str">
        <f>IF('様式第２号　基本情報入力シート'!W190="","",'様式第２号　基本情報入力シート'!W190)</f>
        <v/>
      </c>
      <c r="G153" s="426" t="str">
        <f>IF('様式第２号　基本情報入力シート'!Z190="","",'様式第２号　基本情報入力シート'!Z190)</f>
        <v/>
      </c>
      <c r="H153" s="475" t="str">
        <f>IF('様式第２号　基本情報入力シート'!AD190="","",'様式第２号　基本情報入力シート'!AD190)</f>
        <v/>
      </c>
      <c r="I153" s="481" t="str">
        <f>IF('様式第２号　基本情報入力シート'!AE190="","",'様式第２号　基本情報入力シート'!AE190)</f>
        <v/>
      </c>
      <c r="J153" s="488"/>
      <c r="K153" s="491"/>
      <c r="L153" s="491"/>
      <c r="M153" s="494" t="str">
        <f>IF(G153="","",VLOOKUP(AM153,'【参考】数式用'!$AZ$3:$BA$6,2,FALSE))</f>
        <v/>
      </c>
      <c r="N153" s="503" t="str">
        <f>IF(G153="","",VLOOKUP(G153,'【参考】数式用'!$A$4:$L$54,MATCH('様式４号（個表） '!M153,'【参考】数式用'!$J$3:$L$3,0)+9,FALSE))</f>
        <v/>
      </c>
      <c r="O153" s="513" t="s">
        <v>2422</v>
      </c>
      <c r="P153" s="517" t="str">
        <f t="shared" si="10"/>
        <v>未入力あり</v>
      </c>
      <c r="Q153" s="525" t="str">
        <f>IFERROR(IF(P153="未入力あり","",ROUNDDOWN(ROUNDDOWN($H153*$I153,0)*VLOOKUP($G153,'【参考】数式用'!$A$4:$E$54,3,FALSE),0)),"")</f>
        <v/>
      </c>
      <c r="R153" s="525" t="str">
        <f>IF(AK153="×",0,IF(P153="未入力あり","",ROUNDDOWN(ROUNDDOWN($H153*$I153,0)*VLOOKUP($G153,'【参考】数式用'!$A$4:$E$54,4,FALSE),0)))</f>
        <v/>
      </c>
      <c r="S153" s="529" t="str">
        <f>IF(AL153="×",0,IF(P153="未入力あり","",ROUNDDOWN(ROUNDDOWN($H153*$I153,0)*VLOOKUP($G153,'【参考】数式用'!$A$4:$E$54,5,FALSE),0)))</f>
        <v/>
      </c>
      <c r="U153" s="535"/>
      <c r="V153" s="535"/>
      <c r="W153" s="535"/>
      <c r="X153" s="535"/>
      <c r="Y153" s="535"/>
      <c r="Z153" s="535"/>
      <c r="AA153" s="535"/>
      <c r="AB153" s="535"/>
      <c r="AC153" s="535"/>
      <c r="AD153" s="535"/>
      <c r="AE153" s="535"/>
      <c r="AG153" s="541" t="e">
        <f>IF(#REF!="○",F153,"")</f>
        <v>#REF!</v>
      </c>
      <c r="AH153" s="195" t="e">
        <f>VLOOKUP('様式４号（個表） '!$G153,'【参考】数式用'!$P$4:$Q$54,2,FALSE)</f>
        <v>#N/A</v>
      </c>
      <c r="AI153" s="195" t="e">
        <f>VLOOKUP('様式４号（個表） '!$G153,'【参考】数式用'!$P$4:$W$54,8,FALSE)</f>
        <v>#N/A</v>
      </c>
      <c r="AJ153" s="195" t="e">
        <f>VLOOKUP('様式４号（個表） '!$G153,'【参考】数式用'!$P$4:$AD$54,15,FALSE)</f>
        <v>#N/A</v>
      </c>
      <c r="AK153" s="195" t="str">
        <f t="shared" si="11"/>
        <v/>
      </c>
      <c r="AL153" s="195" t="str">
        <f t="shared" si="11"/>
        <v/>
      </c>
      <c r="AM153" s="195" t="str">
        <f t="shared" si="12"/>
        <v/>
      </c>
      <c r="AN153" s="195" t="str">
        <f>IF(G153="","",VLOOKUP(G153,'【参考】数式用'!$A$4:$M$54,13,FALSE))</f>
        <v/>
      </c>
      <c r="AO153" s="197" t="str">
        <f t="shared" si="13"/>
        <v>―</v>
      </c>
    </row>
    <row r="154" spans="1:41" ht="45" customHeight="1">
      <c r="A154" s="401">
        <f t="shared" si="14"/>
        <v>139</v>
      </c>
      <c r="B154" s="413" t="str">
        <f>IF('様式第２号　基本情報入力シート'!B191="","",'様式第２号　基本情報入力シート'!B191)</f>
        <v/>
      </c>
      <c r="C154" s="426" t="str">
        <f>IF('様式第２号　基本情報入力シート'!L191="","",'様式第２号　基本情報入力シート'!L191)</f>
        <v/>
      </c>
      <c r="D154" s="426" t="str">
        <f>IF('様式第２号　基本情報入力シート'!Q191="","",'様式第２号　基本情報入力シート'!Q191)</f>
        <v/>
      </c>
      <c r="E154" s="426" t="str">
        <f>IF('様式第２号　基本情報入力シート'!V191="","",'様式第２号　基本情報入力シート'!V191)</f>
        <v/>
      </c>
      <c r="F154" s="426" t="str">
        <f>IF('様式第２号　基本情報入力シート'!W191="","",'様式第２号　基本情報入力シート'!W191)</f>
        <v/>
      </c>
      <c r="G154" s="426" t="str">
        <f>IF('様式第２号　基本情報入力シート'!Z191="","",'様式第２号　基本情報入力シート'!Z191)</f>
        <v/>
      </c>
      <c r="H154" s="475" t="str">
        <f>IF('様式第２号　基本情報入力シート'!AD191="","",'様式第２号　基本情報入力シート'!AD191)</f>
        <v/>
      </c>
      <c r="I154" s="481" t="str">
        <f>IF('様式第２号　基本情報入力シート'!AE191="","",'様式第２号　基本情報入力シート'!AE191)</f>
        <v/>
      </c>
      <c r="J154" s="488"/>
      <c r="K154" s="491"/>
      <c r="L154" s="491"/>
      <c r="M154" s="494" t="str">
        <f>IF(G154="","",VLOOKUP(AM154,'【参考】数式用'!$AZ$3:$BA$6,2,FALSE))</f>
        <v/>
      </c>
      <c r="N154" s="503" t="str">
        <f>IF(G154="","",VLOOKUP(G154,'【参考】数式用'!$A$4:$L$54,MATCH('様式４号（個表） '!M154,'【参考】数式用'!$J$3:$L$3,0)+9,FALSE))</f>
        <v/>
      </c>
      <c r="O154" s="513" t="s">
        <v>2422</v>
      </c>
      <c r="P154" s="517" t="str">
        <f t="shared" si="10"/>
        <v>未入力あり</v>
      </c>
      <c r="Q154" s="525" t="str">
        <f>IFERROR(IF(P154="未入力あり","",ROUNDDOWN(ROUNDDOWN($H154*$I154,0)*VLOOKUP($G154,'【参考】数式用'!$A$4:$E$54,3,FALSE),0)),"")</f>
        <v/>
      </c>
      <c r="R154" s="525" t="str">
        <f>IF(AK154="×",0,IF(P154="未入力あり","",ROUNDDOWN(ROUNDDOWN($H154*$I154,0)*VLOOKUP($G154,'【参考】数式用'!$A$4:$E$54,4,FALSE),0)))</f>
        <v/>
      </c>
      <c r="S154" s="529" t="str">
        <f>IF(AL154="×",0,IF(P154="未入力あり","",ROUNDDOWN(ROUNDDOWN($H154*$I154,0)*VLOOKUP($G154,'【参考】数式用'!$A$4:$E$54,5,FALSE),0)))</f>
        <v/>
      </c>
      <c r="U154" s="535"/>
      <c r="V154" s="535"/>
      <c r="W154" s="535"/>
      <c r="X154" s="535"/>
      <c r="Y154" s="535"/>
      <c r="Z154" s="535"/>
      <c r="AA154" s="535"/>
      <c r="AB154" s="535"/>
      <c r="AC154" s="535"/>
      <c r="AD154" s="535"/>
      <c r="AE154" s="535"/>
      <c r="AG154" s="541" t="e">
        <f>IF(#REF!="○",F154,"")</f>
        <v>#REF!</v>
      </c>
      <c r="AH154" s="195" t="e">
        <f>VLOOKUP('様式４号（個表） '!$G154,'【参考】数式用'!$P$4:$Q$54,2,FALSE)</f>
        <v>#N/A</v>
      </c>
      <c r="AI154" s="195" t="e">
        <f>VLOOKUP('様式４号（個表） '!$G154,'【参考】数式用'!$P$4:$W$54,8,FALSE)</f>
        <v>#N/A</v>
      </c>
      <c r="AJ154" s="195" t="e">
        <f>VLOOKUP('様式４号（個表） '!$G154,'【参考】数式用'!$P$4:$AD$54,15,FALSE)</f>
        <v>#N/A</v>
      </c>
      <c r="AK154" s="195" t="str">
        <f t="shared" si="11"/>
        <v/>
      </c>
      <c r="AL154" s="195" t="str">
        <f t="shared" si="11"/>
        <v/>
      </c>
      <c r="AM154" s="195" t="str">
        <f t="shared" si="12"/>
        <v/>
      </c>
      <c r="AN154" s="195" t="str">
        <f>IF(G154="","",VLOOKUP(G154,'【参考】数式用'!$A$4:$M$54,13,FALSE))</f>
        <v/>
      </c>
      <c r="AO154" s="197" t="str">
        <f t="shared" si="13"/>
        <v>―</v>
      </c>
    </row>
    <row r="155" spans="1:41" ht="45" customHeight="1">
      <c r="A155" s="401">
        <f t="shared" si="14"/>
        <v>140</v>
      </c>
      <c r="B155" s="413" t="str">
        <f>IF('様式第２号　基本情報入力シート'!B192="","",'様式第２号　基本情報入力シート'!B192)</f>
        <v/>
      </c>
      <c r="C155" s="426" t="str">
        <f>IF('様式第２号　基本情報入力シート'!L192="","",'様式第２号　基本情報入力シート'!L192)</f>
        <v/>
      </c>
      <c r="D155" s="426" t="str">
        <f>IF('様式第２号　基本情報入力シート'!Q192="","",'様式第２号　基本情報入力シート'!Q192)</f>
        <v/>
      </c>
      <c r="E155" s="426" t="str">
        <f>IF('様式第２号　基本情報入力シート'!V192="","",'様式第２号　基本情報入力シート'!V192)</f>
        <v/>
      </c>
      <c r="F155" s="426" t="str">
        <f>IF('様式第２号　基本情報入力シート'!W192="","",'様式第２号　基本情報入力シート'!W192)</f>
        <v/>
      </c>
      <c r="G155" s="426" t="str">
        <f>IF('様式第２号　基本情報入力シート'!Z192="","",'様式第２号　基本情報入力シート'!Z192)</f>
        <v/>
      </c>
      <c r="H155" s="475" t="str">
        <f>IF('様式第２号　基本情報入力シート'!AD192="","",'様式第２号　基本情報入力シート'!AD192)</f>
        <v/>
      </c>
      <c r="I155" s="481" t="str">
        <f>IF('様式第２号　基本情報入力シート'!AE192="","",'様式第２号　基本情報入力シート'!AE192)</f>
        <v/>
      </c>
      <c r="J155" s="488"/>
      <c r="K155" s="491"/>
      <c r="L155" s="491"/>
      <c r="M155" s="494" t="str">
        <f>IF(G155="","",VLOOKUP(AM155,'【参考】数式用'!$AZ$3:$BA$6,2,FALSE))</f>
        <v/>
      </c>
      <c r="N155" s="503" t="str">
        <f>IF(G155="","",VLOOKUP(G155,'【参考】数式用'!$A$4:$L$54,MATCH('様式４号（個表） '!M155,'【参考】数式用'!$J$3:$L$3,0)+9,FALSE))</f>
        <v/>
      </c>
      <c r="O155" s="513" t="s">
        <v>2422</v>
      </c>
      <c r="P155" s="517" t="str">
        <f t="shared" si="10"/>
        <v>未入力あり</v>
      </c>
      <c r="Q155" s="525" t="str">
        <f>IFERROR(IF(P155="未入力あり","",ROUNDDOWN(ROUNDDOWN($H155*$I155,0)*VLOOKUP($G155,'【参考】数式用'!$A$4:$E$54,3,FALSE),0)),"")</f>
        <v/>
      </c>
      <c r="R155" s="525" t="str">
        <f>IF(AK155="×",0,IF(P155="未入力あり","",ROUNDDOWN(ROUNDDOWN($H155*$I155,0)*VLOOKUP($G155,'【参考】数式用'!$A$4:$E$54,4,FALSE),0)))</f>
        <v/>
      </c>
      <c r="S155" s="529" t="str">
        <f>IF(AL155="×",0,IF(P155="未入力あり","",ROUNDDOWN(ROUNDDOWN($H155*$I155,0)*VLOOKUP($G155,'【参考】数式用'!$A$4:$E$54,5,FALSE),0)))</f>
        <v/>
      </c>
      <c r="U155" s="535"/>
      <c r="V155" s="535"/>
      <c r="W155" s="535"/>
      <c r="X155" s="535"/>
      <c r="Y155" s="535"/>
      <c r="Z155" s="535"/>
      <c r="AA155" s="535"/>
      <c r="AB155" s="535"/>
      <c r="AC155" s="535"/>
      <c r="AD155" s="535"/>
      <c r="AE155" s="535"/>
      <c r="AG155" s="541" t="e">
        <f>IF(#REF!="○",F155,"")</f>
        <v>#REF!</v>
      </c>
      <c r="AH155" s="195" t="e">
        <f>VLOOKUP('様式４号（個表） '!$G155,'【参考】数式用'!$P$4:$Q$54,2,FALSE)</f>
        <v>#N/A</v>
      </c>
      <c r="AI155" s="195" t="e">
        <f>VLOOKUP('様式４号（個表） '!$G155,'【参考】数式用'!$P$4:$W$54,8,FALSE)</f>
        <v>#N/A</v>
      </c>
      <c r="AJ155" s="195" t="e">
        <f>VLOOKUP('様式４号（個表） '!$G155,'【参考】数式用'!$P$4:$AD$54,15,FALSE)</f>
        <v>#N/A</v>
      </c>
      <c r="AK155" s="195" t="str">
        <f t="shared" si="11"/>
        <v/>
      </c>
      <c r="AL155" s="195" t="str">
        <f t="shared" si="11"/>
        <v/>
      </c>
      <c r="AM155" s="195" t="str">
        <f t="shared" si="12"/>
        <v/>
      </c>
      <c r="AN155" s="195" t="str">
        <f>IF(G155="","",VLOOKUP(G155,'【参考】数式用'!$A$4:$M$54,13,FALSE))</f>
        <v/>
      </c>
      <c r="AO155" s="197" t="str">
        <f t="shared" si="13"/>
        <v>―</v>
      </c>
    </row>
    <row r="156" spans="1:41" ht="45" customHeight="1">
      <c r="A156" s="401">
        <f t="shared" si="14"/>
        <v>141</v>
      </c>
      <c r="B156" s="413" t="str">
        <f>IF('様式第２号　基本情報入力シート'!B193="","",'様式第２号　基本情報入力シート'!B193)</f>
        <v/>
      </c>
      <c r="C156" s="426" t="str">
        <f>IF('様式第２号　基本情報入力シート'!L193="","",'様式第２号　基本情報入力シート'!L193)</f>
        <v/>
      </c>
      <c r="D156" s="426" t="str">
        <f>IF('様式第２号　基本情報入力シート'!Q193="","",'様式第２号　基本情報入力シート'!Q193)</f>
        <v/>
      </c>
      <c r="E156" s="426" t="str">
        <f>IF('様式第２号　基本情報入力シート'!V193="","",'様式第２号　基本情報入力シート'!V193)</f>
        <v/>
      </c>
      <c r="F156" s="426" t="str">
        <f>IF('様式第２号　基本情報入力シート'!W193="","",'様式第２号　基本情報入力シート'!W193)</f>
        <v/>
      </c>
      <c r="G156" s="426" t="str">
        <f>IF('様式第２号　基本情報入力シート'!Z193="","",'様式第２号　基本情報入力シート'!Z193)</f>
        <v/>
      </c>
      <c r="H156" s="475" t="str">
        <f>IF('様式第２号　基本情報入力シート'!AD193="","",'様式第２号　基本情報入力シート'!AD193)</f>
        <v/>
      </c>
      <c r="I156" s="481" t="str">
        <f>IF('様式第２号　基本情報入力シート'!AE193="","",'様式第２号　基本情報入力シート'!AE193)</f>
        <v/>
      </c>
      <c r="J156" s="488"/>
      <c r="K156" s="491"/>
      <c r="L156" s="491"/>
      <c r="M156" s="494" t="str">
        <f>IF(G156="","",VLOOKUP(AM156,'【参考】数式用'!$AZ$3:$BA$6,2,FALSE))</f>
        <v/>
      </c>
      <c r="N156" s="503" t="str">
        <f>IF(G156="","",VLOOKUP(G156,'【参考】数式用'!$A$4:$L$54,MATCH('様式４号（個表） '!M156,'【参考】数式用'!$J$3:$L$3,0)+9,FALSE))</f>
        <v/>
      </c>
      <c r="O156" s="513" t="s">
        <v>2422</v>
      </c>
      <c r="P156" s="517" t="str">
        <f t="shared" si="10"/>
        <v>未入力あり</v>
      </c>
      <c r="Q156" s="525" t="str">
        <f>IFERROR(IF(P156="未入力あり","",ROUNDDOWN(ROUNDDOWN($H156*$I156,0)*VLOOKUP($G156,'【参考】数式用'!$A$4:$E$54,3,FALSE),0)),"")</f>
        <v/>
      </c>
      <c r="R156" s="525" t="str">
        <f>IF(AK156="×",0,IF(P156="未入力あり","",ROUNDDOWN(ROUNDDOWN($H156*$I156,0)*VLOOKUP($G156,'【参考】数式用'!$A$4:$E$54,4,FALSE),0)))</f>
        <v/>
      </c>
      <c r="S156" s="529" t="str">
        <f>IF(AL156="×",0,IF(P156="未入力あり","",ROUNDDOWN(ROUNDDOWN($H156*$I156,0)*VLOOKUP($G156,'【参考】数式用'!$A$4:$E$54,5,FALSE),0)))</f>
        <v/>
      </c>
      <c r="U156" s="535"/>
      <c r="V156" s="535"/>
      <c r="W156" s="535"/>
      <c r="X156" s="535"/>
      <c r="Y156" s="535"/>
      <c r="Z156" s="535"/>
      <c r="AA156" s="535"/>
      <c r="AB156" s="535"/>
      <c r="AC156" s="535"/>
      <c r="AD156" s="535"/>
      <c r="AE156" s="535"/>
      <c r="AG156" s="541" t="e">
        <f>IF(#REF!="○",F156,"")</f>
        <v>#REF!</v>
      </c>
      <c r="AH156" s="195" t="e">
        <f>VLOOKUP('様式４号（個表） '!$G156,'【参考】数式用'!$P$4:$Q$54,2,FALSE)</f>
        <v>#N/A</v>
      </c>
      <c r="AI156" s="195" t="e">
        <f>VLOOKUP('様式４号（個表） '!$G156,'【参考】数式用'!$P$4:$W$54,8,FALSE)</f>
        <v>#N/A</v>
      </c>
      <c r="AJ156" s="195" t="e">
        <f>VLOOKUP('様式４号（個表） '!$G156,'【参考】数式用'!$P$4:$AD$54,15,FALSE)</f>
        <v>#N/A</v>
      </c>
      <c r="AK156" s="195" t="str">
        <f t="shared" si="11"/>
        <v/>
      </c>
      <c r="AL156" s="195" t="str">
        <f t="shared" si="11"/>
        <v/>
      </c>
      <c r="AM156" s="195" t="str">
        <f t="shared" si="12"/>
        <v/>
      </c>
      <c r="AN156" s="195" t="str">
        <f>IF(G156="","",VLOOKUP(G156,'【参考】数式用'!$A$4:$M$54,13,FALSE))</f>
        <v/>
      </c>
      <c r="AO156" s="197" t="str">
        <f t="shared" si="13"/>
        <v>―</v>
      </c>
    </row>
    <row r="157" spans="1:41" ht="45" customHeight="1">
      <c r="A157" s="401">
        <f t="shared" si="14"/>
        <v>142</v>
      </c>
      <c r="B157" s="413" t="str">
        <f>IF('様式第２号　基本情報入力シート'!B194="","",'様式第２号　基本情報入力シート'!B194)</f>
        <v/>
      </c>
      <c r="C157" s="426" t="str">
        <f>IF('様式第２号　基本情報入力シート'!L194="","",'様式第２号　基本情報入力シート'!L194)</f>
        <v/>
      </c>
      <c r="D157" s="426" t="str">
        <f>IF('様式第２号　基本情報入力シート'!Q194="","",'様式第２号　基本情報入力シート'!Q194)</f>
        <v/>
      </c>
      <c r="E157" s="426" t="str">
        <f>IF('様式第２号　基本情報入力シート'!V194="","",'様式第２号　基本情報入力シート'!V194)</f>
        <v/>
      </c>
      <c r="F157" s="426" t="str">
        <f>IF('様式第２号　基本情報入力シート'!W194="","",'様式第２号　基本情報入力シート'!W194)</f>
        <v/>
      </c>
      <c r="G157" s="426" t="str">
        <f>IF('様式第２号　基本情報入力シート'!Z194="","",'様式第２号　基本情報入力シート'!Z194)</f>
        <v/>
      </c>
      <c r="H157" s="475" t="str">
        <f>IF('様式第２号　基本情報入力シート'!AD194="","",'様式第２号　基本情報入力シート'!AD194)</f>
        <v/>
      </c>
      <c r="I157" s="481" t="str">
        <f>IF('様式第２号　基本情報入力シート'!AE194="","",'様式第２号　基本情報入力シート'!AE194)</f>
        <v/>
      </c>
      <c r="J157" s="488"/>
      <c r="K157" s="491"/>
      <c r="L157" s="491"/>
      <c r="M157" s="494" t="str">
        <f>IF(G157="","",VLOOKUP(AM157,'【参考】数式用'!$AZ$3:$BA$6,2,FALSE))</f>
        <v/>
      </c>
      <c r="N157" s="503" t="str">
        <f>IF(G157="","",VLOOKUP(G157,'【参考】数式用'!$A$4:$L$54,MATCH('様式４号（個表） '!M157,'【参考】数式用'!$J$3:$L$3,0)+9,FALSE))</f>
        <v/>
      </c>
      <c r="O157" s="513" t="s">
        <v>2422</v>
      </c>
      <c r="P157" s="517" t="str">
        <f t="shared" si="10"/>
        <v>未入力あり</v>
      </c>
      <c r="Q157" s="525" t="str">
        <f>IFERROR(IF(P157="未入力あり","",ROUNDDOWN(ROUNDDOWN($H157*$I157,0)*VLOOKUP($G157,'【参考】数式用'!$A$4:$E$54,3,FALSE),0)),"")</f>
        <v/>
      </c>
      <c r="R157" s="525" t="str">
        <f>IF(AK157="×",0,IF(P157="未入力あり","",ROUNDDOWN(ROUNDDOWN($H157*$I157,0)*VLOOKUP($G157,'【参考】数式用'!$A$4:$E$54,4,FALSE),0)))</f>
        <v/>
      </c>
      <c r="S157" s="529" t="str">
        <f>IF(AL157="×",0,IF(P157="未入力あり","",ROUNDDOWN(ROUNDDOWN($H157*$I157,0)*VLOOKUP($G157,'【参考】数式用'!$A$4:$E$54,5,FALSE),0)))</f>
        <v/>
      </c>
      <c r="U157" s="535"/>
      <c r="V157" s="535"/>
      <c r="W157" s="535"/>
      <c r="X157" s="535"/>
      <c r="Y157" s="535"/>
      <c r="Z157" s="535"/>
      <c r="AA157" s="535"/>
      <c r="AB157" s="535"/>
      <c r="AC157" s="535"/>
      <c r="AD157" s="535"/>
      <c r="AE157" s="535"/>
      <c r="AG157" s="541" t="e">
        <f>IF(#REF!="○",F157,"")</f>
        <v>#REF!</v>
      </c>
      <c r="AH157" s="195" t="e">
        <f>VLOOKUP('様式４号（個表） '!$G157,'【参考】数式用'!$P$4:$Q$54,2,FALSE)</f>
        <v>#N/A</v>
      </c>
      <c r="AI157" s="195" t="e">
        <f>VLOOKUP('様式４号（個表） '!$G157,'【参考】数式用'!$P$4:$W$54,8,FALSE)</f>
        <v>#N/A</v>
      </c>
      <c r="AJ157" s="195" t="e">
        <f>VLOOKUP('様式４号（個表） '!$G157,'【参考】数式用'!$P$4:$AD$54,15,FALSE)</f>
        <v>#N/A</v>
      </c>
      <c r="AK157" s="195" t="str">
        <f t="shared" si="11"/>
        <v/>
      </c>
      <c r="AL157" s="195" t="str">
        <f t="shared" si="11"/>
        <v/>
      </c>
      <c r="AM157" s="195" t="str">
        <f t="shared" si="12"/>
        <v/>
      </c>
      <c r="AN157" s="195" t="str">
        <f>IF(G157="","",VLOOKUP(G157,'【参考】数式用'!$A$4:$M$54,13,FALSE))</f>
        <v/>
      </c>
      <c r="AO157" s="197" t="str">
        <f t="shared" si="13"/>
        <v>―</v>
      </c>
    </row>
    <row r="158" spans="1:41" ht="45" customHeight="1">
      <c r="A158" s="401">
        <f t="shared" si="14"/>
        <v>143</v>
      </c>
      <c r="B158" s="413" t="str">
        <f>IF('様式第２号　基本情報入力シート'!B195="","",'様式第２号　基本情報入力シート'!B195)</f>
        <v/>
      </c>
      <c r="C158" s="426" t="str">
        <f>IF('様式第２号　基本情報入力シート'!L195="","",'様式第２号　基本情報入力シート'!L195)</f>
        <v/>
      </c>
      <c r="D158" s="426" t="str">
        <f>IF('様式第２号　基本情報入力シート'!Q195="","",'様式第２号　基本情報入力シート'!Q195)</f>
        <v/>
      </c>
      <c r="E158" s="426" t="str">
        <f>IF('様式第２号　基本情報入力シート'!V195="","",'様式第２号　基本情報入力シート'!V195)</f>
        <v/>
      </c>
      <c r="F158" s="426" t="str">
        <f>IF('様式第２号　基本情報入力シート'!W195="","",'様式第２号　基本情報入力シート'!W195)</f>
        <v/>
      </c>
      <c r="G158" s="426" t="str">
        <f>IF('様式第２号　基本情報入力シート'!Z195="","",'様式第２号　基本情報入力シート'!Z195)</f>
        <v/>
      </c>
      <c r="H158" s="475" t="str">
        <f>IF('様式第２号　基本情報入力シート'!AD195="","",'様式第２号　基本情報入力シート'!AD195)</f>
        <v/>
      </c>
      <c r="I158" s="481" t="str">
        <f>IF('様式第２号　基本情報入力シート'!AE195="","",'様式第２号　基本情報入力シート'!AE195)</f>
        <v/>
      </c>
      <c r="J158" s="488"/>
      <c r="K158" s="491"/>
      <c r="L158" s="491"/>
      <c r="M158" s="494" t="str">
        <f>IF(G158="","",VLOOKUP(AM158,'【参考】数式用'!$AZ$3:$BA$6,2,FALSE))</f>
        <v/>
      </c>
      <c r="N158" s="503" t="str">
        <f>IF(G158="","",VLOOKUP(G158,'【参考】数式用'!$A$4:$L$54,MATCH('様式４号（個表） '!M158,'【参考】数式用'!$J$3:$L$3,0)+9,FALSE))</f>
        <v/>
      </c>
      <c r="O158" s="513" t="s">
        <v>2422</v>
      </c>
      <c r="P158" s="517" t="str">
        <f t="shared" si="10"/>
        <v>未入力あり</v>
      </c>
      <c r="Q158" s="525" t="str">
        <f>IFERROR(IF(P158="未入力あり","",ROUNDDOWN(ROUNDDOWN($H158*$I158,0)*VLOOKUP($G158,'【参考】数式用'!$A$4:$E$54,3,FALSE),0)),"")</f>
        <v/>
      </c>
      <c r="R158" s="525" t="str">
        <f>IF(AK158="×",0,IF(P158="未入力あり","",ROUNDDOWN(ROUNDDOWN($H158*$I158,0)*VLOOKUP($G158,'【参考】数式用'!$A$4:$E$54,4,FALSE),0)))</f>
        <v/>
      </c>
      <c r="S158" s="529" t="str">
        <f>IF(AL158="×",0,IF(P158="未入力あり","",ROUNDDOWN(ROUNDDOWN($H158*$I158,0)*VLOOKUP($G158,'【参考】数式用'!$A$4:$E$54,5,FALSE),0)))</f>
        <v/>
      </c>
      <c r="U158" s="535"/>
      <c r="V158" s="535"/>
      <c r="W158" s="535"/>
      <c r="X158" s="535"/>
      <c r="Y158" s="535"/>
      <c r="Z158" s="535"/>
      <c r="AA158" s="535"/>
      <c r="AB158" s="535"/>
      <c r="AC158" s="535"/>
      <c r="AD158" s="535"/>
      <c r="AE158" s="535"/>
      <c r="AG158" s="541" t="e">
        <f>IF(#REF!="○",F158,"")</f>
        <v>#REF!</v>
      </c>
      <c r="AH158" s="195" t="e">
        <f>VLOOKUP('様式４号（個表） '!$G158,'【参考】数式用'!$P$4:$Q$54,2,FALSE)</f>
        <v>#N/A</v>
      </c>
      <c r="AI158" s="195" t="e">
        <f>VLOOKUP('様式４号（個表） '!$G158,'【参考】数式用'!$P$4:$W$54,8,FALSE)</f>
        <v>#N/A</v>
      </c>
      <c r="AJ158" s="195" t="e">
        <f>VLOOKUP('様式４号（個表） '!$G158,'【参考】数式用'!$P$4:$AD$54,15,FALSE)</f>
        <v>#N/A</v>
      </c>
      <c r="AK158" s="195" t="str">
        <f t="shared" si="11"/>
        <v/>
      </c>
      <c r="AL158" s="195" t="str">
        <f t="shared" si="11"/>
        <v/>
      </c>
      <c r="AM158" s="195" t="str">
        <f t="shared" si="12"/>
        <v/>
      </c>
      <c r="AN158" s="195" t="str">
        <f>IF(G158="","",VLOOKUP(G158,'【参考】数式用'!$A$4:$M$54,13,FALSE))</f>
        <v/>
      </c>
      <c r="AO158" s="197" t="str">
        <f t="shared" si="13"/>
        <v>―</v>
      </c>
    </row>
    <row r="159" spans="1:41" ht="45" customHeight="1">
      <c r="A159" s="401">
        <f t="shared" si="14"/>
        <v>144</v>
      </c>
      <c r="B159" s="413" t="str">
        <f>IF('様式第２号　基本情報入力シート'!B196="","",'様式第２号　基本情報入力シート'!B196)</f>
        <v/>
      </c>
      <c r="C159" s="426" t="str">
        <f>IF('様式第２号　基本情報入力シート'!L196="","",'様式第２号　基本情報入力シート'!L196)</f>
        <v/>
      </c>
      <c r="D159" s="426" t="str">
        <f>IF('様式第２号　基本情報入力シート'!Q196="","",'様式第２号　基本情報入力シート'!Q196)</f>
        <v/>
      </c>
      <c r="E159" s="426" t="str">
        <f>IF('様式第２号　基本情報入力シート'!V196="","",'様式第２号　基本情報入力シート'!V196)</f>
        <v/>
      </c>
      <c r="F159" s="426" t="str">
        <f>IF('様式第２号　基本情報入力シート'!W196="","",'様式第２号　基本情報入力シート'!W196)</f>
        <v/>
      </c>
      <c r="G159" s="426" t="str">
        <f>IF('様式第２号　基本情報入力シート'!Z196="","",'様式第２号　基本情報入力シート'!Z196)</f>
        <v/>
      </c>
      <c r="H159" s="475" t="str">
        <f>IF('様式第２号　基本情報入力シート'!AD196="","",'様式第２号　基本情報入力シート'!AD196)</f>
        <v/>
      </c>
      <c r="I159" s="481" t="str">
        <f>IF('様式第２号　基本情報入力シート'!AE196="","",'様式第２号　基本情報入力シート'!AE196)</f>
        <v/>
      </c>
      <c r="J159" s="488"/>
      <c r="K159" s="491"/>
      <c r="L159" s="491"/>
      <c r="M159" s="494" t="str">
        <f>IF(G159="","",VLOOKUP(AM159,'【参考】数式用'!$AZ$3:$BA$6,2,FALSE))</f>
        <v/>
      </c>
      <c r="N159" s="503" t="str">
        <f>IF(G159="","",VLOOKUP(G159,'【参考】数式用'!$A$4:$L$54,MATCH('様式４号（個表） '!M159,'【参考】数式用'!$J$3:$L$3,0)+9,FALSE))</f>
        <v/>
      </c>
      <c r="O159" s="513" t="s">
        <v>2422</v>
      </c>
      <c r="P159" s="517" t="str">
        <f t="shared" si="10"/>
        <v>未入力あり</v>
      </c>
      <c r="Q159" s="525" t="str">
        <f>IFERROR(IF(P159="未入力あり","",ROUNDDOWN(ROUNDDOWN($H159*$I159,0)*VLOOKUP($G159,'【参考】数式用'!$A$4:$E$54,3,FALSE),0)),"")</f>
        <v/>
      </c>
      <c r="R159" s="525" t="str">
        <f>IF(AK159="×",0,IF(P159="未入力あり","",ROUNDDOWN(ROUNDDOWN($H159*$I159,0)*VLOOKUP($G159,'【参考】数式用'!$A$4:$E$54,4,FALSE),0)))</f>
        <v/>
      </c>
      <c r="S159" s="529" t="str">
        <f>IF(AL159="×",0,IF(P159="未入力あり","",ROUNDDOWN(ROUNDDOWN($H159*$I159,0)*VLOOKUP($G159,'【参考】数式用'!$A$4:$E$54,5,FALSE),0)))</f>
        <v/>
      </c>
      <c r="U159" s="535"/>
      <c r="V159" s="535"/>
      <c r="W159" s="535"/>
      <c r="X159" s="535"/>
      <c r="Y159" s="535"/>
      <c r="Z159" s="535"/>
      <c r="AA159" s="535"/>
      <c r="AB159" s="535"/>
      <c r="AC159" s="535"/>
      <c r="AD159" s="535"/>
      <c r="AE159" s="535"/>
      <c r="AG159" s="541" t="e">
        <f>IF(#REF!="○",F159,"")</f>
        <v>#REF!</v>
      </c>
      <c r="AH159" s="195" t="e">
        <f>VLOOKUP('様式４号（個表） '!$G159,'【参考】数式用'!$P$4:$Q$54,2,FALSE)</f>
        <v>#N/A</v>
      </c>
      <c r="AI159" s="195" t="e">
        <f>VLOOKUP('様式４号（個表） '!$G159,'【参考】数式用'!$P$4:$W$54,8,FALSE)</f>
        <v>#N/A</v>
      </c>
      <c r="AJ159" s="195" t="e">
        <f>VLOOKUP('様式４号（個表） '!$G159,'【参考】数式用'!$P$4:$AD$54,15,FALSE)</f>
        <v>#N/A</v>
      </c>
      <c r="AK159" s="195" t="str">
        <f t="shared" si="11"/>
        <v/>
      </c>
      <c r="AL159" s="195" t="str">
        <f t="shared" si="11"/>
        <v/>
      </c>
      <c r="AM159" s="195" t="str">
        <f t="shared" si="12"/>
        <v/>
      </c>
      <c r="AN159" s="195" t="str">
        <f>IF(G159="","",VLOOKUP(G159,'【参考】数式用'!$A$4:$M$54,13,FALSE))</f>
        <v/>
      </c>
      <c r="AO159" s="197" t="str">
        <f t="shared" si="13"/>
        <v>―</v>
      </c>
    </row>
    <row r="160" spans="1:41" ht="45" customHeight="1">
      <c r="A160" s="401">
        <f t="shared" si="14"/>
        <v>145</v>
      </c>
      <c r="B160" s="413" t="str">
        <f>IF('様式第２号　基本情報入力シート'!B197="","",'様式第２号　基本情報入力シート'!B197)</f>
        <v/>
      </c>
      <c r="C160" s="426" t="str">
        <f>IF('様式第２号　基本情報入力シート'!L197="","",'様式第２号　基本情報入力シート'!L197)</f>
        <v/>
      </c>
      <c r="D160" s="426" t="str">
        <f>IF('様式第２号　基本情報入力シート'!Q197="","",'様式第２号　基本情報入力シート'!Q197)</f>
        <v/>
      </c>
      <c r="E160" s="426" t="str">
        <f>IF('様式第２号　基本情報入力シート'!V197="","",'様式第２号　基本情報入力シート'!V197)</f>
        <v/>
      </c>
      <c r="F160" s="426" t="str">
        <f>IF('様式第２号　基本情報入力シート'!W197="","",'様式第２号　基本情報入力シート'!W197)</f>
        <v/>
      </c>
      <c r="G160" s="426" t="str">
        <f>IF('様式第２号　基本情報入力シート'!Z197="","",'様式第２号　基本情報入力シート'!Z197)</f>
        <v/>
      </c>
      <c r="H160" s="475" t="str">
        <f>IF('様式第２号　基本情報入力シート'!AD197="","",'様式第２号　基本情報入力シート'!AD197)</f>
        <v/>
      </c>
      <c r="I160" s="481" t="str">
        <f>IF('様式第２号　基本情報入力シート'!AE197="","",'様式第２号　基本情報入力シート'!AE197)</f>
        <v/>
      </c>
      <c r="J160" s="488"/>
      <c r="K160" s="491"/>
      <c r="L160" s="491"/>
      <c r="M160" s="494" t="str">
        <f>IF(G160="","",VLOOKUP(AM160,'【参考】数式用'!$AZ$3:$BA$6,2,FALSE))</f>
        <v/>
      </c>
      <c r="N160" s="503" t="str">
        <f>IF(G160="","",VLOOKUP(G160,'【参考】数式用'!$A$4:$L$54,MATCH('様式４号（個表） '!M160,'【参考】数式用'!$J$3:$L$3,0)+9,FALSE))</f>
        <v/>
      </c>
      <c r="O160" s="513" t="s">
        <v>2422</v>
      </c>
      <c r="P160" s="517" t="str">
        <f t="shared" si="10"/>
        <v>未入力あり</v>
      </c>
      <c r="Q160" s="525" t="str">
        <f>IFERROR(IF(P160="未入力あり","",ROUNDDOWN(ROUNDDOWN($H160*$I160,0)*VLOOKUP($G160,'【参考】数式用'!$A$4:$E$54,3,FALSE),0)),"")</f>
        <v/>
      </c>
      <c r="R160" s="525" t="str">
        <f>IF(AK160="×",0,IF(P160="未入力あり","",ROUNDDOWN(ROUNDDOWN($H160*$I160,0)*VLOOKUP($G160,'【参考】数式用'!$A$4:$E$54,4,FALSE),0)))</f>
        <v/>
      </c>
      <c r="S160" s="529" t="str">
        <f>IF(AL160="×",0,IF(P160="未入力あり","",ROUNDDOWN(ROUNDDOWN($H160*$I160,0)*VLOOKUP($G160,'【参考】数式用'!$A$4:$E$54,5,FALSE),0)))</f>
        <v/>
      </c>
      <c r="U160" s="535"/>
      <c r="V160" s="535"/>
      <c r="W160" s="535"/>
      <c r="X160" s="535"/>
      <c r="Y160" s="535"/>
      <c r="Z160" s="535"/>
      <c r="AA160" s="535"/>
      <c r="AB160" s="535"/>
      <c r="AC160" s="535"/>
      <c r="AD160" s="535"/>
      <c r="AE160" s="535"/>
      <c r="AG160" s="541" t="e">
        <f>IF(#REF!="○",F160,"")</f>
        <v>#REF!</v>
      </c>
      <c r="AH160" s="195" t="e">
        <f>VLOOKUP('様式４号（個表） '!$G160,'【参考】数式用'!$P$4:$Q$54,2,FALSE)</f>
        <v>#N/A</v>
      </c>
      <c r="AI160" s="195" t="e">
        <f>VLOOKUP('様式４号（個表） '!$G160,'【参考】数式用'!$P$4:$W$54,8,FALSE)</f>
        <v>#N/A</v>
      </c>
      <c r="AJ160" s="195" t="e">
        <f>VLOOKUP('様式４号（個表） '!$G160,'【参考】数式用'!$P$4:$AD$54,15,FALSE)</f>
        <v>#N/A</v>
      </c>
      <c r="AK160" s="195" t="str">
        <f t="shared" si="11"/>
        <v/>
      </c>
      <c r="AL160" s="195" t="str">
        <f t="shared" si="11"/>
        <v/>
      </c>
      <c r="AM160" s="195" t="str">
        <f t="shared" si="12"/>
        <v/>
      </c>
      <c r="AN160" s="195" t="str">
        <f>IF(G160="","",VLOOKUP(G160,'【参考】数式用'!$A$4:$M$54,13,FALSE))</f>
        <v/>
      </c>
      <c r="AO160" s="197" t="str">
        <f t="shared" si="13"/>
        <v>―</v>
      </c>
    </row>
    <row r="161" spans="1:41" ht="45" customHeight="1">
      <c r="A161" s="401">
        <f t="shared" si="14"/>
        <v>146</v>
      </c>
      <c r="B161" s="413" t="str">
        <f>IF('様式第２号　基本情報入力シート'!B198="","",'様式第２号　基本情報入力シート'!B198)</f>
        <v/>
      </c>
      <c r="C161" s="426" t="str">
        <f>IF('様式第２号　基本情報入力シート'!L198="","",'様式第２号　基本情報入力シート'!L198)</f>
        <v/>
      </c>
      <c r="D161" s="426" t="str">
        <f>IF('様式第２号　基本情報入力シート'!Q198="","",'様式第２号　基本情報入力シート'!Q198)</f>
        <v/>
      </c>
      <c r="E161" s="426" t="str">
        <f>IF('様式第２号　基本情報入力シート'!V198="","",'様式第２号　基本情報入力シート'!V198)</f>
        <v/>
      </c>
      <c r="F161" s="426" t="str">
        <f>IF('様式第２号　基本情報入力シート'!W198="","",'様式第２号　基本情報入力シート'!W198)</f>
        <v/>
      </c>
      <c r="G161" s="426" t="str">
        <f>IF('様式第２号　基本情報入力シート'!Z198="","",'様式第２号　基本情報入力シート'!Z198)</f>
        <v/>
      </c>
      <c r="H161" s="475" t="str">
        <f>IF('様式第２号　基本情報入力シート'!AD198="","",'様式第２号　基本情報入力シート'!AD198)</f>
        <v/>
      </c>
      <c r="I161" s="481" t="str">
        <f>IF('様式第２号　基本情報入力シート'!AE198="","",'様式第２号　基本情報入力シート'!AE198)</f>
        <v/>
      </c>
      <c r="J161" s="488"/>
      <c r="K161" s="491"/>
      <c r="L161" s="491"/>
      <c r="M161" s="494" t="str">
        <f>IF(G161="","",VLOOKUP(AM161,'【参考】数式用'!$AZ$3:$BA$6,2,FALSE))</f>
        <v/>
      </c>
      <c r="N161" s="503" t="str">
        <f>IF(G161="","",VLOOKUP(G161,'【参考】数式用'!$A$4:$L$54,MATCH('様式４号（個表） '!M161,'【参考】数式用'!$J$3:$L$3,0)+9,FALSE))</f>
        <v/>
      </c>
      <c r="O161" s="513" t="s">
        <v>2422</v>
      </c>
      <c r="P161" s="517" t="str">
        <f t="shared" si="10"/>
        <v>未入力あり</v>
      </c>
      <c r="Q161" s="525" t="str">
        <f>IFERROR(IF(P161="未入力あり","",ROUNDDOWN(ROUNDDOWN($H161*$I161,0)*VLOOKUP($G161,'【参考】数式用'!$A$4:$E$54,3,FALSE),0)),"")</f>
        <v/>
      </c>
      <c r="R161" s="525" t="str">
        <f>IF(AK161="×",0,IF(P161="未入力あり","",ROUNDDOWN(ROUNDDOWN($H161*$I161,0)*VLOOKUP($G161,'【参考】数式用'!$A$4:$E$54,4,FALSE),0)))</f>
        <v/>
      </c>
      <c r="S161" s="529" t="str">
        <f>IF(AL161="×",0,IF(P161="未入力あり","",ROUNDDOWN(ROUNDDOWN($H161*$I161,0)*VLOOKUP($G161,'【参考】数式用'!$A$4:$E$54,5,FALSE),0)))</f>
        <v/>
      </c>
      <c r="U161" s="535"/>
      <c r="V161" s="535"/>
      <c r="W161" s="535"/>
      <c r="X161" s="535"/>
      <c r="Y161" s="535"/>
      <c r="Z161" s="535"/>
      <c r="AA161" s="535"/>
      <c r="AB161" s="535"/>
      <c r="AC161" s="535"/>
      <c r="AD161" s="535"/>
      <c r="AE161" s="535"/>
      <c r="AG161" s="541" t="e">
        <f>IF(#REF!="○",F161,"")</f>
        <v>#REF!</v>
      </c>
      <c r="AH161" s="195" t="e">
        <f>VLOOKUP('様式４号（個表） '!$G161,'【参考】数式用'!$P$4:$Q$54,2,FALSE)</f>
        <v>#N/A</v>
      </c>
      <c r="AI161" s="195" t="e">
        <f>VLOOKUP('様式４号（個表） '!$G161,'【参考】数式用'!$P$4:$W$54,8,FALSE)</f>
        <v>#N/A</v>
      </c>
      <c r="AJ161" s="195" t="e">
        <f>VLOOKUP('様式４号（個表） '!$G161,'【参考】数式用'!$P$4:$AD$54,15,FALSE)</f>
        <v>#N/A</v>
      </c>
      <c r="AK161" s="195" t="str">
        <f t="shared" si="11"/>
        <v/>
      </c>
      <c r="AL161" s="195" t="str">
        <f t="shared" si="11"/>
        <v/>
      </c>
      <c r="AM161" s="195" t="str">
        <f t="shared" si="12"/>
        <v/>
      </c>
      <c r="AN161" s="195" t="str">
        <f>IF(G161="","",VLOOKUP(G161,'【参考】数式用'!$A$4:$M$54,13,FALSE))</f>
        <v/>
      </c>
      <c r="AO161" s="197" t="str">
        <f t="shared" si="13"/>
        <v>―</v>
      </c>
    </row>
    <row r="162" spans="1:41" ht="45" customHeight="1">
      <c r="A162" s="401">
        <f t="shared" si="14"/>
        <v>147</v>
      </c>
      <c r="B162" s="413" t="str">
        <f>IF('様式第２号　基本情報入力シート'!B199="","",'様式第２号　基本情報入力シート'!B199)</f>
        <v/>
      </c>
      <c r="C162" s="426" t="str">
        <f>IF('様式第２号　基本情報入力シート'!L199="","",'様式第２号　基本情報入力シート'!L199)</f>
        <v/>
      </c>
      <c r="D162" s="426" t="str">
        <f>IF('様式第２号　基本情報入力シート'!Q199="","",'様式第２号　基本情報入力シート'!Q199)</f>
        <v/>
      </c>
      <c r="E162" s="426" t="str">
        <f>IF('様式第２号　基本情報入力シート'!V199="","",'様式第２号　基本情報入力シート'!V199)</f>
        <v/>
      </c>
      <c r="F162" s="426" t="str">
        <f>IF('様式第２号　基本情報入力シート'!W199="","",'様式第２号　基本情報入力シート'!W199)</f>
        <v/>
      </c>
      <c r="G162" s="426" t="str">
        <f>IF('様式第２号　基本情報入力シート'!Z199="","",'様式第２号　基本情報入力シート'!Z199)</f>
        <v/>
      </c>
      <c r="H162" s="475" t="str">
        <f>IF('様式第２号　基本情報入力シート'!AD199="","",'様式第２号　基本情報入力シート'!AD199)</f>
        <v/>
      </c>
      <c r="I162" s="481" t="str">
        <f>IF('様式第２号　基本情報入力シート'!AE199="","",'様式第２号　基本情報入力シート'!AE199)</f>
        <v/>
      </c>
      <c r="J162" s="488"/>
      <c r="K162" s="491"/>
      <c r="L162" s="491"/>
      <c r="M162" s="494" t="str">
        <f>IF(G162="","",VLOOKUP(AM162,'【参考】数式用'!$AZ$3:$BA$6,2,FALSE))</f>
        <v/>
      </c>
      <c r="N162" s="503" t="str">
        <f>IF(G162="","",VLOOKUP(G162,'【参考】数式用'!$A$4:$L$54,MATCH('様式４号（個表） '!M162,'【参考】数式用'!$J$3:$L$3,0)+9,FALSE))</f>
        <v/>
      </c>
      <c r="O162" s="513" t="s">
        <v>2422</v>
      </c>
      <c r="P162" s="517" t="str">
        <f t="shared" si="10"/>
        <v>未入力あり</v>
      </c>
      <c r="Q162" s="525" t="str">
        <f>IFERROR(IF(P162="未入力あり","",ROUNDDOWN(ROUNDDOWN($H162*$I162,0)*VLOOKUP($G162,'【参考】数式用'!$A$4:$E$54,3,FALSE),0)),"")</f>
        <v/>
      </c>
      <c r="R162" s="525" t="str">
        <f>IF(AK162="×",0,IF(P162="未入力あり","",ROUNDDOWN(ROUNDDOWN($H162*$I162,0)*VLOOKUP($G162,'【参考】数式用'!$A$4:$E$54,4,FALSE),0)))</f>
        <v/>
      </c>
      <c r="S162" s="529" t="str">
        <f>IF(AL162="×",0,IF(P162="未入力あり","",ROUNDDOWN(ROUNDDOWN($H162*$I162,0)*VLOOKUP($G162,'【参考】数式用'!$A$4:$E$54,5,FALSE),0)))</f>
        <v/>
      </c>
      <c r="U162" s="535"/>
      <c r="V162" s="535"/>
      <c r="W162" s="535"/>
      <c r="X162" s="535"/>
      <c r="Y162" s="535"/>
      <c r="Z162" s="535"/>
      <c r="AA162" s="535"/>
      <c r="AB162" s="535"/>
      <c r="AC162" s="535"/>
      <c r="AD162" s="535"/>
      <c r="AE162" s="535"/>
      <c r="AG162" s="541" t="e">
        <f>IF(#REF!="○",F162,"")</f>
        <v>#REF!</v>
      </c>
      <c r="AH162" s="195" t="e">
        <f>VLOOKUP('様式４号（個表） '!$G162,'【参考】数式用'!$P$4:$Q$54,2,FALSE)</f>
        <v>#N/A</v>
      </c>
      <c r="AI162" s="195" t="e">
        <f>VLOOKUP('様式４号（個表） '!$G162,'【参考】数式用'!$P$4:$W$54,8,FALSE)</f>
        <v>#N/A</v>
      </c>
      <c r="AJ162" s="195" t="e">
        <f>VLOOKUP('様式４号（個表） '!$G162,'【参考】数式用'!$P$4:$AD$54,15,FALSE)</f>
        <v>#N/A</v>
      </c>
      <c r="AK162" s="195" t="str">
        <f t="shared" si="11"/>
        <v/>
      </c>
      <c r="AL162" s="195" t="str">
        <f t="shared" si="11"/>
        <v/>
      </c>
      <c r="AM162" s="195" t="str">
        <f t="shared" si="12"/>
        <v/>
      </c>
      <c r="AN162" s="195" t="str">
        <f>IF(G162="","",VLOOKUP(G162,'【参考】数式用'!$A$4:$M$54,13,FALSE))</f>
        <v/>
      </c>
      <c r="AO162" s="197" t="str">
        <f t="shared" si="13"/>
        <v>―</v>
      </c>
    </row>
    <row r="163" spans="1:41" ht="45" customHeight="1">
      <c r="A163" s="401">
        <f t="shared" si="14"/>
        <v>148</v>
      </c>
      <c r="B163" s="413" t="str">
        <f>IF('様式第２号　基本情報入力シート'!B200="","",'様式第２号　基本情報入力シート'!B200)</f>
        <v/>
      </c>
      <c r="C163" s="426" t="str">
        <f>IF('様式第２号　基本情報入力シート'!L200="","",'様式第２号　基本情報入力シート'!L200)</f>
        <v/>
      </c>
      <c r="D163" s="426" t="str">
        <f>IF('様式第２号　基本情報入力シート'!Q200="","",'様式第２号　基本情報入力シート'!Q200)</f>
        <v/>
      </c>
      <c r="E163" s="426" t="str">
        <f>IF('様式第２号　基本情報入力シート'!V200="","",'様式第２号　基本情報入力シート'!V200)</f>
        <v/>
      </c>
      <c r="F163" s="426" t="str">
        <f>IF('様式第２号　基本情報入力シート'!W200="","",'様式第２号　基本情報入力シート'!W200)</f>
        <v/>
      </c>
      <c r="G163" s="426" t="str">
        <f>IF('様式第２号　基本情報入力シート'!Z200="","",'様式第２号　基本情報入力シート'!Z200)</f>
        <v/>
      </c>
      <c r="H163" s="475" t="str">
        <f>IF('様式第２号　基本情報入力シート'!AD200="","",'様式第２号　基本情報入力シート'!AD200)</f>
        <v/>
      </c>
      <c r="I163" s="481" t="str">
        <f>IF('様式第２号　基本情報入力シート'!AE200="","",'様式第２号　基本情報入力シート'!AE200)</f>
        <v/>
      </c>
      <c r="J163" s="488"/>
      <c r="K163" s="491"/>
      <c r="L163" s="491"/>
      <c r="M163" s="494" t="str">
        <f>IF(G163="","",VLOOKUP(AM163,'【参考】数式用'!$AZ$3:$BA$6,2,FALSE))</f>
        <v/>
      </c>
      <c r="N163" s="503" t="str">
        <f>IF(G163="","",VLOOKUP(G163,'【参考】数式用'!$A$4:$L$54,MATCH('様式４号（個表） '!M163,'【参考】数式用'!$J$3:$L$3,0)+9,FALSE))</f>
        <v/>
      </c>
      <c r="O163" s="513" t="s">
        <v>2422</v>
      </c>
      <c r="P163" s="517" t="str">
        <f t="shared" si="10"/>
        <v>未入力あり</v>
      </c>
      <c r="Q163" s="525" t="str">
        <f>IFERROR(IF(P163="未入力あり","",ROUNDDOWN(ROUNDDOWN($H163*$I163,0)*VLOOKUP($G163,'【参考】数式用'!$A$4:$E$54,3,FALSE),0)),"")</f>
        <v/>
      </c>
      <c r="R163" s="525" t="str">
        <f>IF(AK163="×",0,IF(P163="未入力あり","",ROUNDDOWN(ROUNDDOWN($H163*$I163,0)*VLOOKUP($G163,'【参考】数式用'!$A$4:$E$54,4,FALSE),0)))</f>
        <v/>
      </c>
      <c r="S163" s="529" t="str">
        <f>IF(AL163="×",0,IF(P163="未入力あり","",ROUNDDOWN(ROUNDDOWN($H163*$I163,0)*VLOOKUP($G163,'【参考】数式用'!$A$4:$E$54,5,FALSE),0)))</f>
        <v/>
      </c>
      <c r="U163" s="535"/>
      <c r="V163" s="535"/>
      <c r="W163" s="535"/>
      <c r="X163" s="535"/>
      <c r="Y163" s="535"/>
      <c r="Z163" s="535"/>
      <c r="AA163" s="535"/>
      <c r="AB163" s="535"/>
      <c r="AC163" s="535"/>
      <c r="AD163" s="535"/>
      <c r="AE163" s="535"/>
      <c r="AG163" s="541" t="e">
        <f>IF(#REF!="○",F163,"")</f>
        <v>#REF!</v>
      </c>
      <c r="AH163" s="195" t="e">
        <f>VLOOKUP('様式４号（個表） '!$G163,'【参考】数式用'!$P$4:$Q$54,2,FALSE)</f>
        <v>#N/A</v>
      </c>
      <c r="AI163" s="195" t="e">
        <f>VLOOKUP('様式４号（個表） '!$G163,'【参考】数式用'!$P$4:$W$54,8,FALSE)</f>
        <v>#N/A</v>
      </c>
      <c r="AJ163" s="195" t="e">
        <f>VLOOKUP('様式４号（個表） '!$G163,'【参考】数式用'!$P$4:$AD$54,15,FALSE)</f>
        <v>#N/A</v>
      </c>
      <c r="AK163" s="195" t="str">
        <f t="shared" si="11"/>
        <v/>
      </c>
      <c r="AL163" s="195" t="str">
        <f t="shared" si="11"/>
        <v/>
      </c>
      <c r="AM163" s="195" t="str">
        <f t="shared" si="12"/>
        <v/>
      </c>
      <c r="AN163" s="195" t="str">
        <f>IF(G163="","",VLOOKUP(G163,'【参考】数式用'!$A$4:$M$54,13,FALSE))</f>
        <v/>
      </c>
      <c r="AO163" s="197" t="str">
        <f t="shared" si="13"/>
        <v>―</v>
      </c>
    </row>
    <row r="164" spans="1:41" ht="45" customHeight="1">
      <c r="A164" s="401">
        <f t="shared" si="14"/>
        <v>149</v>
      </c>
      <c r="B164" s="413" t="str">
        <f>IF('様式第２号　基本情報入力シート'!B201="","",'様式第２号　基本情報入力シート'!B201)</f>
        <v/>
      </c>
      <c r="C164" s="426" t="str">
        <f>IF('様式第２号　基本情報入力シート'!L201="","",'様式第２号　基本情報入力シート'!L201)</f>
        <v/>
      </c>
      <c r="D164" s="426" t="str">
        <f>IF('様式第２号　基本情報入力シート'!Q201="","",'様式第２号　基本情報入力シート'!Q201)</f>
        <v/>
      </c>
      <c r="E164" s="426" t="str">
        <f>IF('様式第２号　基本情報入力シート'!V201="","",'様式第２号　基本情報入力シート'!V201)</f>
        <v/>
      </c>
      <c r="F164" s="426" t="str">
        <f>IF('様式第２号　基本情報入力シート'!W201="","",'様式第２号　基本情報入力シート'!W201)</f>
        <v/>
      </c>
      <c r="G164" s="426" t="str">
        <f>IF('様式第２号　基本情報入力シート'!Z201="","",'様式第２号　基本情報入力シート'!Z201)</f>
        <v/>
      </c>
      <c r="H164" s="475" t="str">
        <f>IF('様式第２号　基本情報入力シート'!AD201="","",'様式第２号　基本情報入力シート'!AD201)</f>
        <v/>
      </c>
      <c r="I164" s="481" t="str">
        <f>IF('様式第２号　基本情報入力シート'!AE201="","",'様式第２号　基本情報入力シート'!AE201)</f>
        <v/>
      </c>
      <c r="J164" s="488"/>
      <c r="K164" s="491"/>
      <c r="L164" s="491"/>
      <c r="M164" s="494" t="str">
        <f>IF(G164="","",VLOOKUP(AM164,'【参考】数式用'!$AZ$3:$BA$6,2,FALSE))</f>
        <v/>
      </c>
      <c r="N164" s="503" t="str">
        <f>IF(G164="","",VLOOKUP(G164,'【参考】数式用'!$A$4:$L$54,MATCH('様式４号（個表） '!M164,'【参考】数式用'!$J$3:$L$3,0)+9,FALSE))</f>
        <v/>
      </c>
      <c r="O164" s="513" t="s">
        <v>2422</v>
      </c>
      <c r="P164" s="517" t="str">
        <f t="shared" si="10"/>
        <v>未入力あり</v>
      </c>
      <c r="Q164" s="525" t="str">
        <f>IFERROR(IF(P164="未入力あり","",ROUNDDOWN(ROUNDDOWN($H164*$I164,0)*VLOOKUP($G164,'【参考】数式用'!$A$4:$E$54,3,FALSE),0)),"")</f>
        <v/>
      </c>
      <c r="R164" s="525" t="str">
        <f>IF(AK164="×",0,IF(P164="未入力あり","",ROUNDDOWN(ROUNDDOWN($H164*$I164,0)*VLOOKUP($G164,'【参考】数式用'!$A$4:$E$54,4,FALSE),0)))</f>
        <v/>
      </c>
      <c r="S164" s="529" t="str">
        <f>IF(AL164="×",0,IF(P164="未入力あり","",ROUNDDOWN(ROUNDDOWN($H164*$I164,0)*VLOOKUP($G164,'【参考】数式用'!$A$4:$E$54,5,FALSE),0)))</f>
        <v/>
      </c>
      <c r="U164" s="535"/>
      <c r="V164" s="535"/>
      <c r="W164" s="535"/>
      <c r="X164" s="535"/>
      <c r="Y164" s="535"/>
      <c r="Z164" s="535"/>
      <c r="AA164" s="535"/>
      <c r="AB164" s="535"/>
      <c r="AC164" s="535"/>
      <c r="AD164" s="535"/>
      <c r="AE164" s="535"/>
      <c r="AG164" s="541" t="e">
        <f>IF(#REF!="○",F164,"")</f>
        <v>#REF!</v>
      </c>
      <c r="AH164" s="195" t="e">
        <f>VLOOKUP('様式４号（個表） '!$G164,'【参考】数式用'!$P$4:$Q$54,2,FALSE)</f>
        <v>#N/A</v>
      </c>
      <c r="AI164" s="195" t="e">
        <f>VLOOKUP('様式４号（個表） '!$G164,'【参考】数式用'!$P$4:$W$54,8,FALSE)</f>
        <v>#N/A</v>
      </c>
      <c r="AJ164" s="195" t="e">
        <f>VLOOKUP('様式４号（個表） '!$G164,'【参考】数式用'!$P$4:$AD$54,15,FALSE)</f>
        <v>#N/A</v>
      </c>
      <c r="AK164" s="195" t="str">
        <f t="shared" si="11"/>
        <v/>
      </c>
      <c r="AL164" s="195" t="str">
        <f t="shared" si="11"/>
        <v/>
      </c>
      <c r="AM164" s="195" t="str">
        <f t="shared" si="12"/>
        <v/>
      </c>
      <c r="AN164" s="195" t="str">
        <f>IF(G164="","",VLOOKUP(G164,'【参考】数式用'!$A$4:$M$54,13,FALSE))</f>
        <v/>
      </c>
      <c r="AO164" s="197" t="str">
        <f t="shared" si="13"/>
        <v>―</v>
      </c>
    </row>
    <row r="165" spans="1:41" ht="45" customHeight="1">
      <c r="A165" s="401">
        <f t="shared" si="14"/>
        <v>150</v>
      </c>
      <c r="B165" s="413" t="str">
        <f>IF('様式第２号　基本情報入力シート'!B202="","",'様式第２号　基本情報入力シート'!B202)</f>
        <v/>
      </c>
      <c r="C165" s="426" t="str">
        <f>IF('様式第２号　基本情報入力シート'!L202="","",'様式第２号　基本情報入力シート'!L202)</f>
        <v/>
      </c>
      <c r="D165" s="426" t="str">
        <f>IF('様式第２号　基本情報入力シート'!Q202="","",'様式第２号　基本情報入力シート'!Q202)</f>
        <v/>
      </c>
      <c r="E165" s="426" t="str">
        <f>IF('様式第２号　基本情報入力シート'!V202="","",'様式第２号　基本情報入力シート'!V202)</f>
        <v/>
      </c>
      <c r="F165" s="426" t="str">
        <f>IF('様式第２号　基本情報入力シート'!W202="","",'様式第２号　基本情報入力シート'!W202)</f>
        <v/>
      </c>
      <c r="G165" s="426" t="str">
        <f>IF('様式第２号　基本情報入力シート'!Z202="","",'様式第２号　基本情報入力シート'!Z202)</f>
        <v/>
      </c>
      <c r="H165" s="475" t="str">
        <f>IF('様式第２号　基本情報入力シート'!AD202="","",'様式第２号　基本情報入力シート'!AD202)</f>
        <v/>
      </c>
      <c r="I165" s="481" t="str">
        <f>IF('様式第２号　基本情報入力シート'!AE202="","",'様式第２号　基本情報入力シート'!AE202)</f>
        <v/>
      </c>
      <c r="J165" s="488"/>
      <c r="K165" s="491"/>
      <c r="L165" s="491"/>
      <c r="M165" s="494" t="str">
        <f>IF(G165="","",VLOOKUP(AM165,'【参考】数式用'!$AZ$3:$BA$6,2,FALSE))</f>
        <v/>
      </c>
      <c r="N165" s="503" t="str">
        <f>IF(G165="","",VLOOKUP(G165,'【参考】数式用'!$A$4:$L$54,MATCH('様式４号（個表） '!M165,'【参考】数式用'!$J$3:$L$3,0)+9,FALSE))</f>
        <v/>
      </c>
      <c r="O165" s="513" t="s">
        <v>2422</v>
      </c>
      <c r="P165" s="517" t="str">
        <f t="shared" si="10"/>
        <v>未入力あり</v>
      </c>
      <c r="Q165" s="525" t="str">
        <f>IFERROR(IF(P165="未入力あり","",ROUNDDOWN(ROUNDDOWN($H165*$I165,0)*VLOOKUP($G165,'【参考】数式用'!$A$4:$E$54,3,FALSE),0)),"")</f>
        <v/>
      </c>
      <c r="R165" s="525" t="str">
        <f>IF(AK165="×",0,IF(P165="未入力あり","",ROUNDDOWN(ROUNDDOWN($H165*$I165,0)*VLOOKUP($G165,'【参考】数式用'!$A$4:$E$54,4,FALSE),0)))</f>
        <v/>
      </c>
      <c r="S165" s="529" t="str">
        <f>IF(AL165="×",0,IF(P165="未入力あり","",ROUNDDOWN(ROUNDDOWN($H165*$I165,0)*VLOOKUP($G165,'【参考】数式用'!$A$4:$E$54,5,FALSE),0)))</f>
        <v/>
      </c>
      <c r="U165" s="535"/>
      <c r="V165" s="535"/>
      <c r="W165" s="535"/>
      <c r="X165" s="535"/>
      <c r="Y165" s="535"/>
      <c r="Z165" s="535"/>
      <c r="AA165" s="535"/>
      <c r="AB165" s="535"/>
      <c r="AC165" s="535"/>
      <c r="AD165" s="535"/>
      <c r="AE165" s="535"/>
      <c r="AG165" s="541" t="e">
        <f>IF(#REF!="○",F165,"")</f>
        <v>#REF!</v>
      </c>
      <c r="AH165" s="195" t="e">
        <f>VLOOKUP('様式４号（個表） '!$G165,'【参考】数式用'!$P$4:$Q$54,2,FALSE)</f>
        <v>#N/A</v>
      </c>
      <c r="AI165" s="195" t="e">
        <f>VLOOKUP('様式４号（個表） '!$G165,'【参考】数式用'!$P$4:$W$54,8,FALSE)</f>
        <v>#N/A</v>
      </c>
      <c r="AJ165" s="195" t="e">
        <f>VLOOKUP('様式４号（個表） '!$G165,'【参考】数式用'!$P$4:$AD$54,15,FALSE)</f>
        <v>#N/A</v>
      </c>
      <c r="AK165" s="195" t="str">
        <f t="shared" si="11"/>
        <v/>
      </c>
      <c r="AL165" s="195" t="str">
        <f t="shared" si="11"/>
        <v/>
      </c>
      <c r="AM165" s="195" t="str">
        <f t="shared" si="12"/>
        <v/>
      </c>
      <c r="AN165" s="195" t="str">
        <f>IF(G165="","",VLOOKUP(G165,'【参考】数式用'!$A$4:$M$54,13,FALSE))</f>
        <v/>
      </c>
      <c r="AO165" s="197" t="str">
        <f t="shared" si="13"/>
        <v>―</v>
      </c>
    </row>
    <row r="166" spans="1:41" ht="45" customHeight="1">
      <c r="A166" s="401">
        <f t="shared" si="14"/>
        <v>151</v>
      </c>
      <c r="B166" s="413" t="str">
        <f>IF('様式第２号　基本情報入力シート'!B203="","",'様式第２号　基本情報入力シート'!B203)</f>
        <v/>
      </c>
      <c r="C166" s="426" t="str">
        <f>IF('様式第２号　基本情報入力シート'!L203="","",'様式第２号　基本情報入力シート'!L203)</f>
        <v/>
      </c>
      <c r="D166" s="426" t="str">
        <f>IF('様式第２号　基本情報入力シート'!Q203="","",'様式第２号　基本情報入力シート'!Q203)</f>
        <v/>
      </c>
      <c r="E166" s="426" t="str">
        <f>IF('様式第２号　基本情報入力シート'!V203="","",'様式第２号　基本情報入力シート'!V203)</f>
        <v/>
      </c>
      <c r="F166" s="426" t="str">
        <f>IF('様式第２号　基本情報入力シート'!W203="","",'様式第２号　基本情報入力シート'!W203)</f>
        <v/>
      </c>
      <c r="G166" s="426" t="str">
        <f>IF('様式第２号　基本情報入力シート'!Z203="","",'様式第２号　基本情報入力シート'!Z203)</f>
        <v/>
      </c>
      <c r="H166" s="475" t="str">
        <f>IF('様式第２号　基本情報入力シート'!AD203="","",'様式第２号　基本情報入力シート'!AD203)</f>
        <v/>
      </c>
      <c r="I166" s="481" t="str">
        <f>IF('様式第２号　基本情報入力シート'!AE203="","",'様式第２号　基本情報入力シート'!AE203)</f>
        <v/>
      </c>
      <c r="J166" s="488"/>
      <c r="K166" s="491"/>
      <c r="L166" s="491"/>
      <c r="M166" s="494" t="str">
        <f>IF(G166="","",VLOOKUP(AM166,'【参考】数式用'!$AZ$3:$BA$6,2,FALSE))</f>
        <v/>
      </c>
      <c r="N166" s="503" t="str">
        <f>IF(G166="","",VLOOKUP(G166,'【参考】数式用'!$A$4:$L$54,MATCH('様式４号（個表） '!M166,'【参考】数式用'!$J$3:$L$3,0)+9,FALSE))</f>
        <v/>
      </c>
      <c r="O166" s="513" t="s">
        <v>2422</v>
      </c>
      <c r="P166" s="517" t="str">
        <f t="shared" si="10"/>
        <v>未入力あり</v>
      </c>
      <c r="Q166" s="525" t="str">
        <f>IFERROR(IF(P166="未入力あり","",ROUNDDOWN(ROUNDDOWN($H166*$I166,0)*VLOOKUP($G166,'【参考】数式用'!$A$4:$E$54,3,FALSE),0)),"")</f>
        <v/>
      </c>
      <c r="R166" s="525" t="str">
        <f>IF(AK166="×",0,IF(P166="未入力あり","",ROUNDDOWN(ROUNDDOWN($H166*$I166,0)*VLOOKUP($G166,'【参考】数式用'!$A$4:$E$54,4,FALSE),0)))</f>
        <v/>
      </c>
      <c r="S166" s="529" t="str">
        <f>IF(AL166="×",0,IF(P166="未入力あり","",ROUNDDOWN(ROUNDDOWN($H166*$I166,0)*VLOOKUP($G166,'【参考】数式用'!$A$4:$E$54,5,FALSE),0)))</f>
        <v/>
      </c>
      <c r="U166" s="535"/>
      <c r="V166" s="535"/>
      <c r="W166" s="535"/>
      <c r="X166" s="535"/>
      <c r="Y166" s="535"/>
      <c r="Z166" s="535"/>
      <c r="AA166" s="535"/>
      <c r="AB166" s="535"/>
      <c r="AC166" s="535"/>
      <c r="AD166" s="535"/>
      <c r="AE166" s="535"/>
      <c r="AG166" s="541" t="e">
        <f>IF(#REF!="○",F166,"")</f>
        <v>#REF!</v>
      </c>
      <c r="AH166" s="195" t="e">
        <f>VLOOKUP('様式４号（個表） '!$G166,'【参考】数式用'!$P$4:$Q$54,2,FALSE)</f>
        <v>#N/A</v>
      </c>
      <c r="AI166" s="195" t="e">
        <f>VLOOKUP('様式４号（個表） '!$G166,'【参考】数式用'!$P$4:$W$54,8,FALSE)</f>
        <v>#N/A</v>
      </c>
      <c r="AJ166" s="195" t="e">
        <f>VLOOKUP('様式４号（個表） '!$G166,'【参考】数式用'!$P$4:$AD$54,15,FALSE)</f>
        <v>#N/A</v>
      </c>
      <c r="AK166" s="195" t="str">
        <f t="shared" si="11"/>
        <v/>
      </c>
      <c r="AL166" s="195" t="str">
        <f t="shared" si="11"/>
        <v/>
      </c>
      <c r="AM166" s="195" t="str">
        <f t="shared" si="12"/>
        <v/>
      </c>
      <c r="AN166" s="195" t="str">
        <f>IF(G166="","",VLOOKUP(G166,'【参考】数式用'!$A$4:$M$54,13,FALSE))</f>
        <v/>
      </c>
      <c r="AO166" s="197" t="str">
        <f t="shared" si="13"/>
        <v>―</v>
      </c>
    </row>
    <row r="167" spans="1:41" ht="45" customHeight="1">
      <c r="A167" s="401">
        <f t="shared" si="14"/>
        <v>152</v>
      </c>
      <c r="B167" s="413" t="str">
        <f>IF('様式第２号　基本情報入力シート'!B204="","",'様式第２号　基本情報入力シート'!B204)</f>
        <v/>
      </c>
      <c r="C167" s="426" t="str">
        <f>IF('様式第２号　基本情報入力シート'!L204="","",'様式第２号　基本情報入力シート'!L204)</f>
        <v/>
      </c>
      <c r="D167" s="426" t="str">
        <f>IF('様式第２号　基本情報入力シート'!Q204="","",'様式第２号　基本情報入力シート'!Q204)</f>
        <v/>
      </c>
      <c r="E167" s="426" t="str">
        <f>IF('様式第２号　基本情報入力シート'!V204="","",'様式第２号　基本情報入力シート'!V204)</f>
        <v/>
      </c>
      <c r="F167" s="426" t="str">
        <f>IF('様式第２号　基本情報入力シート'!W204="","",'様式第２号　基本情報入力シート'!W204)</f>
        <v/>
      </c>
      <c r="G167" s="426" t="str">
        <f>IF('様式第２号　基本情報入力シート'!Z204="","",'様式第２号　基本情報入力シート'!Z204)</f>
        <v/>
      </c>
      <c r="H167" s="475" t="str">
        <f>IF('様式第２号　基本情報入力シート'!AD204="","",'様式第２号　基本情報入力シート'!AD204)</f>
        <v/>
      </c>
      <c r="I167" s="481" t="str">
        <f>IF('様式第２号　基本情報入力シート'!AE204="","",'様式第２号　基本情報入力シート'!AE204)</f>
        <v/>
      </c>
      <c r="J167" s="488"/>
      <c r="K167" s="491"/>
      <c r="L167" s="491"/>
      <c r="M167" s="494" t="str">
        <f>IF(G167="","",VLOOKUP(AM167,'【参考】数式用'!$AZ$3:$BA$6,2,FALSE))</f>
        <v/>
      </c>
      <c r="N167" s="503" t="str">
        <f>IF(G167="","",VLOOKUP(G167,'【参考】数式用'!$A$4:$L$54,MATCH('様式４号（個表） '!M167,'【参考】数式用'!$J$3:$L$3,0)+9,FALSE))</f>
        <v/>
      </c>
      <c r="O167" s="513" t="s">
        <v>2422</v>
      </c>
      <c r="P167" s="517" t="str">
        <f t="shared" si="10"/>
        <v>未入力あり</v>
      </c>
      <c r="Q167" s="525" t="str">
        <f>IFERROR(IF(P167="未入力あり","",ROUNDDOWN(ROUNDDOWN($H167*$I167,0)*VLOOKUP($G167,'【参考】数式用'!$A$4:$E$54,3,FALSE),0)),"")</f>
        <v/>
      </c>
      <c r="R167" s="525" t="str">
        <f>IF(AK167="×",0,IF(P167="未入力あり","",ROUNDDOWN(ROUNDDOWN($H167*$I167,0)*VLOOKUP($G167,'【参考】数式用'!$A$4:$E$54,4,FALSE),0)))</f>
        <v/>
      </c>
      <c r="S167" s="529" t="str">
        <f>IF(AL167="×",0,IF(P167="未入力あり","",ROUNDDOWN(ROUNDDOWN($H167*$I167,0)*VLOOKUP($G167,'【参考】数式用'!$A$4:$E$54,5,FALSE),0)))</f>
        <v/>
      </c>
      <c r="U167" s="535"/>
      <c r="V167" s="535"/>
      <c r="W167" s="535"/>
      <c r="X167" s="535"/>
      <c r="Y167" s="535"/>
      <c r="Z167" s="535"/>
      <c r="AA167" s="535"/>
      <c r="AB167" s="535"/>
      <c r="AC167" s="535"/>
      <c r="AD167" s="535"/>
      <c r="AE167" s="535"/>
      <c r="AG167" s="541" t="e">
        <f>IF(#REF!="○",F167,"")</f>
        <v>#REF!</v>
      </c>
      <c r="AH167" s="195" t="e">
        <f>VLOOKUP('様式４号（個表） '!$G167,'【参考】数式用'!$P$4:$Q$54,2,FALSE)</f>
        <v>#N/A</v>
      </c>
      <c r="AI167" s="195" t="e">
        <f>VLOOKUP('様式４号（個表） '!$G167,'【参考】数式用'!$P$4:$W$54,8,FALSE)</f>
        <v>#N/A</v>
      </c>
      <c r="AJ167" s="195" t="e">
        <f>VLOOKUP('様式４号（個表） '!$G167,'【参考】数式用'!$P$4:$AD$54,15,FALSE)</f>
        <v>#N/A</v>
      </c>
      <c r="AK167" s="195" t="str">
        <f t="shared" si="11"/>
        <v/>
      </c>
      <c r="AL167" s="195" t="str">
        <f t="shared" si="11"/>
        <v/>
      </c>
      <c r="AM167" s="195" t="str">
        <f t="shared" si="12"/>
        <v/>
      </c>
      <c r="AN167" s="195" t="str">
        <f>IF(G167="","",VLOOKUP(G167,'【参考】数式用'!$A$4:$M$54,13,FALSE))</f>
        <v/>
      </c>
      <c r="AO167" s="197" t="str">
        <f t="shared" si="13"/>
        <v>―</v>
      </c>
    </row>
    <row r="168" spans="1:41" ht="45" customHeight="1">
      <c r="A168" s="401">
        <f t="shared" si="14"/>
        <v>153</v>
      </c>
      <c r="B168" s="413" t="str">
        <f>IF('様式第２号　基本情報入力シート'!B205="","",'様式第２号　基本情報入力シート'!B205)</f>
        <v/>
      </c>
      <c r="C168" s="426" t="str">
        <f>IF('様式第２号　基本情報入力シート'!L205="","",'様式第２号　基本情報入力シート'!L205)</f>
        <v/>
      </c>
      <c r="D168" s="426" t="str">
        <f>IF('様式第２号　基本情報入力シート'!Q205="","",'様式第２号　基本情報入力シート'!Q205)</f>
        <v/>
      </c>
      <c r="E168" s="426" t="str">
        <f>IF('様式第２号　基本情報入力シート'!V205="","",'様式第２号　基本情報入力シート'!V205)</f>
        <v/>
      </c>
      <c r="F168" s="426" t="str">
        <f>IF('様式第２号　基本情報入力シート'!W205="","",'様式第２号　基本情報入力シート'!W205)</f>
        <v/>
      </c>
      <c r="G168" s="426" t="str">
        <f>IF('様式第２号　基本情報入力シート'!Z205="","",'様式第２号　基本情報入力シート'!Z205)</f>
        <v/>
      </c>
      <c r="H168" s="475" t="str">
        <f>IF('様式第２号　基本情報入力シート'!AD205="","",'様式第２号　基本情報入力シート'!AD205)</f>
        <v/>
      </c>
      <c r="I168" s="481" t="str">
        <f>IF('様式第２号　基本情報入力シート'!AE205="","",'様式第２号　基本情報入力シート'!AE205)</f>
        <v/>
      </c>
      <c r="J168" s="488"/>
      <c r="K168" s="491"/>
      <c r="L168" s="491"/>
      <c r="M168" s="494" t="str">
        <f>IF(G168="","",VLOOKUP(AM168,'【参考】数式用'!$AZ$3:$BA$6,2,FALSE))</f>
        <v/>
      </c>
      <c r="N168" s="503" t="str">
        <f>IF(G168="","",VLOOKUP(G168,'【参考】数式用'!$A$4:$L$54,MATCH('様式４号（個表） '!M168,'【参考】数式用'!$J$3:$L$3,0)+9,FALSE))</f>
        <v/>
      </c>
      <c r="O168" s="513" t="s">
        <v>2422</v>
      </c>
      <c r="P168" s="517" t="str">
        <f t="shared" si="10"/>
        <v>未入力あり</v>
      </c>
      <c r="Q168" s="525" t="str">
        <f>IFERROR(IF(P168="未入力あり","",ROUNDDOWN(ROUNDDOWN($H168*$I168,0)*VLOOKUP($G168,'【参考】数式用'!$A$4:$E$54,3,FALSE),0)),"")</f>
        <v/>
      </c>
      <c r="R168" s="525" t="str">
        <f>IF(AK168="×",0,IF(P168="未入力あり","",ROUNDDOWN(ROUNDDOWN($H168*$I168,0)*VLOOKUP($G168,'【参考】数式用'!$A$4:$E$54,4,FALSE),0)))</f>
        <v/>
      </c>
      <c r="S168" s="529" t="str">
        <f>IF(AL168="×",0,IF(P168="未入力あり","",ROUNDDOWN(ROUNDDOWN($H168*$I168,0)*VLOOKUP($G168,'【参考】数式用'!$A$4:$E$54,5,FALSE),0)))</f>
        <v/>
      </c>
      <c r="U168" s="535"/>
      <c r="V168" s="535"/>
      <c r="W168" s="535"/>
      <c r="X168" s="535"/>
      <c r="Y168" s="535"/>
      <c r="Z168" s="535"/>
      <c r="AA168" s="535"/>
      <c r="AB168" s="535"/>
      <c r="AC168" s="535"/>
      <c r="AD168" s="535"/>
      <c r="AE168" s="535"/>
      <c r="AG168" s="541" t="e">
        <f>IF(#REF!="○",F168,"")</f>
        <v>#REF!</v>
      </c>
      <c r="AH168" s="195" t="e">
        <f>VLOOKUP('様式４号（個表） '!$G168,'【参考】数式用'!$P$4:$Q$54,2,FALSE)</f>
        <v>#N/A</v>
      </c>
      <c r="AI168" s="195" t="e">
        <f>VLOOKUP('様式４号（個表） '!$G168,'【参考】数式用'!$P$4:$W$54,8,FALSE)</f>
        <v>#N/A</v>
      </c>
      <c r="AJ168" s="195" t="e">
        <f>VLOOKUP('様式４号（個表） '!$G168,'【参考】数式用'!$P$4:$AD$54,15,FALSE)</f>
        <v>#N/A</v>
      </c>
      <c r="AK168" s="195" t="str">
        <f t="shared" si="11"/>
        <v/>
      </c>
      <c r="AL168" s="195" t="str">
        <f t="shared" si="11"/>
        <v/>
      </c>
      <c r="AM168" s="195" t="str">
        <f t="shared" si="12"/>
        <v/>
      </c>
      <c r="AN168" s="195" t="str">
        <f>IF(G168="","",VLOOKUP(G168,'【参考】数式用'!$A$4:$M$54,13,FALSE))</f>
        <v/>
      </c>
      <c r="AO168" s="197" t="str">
        <f t="shared" si="13"/>
        <v>―</v>
      </c>
    </row>
    <row r="169" spans="1:41" ht="45" customHeight="1">
      <c r="A169" s="401">
        <f t="shared" si="14"/>
        <v>154</v>
      </c>
      <c r="B169" s="413" t="str">
        <f>IF('様式第２号　基本情報入力シート'!B206="","",'様式第２号　基本情報入力シート'!B206)</f>
        <v/>
      </c>
      <c r="C169" s="426" t="str">
        <f>IF('様式第２号　基本情報入力シート'!L206="","",'様式第２号　基本情報入力シート'!L206)</f>
        <v/>
      </c>
      <c r="D169" s="426" t="str">
        <f>IF('様式第２号　基本情報入力シート'!Q206="","",'様式第２号　基本情報入力シート'!Q206)</f>
        <v/>
      </c>
      <c r="E169" s="426" t="str">
        <f>IF('様式第２号　基本情報入力シート'!V206="","",'様式第２号　基本情報入力シート'!V206)</f>
        <v/>
      </c>
      <c r="F169" s="426" t="str">
        <f>IF('様式第２号　基本情報入力シート'!W206="","",'様式第２号　基本情報入力シート'!W206)</f>
        <v/>
      </c>
      <c r="G169" s="426" t="str">
        <f>IF('様式第２号　基本情報入力シート'!Z206="","",'様式第２号　基本情報入力シート'!Z206)</f>
        <v/>
      </c>
      <c r="H169" s="475" t="str">
        <f>IF('様式第２号　基本情報入力シート'!AD206="","",'様式第２号　基本情報入力シート'!AD206)</f>
        <v/>
      </c>
      <c r="I169" s="481" t="str">
        <f>IF('様式第２号　基本情報入力シート'!AE206="","",'様式第２号　基本情報入力シート'!AE206)</f>
        <v/>
      </c>
      <c r="J169" s="488"/>
      <c r="K169" s="491"/>
      <c r="L169" s="491"/>
      <c r="M169" s="494" t="str">
        <f>IF(G169="","",VLOOKUP(AM169,'【参考】数式用'!$AZ$3:$BA$6,2,FALSE))</f>
        <v/>
      </c>
      <c r="N169" s="503" t="str">
        <f>IF(G169="","",VLOOKUP(G169,'【参考】数式用'!$A$4:$L$54,MATCH('様式４号（個表） '!M169,'【参考】数式用'!$J$3:$L$3,0)+9,FALSE))</f>
        <v/>
      </c>
      <c r="O169" s="513" t="s">
        <v>2422</v>
      </c>
      <c r="P169" s="517" t="str">
        <f t="shared" si="10"/>
        <v>未入力あり</v>
      </c>
      <c r="Q169" s="525" t="str">
        <f>IFERROR(IF(P169="未入力あり","",ROUNDDOWN(ROUNDDOWN($H169*$I169,0)*VLOOKUP($G169,'【参考】数式用'!$A$4:$E$54,3,FALSE),0)),"")</f>
        <v/>
      </c>
      <c r="R169" s="525" t="str">
        <f>IF(AK169="×",0,IF(P169="未入力あり","",ROUNDDOWN(ROUNDDOWN($H169*$I169,0)*VLOOKUP($G169,'【参考】数式用'!$A$4:$E$54,4,FALSE),0)))</f>
        <v/>
      </c>
      <c r="S169" s="529" t="str">
        <f>IF(AL169="×",0,IF(P169="未入力あり","",ROUNDDOWN(ROUNDDOWN($H169*$I169,0)*VLOOKUP($G169,'【参考】数式用'!$A$4:$E$54,5,FALSE),0)))</f>
        <v/>
      </c>
      <c r="U169" s="535"/>
      <c r="V169" s="535"/>
      <c r="W169" s="535"/>
      <c r="X169" s="535"/>
      <c r="Y169" s="535"/>
      <c r="Z169" s="535"/>
      <c r="AA169" s="535"/>
      <c r="AB169" s="535"/>
      <c r="AC169" s="535"/>
      <c r="AD169" s="535"/>
      <c r="AE169" s="535"/>
      <c r="AG169" s="541" t="e">
        <f>IF(#REF!="○",F169,"")</f>
        <v>#REF!</v>
      </c>
      <c r="AH169" s="195" t="e">
        <f>VLOOKUP('様式４号（個表） '!$G169,'【参考】数式用'!$P$4:$Q$54,2,FALSE)</f>
        <v>#N/A</v>
      </c>
      <c r="AI169" s="195" t="e">
        <f>VLOOKUP('様式４号（個表） '!$G169,'【参考】数式用'!$P$4:$W$54,8,FALSE)</f>
        <v>#N/A</v>
      </c>
      <c r="AJ169" s="195" t="e">
        <f>VLOOKUP('様式４号（個表） '!$G169,'【参考】数式用'!$P$4:$AD$54,15,FALSE)</f>
        <v>#N/A</v>
      </c>
      <c r="AK169" s="195" t="str">
        <f t="shared" si="11"/>
        <v/>
      </c>
      <c r="AL169" s="195" t="str">
        <f t="shared" si="11"/>
        <v/>
      </c>
      <c r="AM169" s="195" t="str">
        <f t="shared" si="12"/>
        <v/>
      </c>
      <c r="AN169" s="195" t="str">
        <f>IF(G169="","",VLOOKUP(G169,'【参考】数式用'!$A$4:$M$54,13,FALSE))</f>
        <v/>
      </c>
      <c r="AO169" s="197" t="str">
        <f t="shared" si="13"/>
        <v>―</v>
      </c>
    </row>
    <row r="170" spans="1:41" ht="45" customHeight="1">
      <c r="A170" s="401">
        <f t="shared" si="14"/>
        <v>155</v>
      </c>
      <c r="B170" s="413" t="str">
        <f>IF('様式第２号　基本情報入力シート'!B207="","",'様式第２号　基本情報入力シート'!B207)</f>
        <v/>
      </c>
      <c r="C170" s="426" t="str">
        <f>IF('様式第２号　基本情報入力シート'!L207="","",'様式第２号　基本情報入力シート'!L207)</f>
        <v/>
      </c>
      <c r="D170" s="426" t="str">
        <f>IF('様式第２号　基本情報入力シート'!Q207="","",'様式第２号　基本情報入力シート'!Q207)</f>
        <v/>
      </c>
      <c r="E170" s="426" t="str">
        <f>IF('様式第２号　基本情報入力シート'!V207="","",'様式第２号　基本情報入力シート'!V207)</f>
        <v/>
      </c>
      <c r="F170" s="426" t="str">
        <f>IF('様式第２号　基本情報入力シート'!W207="","",'様式第２号　基本情報入力シート'!W207)</f>
        <v/>
      </c>
      <c r="G170" s="426" t="str">
        <f>IF('様式第２号　基本情報入力シート'!Z207="","",'様式第２号　基本情報入力シート'!Z207)</f>
        <v/>
      </c>
      <c r="H170" s="475" t="str">
        <f>IF('様式第２号　基本情報入力シート'!AD207="","",'様式第２号　基本情報入力シート'!AD207)</f>
        <v/>
      </c>
      <c r="I170" s="481" t="str">
        <f>IF('様式第２号　基本情報入力シート'!AE207="","",'様式第２号　基本情報入力シート'!AE207)</f>
        <v/>
      </c>
      <c r="J170" s="488"/>
      <c r="K170" s="491"/>
      <c r="L170" s="491"/>
      <c r="M170" s="494" t="str">
        <f>IF(G170="","",VLOOKUP(AM170,'【参考】数式用'!$AZ$3:$BA$6,2,FALSE))</f>
        <v/>
      </c>
      <c r="N170" s="503" t="str">
        <f>IF(G170="","",VLOOKUP(G170,'【参考】数式用'!$A$4:$L$54,MATCH('様式４号（個表） '!M170,'【参考】数式用'!$J$3:$L$3,0)+9,FALSE))</f>
        <v/>
      </c>
      <c r="O170" s="513" t="s">
        <v>2422</v>
      </c>
      <c r="P170" s="517" t="str">
        <f t="shared" si="10"/>
        <v>未入力あり</v>
      </c>
      <c r="Q170" s="525" t="str">
        <f>IFERROR(IF(P170="未入力あり","",ROUNDDOWN(ROUNDDOWN($H170*$I170,0)*VLOOKUP($G170,'【参考】数式用'!$A$4:$E$54,3,FALSE),0)),"")</f>
        <v/>
      </c>
      <c r="R170" s="525" t="str">
        <f>IF(AK170="×",0,IF(P170="未入力あり","",ROUNDDOWN(ROUNDDOWN($H170*$I170,0)*VLOOKUP($G170,'【参考】数式用'!$A$4:$E$54,4,FALSE),0)))</f>
        <v/>
      </c>
      <c r="S170" s="529" t="str">
        <f>IF(AL170="×",0,IF(P170="未入力あり","",ROUNDDOWN(ROUNDDOWN($H170*$I170,0)*VLOOKUP($G170,'【参考】数式用'!$A$4:$E$54,5,FALSE),0)))</f>
        <v/>
      </c>
      <c r="U170" s="535"/>
      <c r="V170" s="535"/>
      <c r="W170" s="535"/>
      <c r="X170" s="535"/>
      <c r="Y170" s="535"/>
      <c r="Z170" s="535"/>
      <c r="AA170" s="535"/>
      <c r="AB170" s="535"/>
      <c r="AC170" s="535"/>
      <c r="AD170" s="535"/>
      <c r="AE170" s="535"/>
      <c r="AG170" s="541" t="e">
        <f>IF(#REF!="○",F170,"")</f>
        <v>#REF!</v>
      </c>
      <c r="AH170" s="195" t="e">
        <f>VLOOKUP('様式４号（個表） '!$G170,'【参考】数式用'!$P$4:$Q$54,2,FALSE)</f>
        <v>#N/A</v>
      </c>
      <c r="AI170" s="195" t="e">
        <f>VLOOKUP('様式４号（個表） '!$G170,'【参考】数式用'!$P$4:$W$54,8,FALSE)</f>
        <v>#N/A</v>
      </c>
      <c r="AJ170" s="195" t="e">
        <f>VLOOKUP('様式４号（個表） '!$G170,'【参考】数式用'!$P$4:$AD$54,15,FALSE)</f>
        <v>#N/A</v>
      </c>
      <c r="AK170" s="195" t="str">
        <f t="shared" si="11"/>
        <v/>
      </c>
      <c r="AL170" s="195" t="str">
        <f t="shared" si="11"/>
        <v/>
      </c>
      <c r="AM170" s="195" t="str">
        <f t="shared" si="12"/>
        <v/>
      </c>
      <c r="AN170" s="195" t="str">
        <f>IF(G170="","",VLOOKUP(G170,'【参考】数式用'!$A$4:$M$54,13,FALSE))</f>
        <v/>
      </c>
      <c r="AO170" s="197" t="str">
        <f t="shared" si="13"/>
        <v>―</v>
      </c>
    </row>
    <row r="171" spans="1:41" ht="45" customHeight="1">
      <c r="A171" s="401">
        <f t="shared" si="14"/>
        <v>156</v>
      </c>
      <c r="B171" s="413" t="str">
        <f>IF('様式第２号　基本情報入力シート'!B208="","",'様式第２号　基本情報入力シート'!B208)</f>
        <v/>
      </c>
      <c r="C171" s="426" t="str">
        <f>IF('様式第２号　基本情報入力シート'!L208="","",'様式第２号　基本情報入力シート'!L208)</f>
        <v/>
      </c>
      <c r="D171" s="426" t="str">
        <f>IF('様式第２号　基本情報入力シート'!Q208="","",'様式第２号　基本情報入力シート'!Q208)</f>
        <v/>
      </c>
      <c r="E171" s="426" t="str">
        <f>IF('様式第２号　基本情報入力シート'!V208="","",'様式第２号　基本情報入力シート'!V208)</f>
        <v/>
      </c>
      <c r="F171" s="426" t="str">
        <f>IF('様式第２号　基本情報入力シート'!W208="","",'様式第２号　基本情報入力シート'!W208)</f>
        <v/>
      </c>
      <c r="G171" s="426" t="str">
        <f>IF('様式第２号　基本情報入力シート'!Z208="","",'様式第２号　基本情報入力シート'!Z208)</f>
        <v/>
      </c>
      <c r="H171" s="475" t="str">
        <f>IF('様式第２号　基本情報入力シート'!AD208="","",'様式第２号　基本情報入力シート'!AD208)</f>
        <v/>
      </c>
      <c r="I171" s="481" t="str">
        <f>IF('様式第２号　基本情報入力シート'!AE208="","",'様式第２号　基本情報入力シート'!AE208)</f>
        <v/>
      </c>
      <c r="J171" s="488"/>
      <c r="K171" s="491"/>
      <c r="L171" s="491"/>
      <c r="M171" s="494" t="str">
        <f>IF(G171="","",VLOOKUP(AM171,'【参考】数式用'!$AZ$3:$BA$6,2,FALSE))</f>
        <v/>
      </c>
      <c r="N171" s="503" t="str">
        <f>IF(G171="","",VLOOKUP(G171,'【参考】数式用'!$A$4:$L$54,MATCH('様式４号（個表） '!M171,'【参考】数式用'!$J$3:$L$3,0)+9,FALSE))</f>
        <v/>
      </c>
      <c r="O171" s="513" t="s">
        <v>2422</v>
      </c>
      <c r="P171" s="517" t="str">
        <f t="shared" si="10"/>
        <v>未入力あり</v>
      </c>
      <c r="Q171" s="525" t="str">
        <f>IFERROR(IF(P171="未入力あり","",ROUNDDOWN(ROUNDDOWN($H171*$I171,0)*VLOOKUP($G171,'【参考】数式用'!$A$4:$E$54,3,FALSE),0)),"")</f>
        <v/>
      </c>
      <c r="R171" s="525" t="str">
        <f>IF(AK171="×",0,IF(P171="未入力あり","",ROUNDDOWN(ROUNDDOWN($H171*$I171,0)*VLOOKUP($G171,'【参考】数式用'!$A$4:$E$54,4,FALSE),0)))</f>
        <v/>
      </c>
      <c r="S171" s="529" t="str">
        <f>IF(AL171="×",0,IF(P171="未入力あり","",ROUNDDOWN(ROUNDDOWN($H171*$I171,0)*VLOOKUP($G171,'【参考】数式用'!$A$4:$E$54,5,FALSE),0)))</f>
        <v/>
      </c>
      <c r="U171" s="535"/>
      <c r="V171" s="535"/>
      <c r="W171" s="535"/>
      <c r="X171" s="535"/>
      <c r="Y171" s="535"/>
      <c r="Z171" s="535"/>
      <c r="AA171" s="535"/>
      <c r="AB171" s="535"/>
      <c r="AC171" s="535"/>
      <c r="AD171" s="535"/>
      <c r="AE171" s="535"/>
      <c r="AG171" s="541" t="e">
        <f>IF(#REF!="○",F171,"")</f>
        <v>#REF!</v>
      </c>
      <c r="AH171" s="195" t="e">
        <f>VLOOKUP('様式４号（個表） '!$G171,'【参考】数式用'!$P$4:$Q$54,2,FALSE)</f>
        <v>#N/A</v>
      </c>
      <c r="AI171" s="195" t="e">
        <f>VLOOKUP('様式４号（個表） '!$G171,'【参考】数式用'!$P$4:$W$54,8,FALSE)</f>
        <v>#N/A</v>
      </c>
      <c r="AJ171" s="195" t="e">
        <f>VLOOKUP('様式４号（個表） '!$G171,'【参考】数式用'!$P$4:$AD$54,15,FALSE)</f>
        <v>#N/A</v>
      </c>
      <c r="AK171" s="195" t="str">
        <f t="shared" si="11"/>
        <v/>
      </c>
      <c r="AL171" s="195" t="str">
        <f t="shared" si="11"/>
        <v/>
      </c>
      <c r="AM171" s="195" t="str">
        <f t="shared" si="12"/>
        <v/>
      </c>
      <c r="AN171" s="195" t="str">
        <f>IF(G171="","",VLOOKUP(G171,'【参考】数式用'!$A$4:$M$54,13,FALSE))</f>
        <v/>
      </c>
      <c r="AO171" s="197" t="str">
        <f t="shared" si="13"/>
        <v>―</v>
      </c>
    </row>
    <row r="172" spans="1:41" ht="45" customHeight="1">
      <c r="A172" s="401">
        <f t="shared" si="14"/>
        <v>157</v>
      </c>
      <c r="B172" s="413" t="str">
        <f>IF('様式第２号　基本情報入力シート'!B209="","",'様式第２号　基本情報入力シート'!B209)</f>
        <v/>
      </c>
      <c r="C172" s="426" t="str">
        <f>IF('様式第２号　基本情報入力シート'!L209="","",'様式第２号　基本情報入力シート'!L209)</f>
        <v/>
      </c>
      <c r="D172" s="426" t="str">
        <f>IF('様式第２号　基本情報入力シート'!Q209="","",'様式第２号　基本情報入力シート'!Q209)</f>
        <v/>
      </c>
      <c r="E172" s="426" t="str">
        <f>IF('様式第２号　基本情報入力シート'!V209="","",'様式第２号　基本情報入力シート'!V209)</f>
        <v/>
      </c>
      <c r="F172" s="426" t="str">
        <f>IF('様式第２号　基本情報入力シート'!W209="","",'様式第２号　基本情報入力シート'!W209)</f>
        <v/>
      </c>
      <c r="G172" s="426" t="str">
        <f>IF('様式第２号　基本情報入力シート'!Z209="","",'様式第２号　基本情報入力シート'!Z209)</f>
        <v/>
      </c>
      <c r="H172" s="475" t="str">
        <f>IF('様式第２号　基本情報入力シート'!AD209="","",'様式第２号　基本情報入力シート'!AD209)</f>
        <v/>
      </c>
      <c r="I172" s="481" t="str">
        <f>IF('様式第２号　基本情報入力シート'!AE209="","",'様式第２号　基本情報入力シート'!AE209)</f>
        <v/>
      </c>
      <c r="J172" s="488"/>
      <c r="K172" s="491"/>
      <c r="L172" s="491"/>
      <c r="M172" s="494" t="str">
        <f>IF(G172="","",VLOOKUP(AM172,'【参考】数式用'!$AZ$3:$BA$6,2,FALSE))</f>
        <v/>
      </c>
      <c r="N172" s="503" t="str">
        <f>IF(G172="","",VLOOKUP(G172,'【参考】数式用'!$A$4:$L$54,MATCH('様式４号（個表） '!M172,'【参考】数式用'!$J$3:$L$3,0)+9,FALSE))</f>
        <v/>
      </c>
      <c r="O172" s="513" t="s">
        <v>2422</v>
      </c>
      <c r="P172" s="517" t="str">
        <f t="shared" si="10"/>
        <v>未入力あり</v>
      </c>
      <c r="Q172" s="525" t="str">
        <f>IFERROR(IF(P172="未入力あり","",ROUNDDOWN(ROUNDDOWN($H172*$I172,0)*VLOOKUP($G172,'【参考】数式用'!$A$4:$E$54,3,FALSE),0)),"")</f>
        <v/>
      </c>
      <c r="R172" s="525" t="str">
        <f>IF(AK172="×",0,IF(P172="未入力あり","",ROUNDDOWN(ROUNDDOWN($H172*$I172,0)*VLOOKUP($G172,'【参考】数式用'!$A$4:$E$54,4,FALSE),0)))</f>
        <v/>
      </c>
      <c r="S172" s="529" t="str">
        <f>IF(AL172="×",0,IF(P172="未入力あり","",ROUNDDOWN(ROUNDDOWN($H172*$I172,0)*VLOOKUP($G172,'【参考】数式用'!$A$4:$E$54,5,FALSE),0)))</f>
        <v/>
      </c>
      <c r="U172" s="535"/>
      <c r="V172" s="535"/>
      <c r="W172" s="535"/>
      <c r="X172" s="535"/>
      <c r="Y172" s="535"/>
      <c r="Z172" s="535"/>
      <c r="AA172" s="535"/>
      <c r="AB172" s="535"/>
      <c r="AC172" s="535"/>
      <c r="AD172" s="535"/>
      <c r="AE172" s="535"/>
      <c r="AG172" s="541" t="e">
        <f>IF(#REF!="○",F172,"")</f>
        <v>#REF!</v>
      </c>
      <c r="AH172" s="195" t="e">
        <f>VLOOKUP('様式４号（個表） '!$G172,'【参考】数式用'!$P$4:$Q$54,2,FALSE)</f>
        <v>#N/A</v>
      </c>
      <c r="AI172" s="195" t="e">
        <f>VLOOKUP('様式４号（個表） '!$G172,'【参考】数式用'!$P$4:$W$54,8,FALSE)</f>
        <v>#N/A</v>
      </c>
      <c r="AJ172" s="195" t="e">
        <f>VLOOKUP('様式４号（個表） '!$G172,'【参考】数式用'!$P$4:$AD$54,15,FALSE)</f>
        <v>#N/A</v>
      </c>
      <c r="AK172" s="195" t="str">
        <f t="shared" si="11"/>
        <v/>
      </c>
      <c r="AL172" s="195" t="str">
        <f t="shared" si="11"/>
        <v/>
      </c>
      <c r="AM172" s="195" t="str">
        <f t="shared" si="12"/>
        <v/>
      </c>
      <c r="AN172" s="195" t="str">
        <f>IF(G172="","",VLOOKUP(G172,'【参考】数式用'!$A$4:$M$54,13,FALSE))</f>
        <v/>
      </c>
      <c r="AO172" s="197" t="str">
        <f t="shared" si="13"/>
        <v>―</v>
      </c>
    </row>
    <row r="173" spans="1:41" ht="45" customHeight="1">
      <c r="A173" s="401">
        <f t="shared" si="14"/>
        <v>158</v>
      </c>
      <c r="B173" s="413" t="str">
        <f>IF('様式第２号　基本情報入力シート'!B210="","",'様式第２号　基本情報入力シート'!B210)</f>
        <v/>
      </c>
      <c r="C173" s="426" t="str">
        <f>IF('様式第２号　基本情報入力シート'!L210="","",'様式第２号　基本情報入力シート'!L210)</f>
        <v/>
      </c>
      <c r="D173" s="426" t="str">
        <f>IF('様式第２号　基本情報入力シート'!Q210="","",'様式第２号　基本情報入力シート'!Q210)</f>
        <v/>
      </c>
      <c r="E173" s="426" t="str">
        <f>IF('様式第２号　基本情報入力シート'!V210="","",'様式第２号　基本情報入力シート'!V210)</f>
        <v/>
      </c>
      <c r="F173" s="426" t="str">
        <f>IF('様式第２号　基本情報入力シート'!W210="","",'様式第２号　基本情報入力シート'!W210)</f>
        <v/>
      </c>
      <c r="G173" s="426" t="str">
        <f>IF('様式第２号　基本情報入力シート'!Z210="","",'様式第２号　基本情報入力シート'!Z210)</f>
        <v/>
      </c>
      <c r="H173" s="475" t="str">
        <f>IF('様式第２号　基本情報入力シート'!AD210="","",'様式第２号　基本情報入力シート'!AD210)</f>
        <v/>
      </c>
      <c r="I173" s="481" t="str">
        <f>IF('様式第２号　基本情報入力シート'!AE210="","",'様式第２号　基本情報入力シート'!AE210)</f>
        <v/>
      </c>
      <c r="J173" s="488"/>
      <c r="K173" s="491"/>
      <c r="L173" s="491"/>
      <c r="M173" s="494" t="str">
        <f>IF(G173="","",VLOOKUP(AM173,'【参考】数式用'!$AZ$3:$BA$6,2,FALSE))</f>
        <v/>
      </c>
      <c r="N173" s="503" t="str">
        <f>IF(G173="","",VLOOKUP(G173,'【参考】数式用'!$A$4:$L$54,MATCH('様式４号（個表） '!M173,'【参考】数式用'!$J$3:$L$3,0)+9,FALSE))</f>
        <v/>
      </c>
      <c r="O173" s="513" t="s">
        <v>2422</v>
      </c>
      <c r="P173" s="517" t="str">
        <f t="shared" si="10"/>
        <v>未入力あり</v>
      </c>
      <c r="Q173" s="525" t="str">
        <f>IFERROR(IF(P173="未入力あり","",ROUNDDOWN(ROUNDDOWN($H173*$I173,0)*VLOOKUP($G173,'【参考】数式用'!$A$4:$E$54,3,FALSE),0)),"")</f>
        <v/>
      </c>
      <c r="R173" s="525" t="str">
        <f>IF(AK173="×",0,IF(P173="未入力あり","",ROUNDDOWN(ROUNDDOWN($H173*$I173,0)*VLOOKUP($G173,'【参考】数式用'!$A$4:$E$54,4,FALSE),0)))</f>
        <v/>
      </c>
      <c r="S173" s="529" t="str">
        <f>IF(AL173="×",0,IF(P173="未入力あり","",ROUNDDOWN(ROUNDDOWN($H173*$I173,0)*VLOOKUP($G173,'【参考】数式用'!$A$4:$E$54,5,FALSE),0)))</f>
        <v/>
      </c>
      <c r="U173" s="535"/>
      <c r="V173" s="535"/>
      <c r="W173" s="535"/>
      <c r="X173" s="535"/>
      <c r="Y173" s="535"/>
      <c r="Z173" s="535"/>
      <c r="AA173" s="535"/>
      <c r="AB173" s="535"/>
      <c r="AC173" s="535"/>
      <c r="AD173" s="535"/>
      <c r="AE173" s="535"/>
      <c r="AG173" s="541" t="e">
        <f>IF(#REF!="○",F173,"")</f>
        <v>#REF!</v>
      </c>
      <c r="AH173" s="195" t="e">
        <f>VLOOKUP('様式４号（個表） '!$G173,'【参考】数式用'!$P$4:$Q$54,2,FALSE)</f>
        <v>#N/A</v>
      </c>
      <c r="AI173" s="195" t="e">
        <f>VLOOKUP('様式４号（個表） '!$G173,'【参考】数式用'!$P$4:$W$54,8,FALSE)</f>
        <v>#N/A</v>
      </c>
      <c r="AJ173" s="195" t="e">
        <f>VLOOKUP('様式４号（個表） '!$G173,'【参考】数式用'!$P$4:$AD$54,15,FALSE)</f>
        <v>#N/A</v>
      </c>
      <c r="AK173" s="195" t="str">
        <f t="shared" si="11"/>
        <v/>
      </c>
      <c r="AL173" s="195" t="str">
        <f t="shared" si="11"/>
        <v/>
      </c>
      <c r="AM173" s="195" t="str">
        <f t="shared" si="12"/>
        <v/>
      </c>
      <c r="AN173" s="195" t="str">
        <f>IF(G173="","",VLOOKUP(G173,'【参考】数式用'!$A$4:$M$54,13,FALSE))</f>
        <v/>
      </c>
      <c r="AO173" s="197" t="str">
        <f t="shared" si="13"/>
        <v>―</v>
      </c>
    </row>
    <row r="174" spans="1:41" ht="45" customHeight="1">
      <c r="A174" s="401">
        <f t="shared" si="14"/>
        <v>159</v>
      </c>
      <c r="B174" s="413" t="str">
        <f>IF('様式第２号　基本情報入力シート'!B211="","",'様式第２号　基本情報入力シート'!B211)</f>
        <v/>
      </c>
      <c r="C174" s="426" t="str">
        <f>IF('様式第２号　基本情報入力シート'!L211="","",'様式第２号　基本情報入力シート'!L211)</f>
        <v/>
      </c>
      <c r="D174" s="426" t="str">
        <f>IF('様式第２号　基本情報入力シート'!Q211="","",'様式第２号　基本情報入力シート'!Q211)</f>
        <v/>
      </c>
      <c r="E174" s="426" t="str">
        <f>IF('様式第２号　基本情報入力シート'!V211="","",'様式第２号　基本情報入力シート'!V211)</f>
        <v/>
      </c>
      <c r="F174" s="426" t="str">
        <f>IF('様式第２号　基本情報入力シート'!W211="","",'様式第２号　基本情報入力シート'!W211)</f>
        <v/>
      </c>
      <c r="G174" s="426" t="str">
        <f>IF('様式第２号　基本情報入力シート'!Z211="","",'様式第２号　基本情報入力シート'!Z211)</f>
        <v/>
      </c>
      <c r="H174" s="475" t="str">
        <f>IF('様式第２号　基本情報入力シート'!AD211="","",'様式第２号　基本情報入力シート'!AD211)</f>
        <v/>
      </c>
      <c r="I174" s="481" t="str">
        <f>IF('様式第２号　基本情報入力シート'!AE211="","",'様式第２号　基本情報入力シート'!AE211)</f>
        <v/>
      </c>
      <c r="J174" s="488"/>
      <c r="K174" s="491"/>
      <c r="L174" s="491"/>
      <c r="M174" s="494" t="str">
        <f>IF(G174="","",VLOOKUP(AM174,'【参考】数式用'!$AZ$3:$BA$6,2,FALSE))</f>
        <v/>
      </c>
      <c r="N174" s="503" t="str">
        <f>IF(G174="","",VLOOKUP(G174,'【参考】数式用'!$A$4:$L$54,MATCH('様式４号（個表） '!M174,'【参考】数式用'!$J$3:$L$3,0)+9,FALSE))</f>
        <v/>
      </c>
      <c r="O174" s="513" t="s">
        <v>2422</v>
      </c>
      <c r="P174" s="517" t="str">
        <f t="shared" si="10"/>
        <v>未入力あり</v>
      </c>
      <c r="Q174" s="525" t="str">
        <f>IFERROR(IF(P174="未入力あり","",ROUNDDOWN(ROUNDDOWN($H174*$I174,0)*VLOOKUP($G174,'【参考】数式用'!$A$4:$E$54,3,FALSE),0)),"")</f>
        <v/>
      </c>
      <c r="R174" s="525" t="str">
        <f>IF(AK174="×",0,IF(P174="未入力あり","",ROUNDDOWN(ROUNDDOWN($H174*$I174,0)*VLOOKUP($G174,'【参考】数式用'!$A$4:$E$54,4,FALSE),0)))</f>
        <v/>
      </c>
      <c r="S174" s="529" t="str">
        <f>IF(AL174="×",0,IF(P174="未入力あり","",ROUNDDOWN(ROUNDDOWN($H174*$I174,0)*VLOOKUP($G174,'【参考】数式用'!$A$4:$E$54,5,FALSE),0)))</f>
        <v/>
      </c>
      <c r="U174" s="535"/>
      <c r="V174" s="535"/>
      <c r="W174" s="535"/>
      <c r="X174" s="535"/>
      <c r="Y174" s="535"/>
      <c r="Z174" s="535"/>
      <c r="AA174" s="535"/>
      <c r="AB174" s="535"/>
      <c r="AC174" s="535"/>
      <c r="AD174" s="535"/>
      <c r="AE174" s="535"/>
      <c r="AG174" s="541" t="e">
        <f>IF(#REF!="○",F174,"")</f>
        <v>#REF!</v>
      </c>
      <c r="AH174" s="195" t="e">
        <f>VLOOKUP('様式４号（個表） '!$G174,'【参考】数式用'!$P$4:$Q$54,2,FALSE)</f>
        <v>#N/A</v>
      </c>
      <c r="AI174" s="195" t="e">
        <f>VLOOKUP('様式４号（個表） '!$G174,'【参考】数式用'!$P$4:$W$54,8,FALSE)</f>
        <v>#N/A</v>
      </c>
      <c r="AJ174" s="195" t="e">
        <f>VLOOKUP('様式４号（個表） '!$G174,'【参考】数式用'!$P$4:$AD$54,15,FALSE)</f>
        <v>#N/A</v>
      </c>
      <c r="AK174" s="195" t="str">
        <f t="shared" si="11"/>
        <v/>
      </c>
      <c r="AL174" s="195" t="str">
        <f t="shared" si="11"/>
        <v/>
      </c>
      <c r="AM174" s="195" t="str">
        <f t="shared" si="12"/>
        <v/>
      </c>
      <c r="AN174" s="195" t="str">
        <f>IF(G174="","",VLOOKUP(G174,'【参考】数式用'!$A$4:$M$54,13,FALSE))</f>
        <v/>
      </c>
      <c r="AO174" s="197" t="str">
        <f t="shared" si="13"/>
        <v>―</v>
      </c>
    </row>
    <row r="175" spans="1:41" ht="45" customHeight="1">
      <c r="A175" s="401">
        <f t="shared" si="14"/>
        <v>160</v>
      </c>
      <c r="B175" s="413" t="str">
        <f>IF('様式第２号　基本情報入力シート'!B212="","",'様式第２号　基本情報入力シート'!B212)</f>
        <v/>
      </c>
      <c r="C175" s="426" t="str">
        <f>IF('様式第２号　基本情報入力シート'!L212="","",'様式第２号　基本情報入力シート'!L212)</f>
        <v/>
      </c>
      <c r="D175" s="426" t="str">
        <f>IF('様式第２号　基本情報入力シート'!Q212="","",'様式第２号　基本情報入力シート'!Q212)</f>
        <v/>
      </c>
      <c r="E175" s="426" t="str">
        <f>IF('様式第２号　基本情報入力シート'!V212="","",'様式第２号　基本情報入力シート'!V212)</f>
        <v/>
      </c>
      <c r="F175" s="426" t="str">
        <f>IF('様式第２号　基本情報入力シート'!W212="","",'様式第２号　基本情報入力シート'!W212)</f>
        <v/>
      </c>
      <c r="G175" s="426" t="str">
        <f>IF('様式第２号　基本情報入力シート'!Z212="","",'様式第２号　基本情報入力シート'!Z212)</f>
        <v/>
      </c>
      <c r="H175" s="475" t="str">
        <f>IF('様式第２号　基本情報入力シート'!AD212="","",'様式第２号　基本情報入力シート'!AD212)</f>
        <v/>
      </c>
      <c r="I175" s="481" t="str">
        <f>IF('様式第２号　基本情報入力シート'!AE212="","",'様式第２号　基本情報入力シート'!AE212)</f>
        <v/>
      </c>
      <c r="J175" s="488"/>
      <c r="K175" s="491"/>
      <c r="L175" s="491"/>
      <c r="M175" s="494" t="str">
        <f>IF(G175="","",VLOOKUP(AM175,'【参考】数式用'!$AZ$3:$BA$6,2,FALSE))</f>
        <v/>
      </c>
      <c r="N175" s="503" t="str">
        <f>IF(G175="","",VLOOKUP(G175,'【参考】数式用'!$A$4:$L$54,MATCH('様式４号（個表） '!M175,'【参考】数式用'!$J$3:$L$3,0)+9,FALSE))</f>
        <v/>
      </c>
      <c r="O175" s="513" t="s">
        <v>2422</v>
      </c>
      <c r="P175" s="517" t="str">
        <f t="shared" si="10"/>
        <v>未入力あり</v>
      </c>
      <c r="Q175" s="525" t="str">
        <f>IFERROR(IF(P175="未入力あり","",ROUNDDOWN(ROUNDDOWN($H175*$I175,0)*VLOOKUP($G175,'【参考】数式用'!$A$4:$E$54,3,FALSE),0)),"")</f>
        <v/>
      </c>
      <c r="R175" s="525" t="str">
        <f>IF(AK175="×",0,IF(P175="未入力あり","",ROUNDDOWN(ROUNDDOWN($H175*$I175,0)*VLOOKUP($G175,'【参考】数式用'!$A$4:$E$54,4,FALSE),0)))</f>
        <v/>
      </c>
      <c r="S175" s="529" t="str">
        <f>IF(AL175="×",0,IF(P175="未入力あり","",ROUNDDOWN(ROUNDDOWN($H175*$I175,0)*VLOOKUP($G175,'【参考】数式用'!$A$4:$E$54,5,FALSE),0)))</f>
        <v/>
      </c>
      <c r="U175" s="535"/>
      <c r="V175" s="535"/>
      <c r="W175" s="535"/>
      <c r="X175" s="535"/>
      <c r="Y175" s="535"/>
      <c r="Z175" s="535"/>
      <c r="AA175" s="535"/>
      <c r="AB175" s="535"/>
      <c r="AC175" s="535"/>
      <c r="AD175" s="535"/>
      <c r="AE175" s="535"/>
      <c r="AG175" s="541" t="e">
        <f>IF(#REF!="○",F175,"")</f>
        <v>#REF!</v>
      </c>
      <c r="AH175" s="195" t="e">
        <f>VLOOKUP('様式４号（個表） '!$G175,'【参考】数式用'!$P$4:$Q$54,2,FALSE)</f>
        <v>#N/A</v>
      </c>
      <c r="AI175" s="195" t="e">
        <f>VLOOKUP('様式４号（個表） '!$G175,'【参考】数式用'!$P$4:$W$54,8,FALSE)</f>
        <v>#N/A</v>
      </c>
      <c r="AJ175" s="195" t="e">
        <f>VLOOKUP('様式４号（個表） '!$G175,'【参考】数式用'!$P$4:$AD$54,15,FALSE)</f>
        <v>#N/A</v>
      </c>
      <c r="AK175" s="195" t="str">
        <f t="shared" si="11"/>
        <v/>
      </c>
      <c r="AL175" s="195" t="str">
        <f t="shared" si="11"/>
        <v/>
      </c>
      <c r="AM175" s="195" t="str">
        <f t="shared" si="12"/>
        <v/>
      </c>
      <c r="AN175" s="195" t="str">
        <f>IF(G175="","",VLOOKUP(G175,'【参考】数式用'!$A$4:$M$54,13,FALSE))</f>
        <v/>
      </c>
      <c r="AO175" s="197" t="str">
        <f t="shared" si="13"/>
        <v>―</v>
      </c>
    </row>
    <row r="176" spans="1:41" ht="45" customHeight="1">
      <c r="A176" s="401">
        <f t="shared" si="14"/>
        <v>161</v>
      </c>
      <c r="B176" s="413" t="str">
        <f>IF('様式第２号　基本情報入力シート'!B213="","",'様式第２号　基本情報入力シート'!B213)</f>
        <v/>
      </c>
      <c r="C176" s="426" t="str">
        <f>IF('様式第２号　基本情報入力シート'!L213="","",'様式第２号　基本情報入力シート'!L213)</f>
        <v/>
      </c>
      <c r="D176" s="426" t="str">
        <f>IF('様式第２号　基本情報入力シート'!Q213="","",'様式第２号　基本情報入力シート'!Q213)</f>
        <v/>
      </c>
      <c r="E176" s="426" t="str">
        <f>IF('様式第２号　基本情報入力シート'!V213="","",'様式第２号　基本情報入力シート'!V213)</f>
        <v/>
      </c>
      <c r="F176" s="426" t="str">
        <f>IF('様式第２号　基本情報入力シート'!W213="","",'様式第２号　基本情報入力シート'!W213)</f>
        <v/>
      </c>
      <c r="G176" s="426" t="str">
        <f>IF('様式第２号　基本情報入力シート'!Z213="","",'様式第２号　基本情報入力シート'!Z213)</f>
        <v/>
      </c>
      <c r="H176" s="475" t="str">
        <f>IF('様式第２号　基本情報入力シート'!AD213="","",'様式第２号　基本情報入力シート'!AD213)</f>
        <v/>
      </c>
      <c r="I176" s="481" t="str">
        <f>IF('様式第２号　基本情報入力シート'!AE213="","",'様式第２号　基本情報入力シート'!AE213)</f>
        <v/>
      </c>
      <c r="J176" s="488"/>
      <c r="K176" s="491"/>
      <c r="L176" s="491"/>
      <c r="M176" s="494" t="str">
        <f>IF(G176="","",VLOOKUP(AM176,'【参考】数式用'!$AZ$3:$BA$6,2,FALSE))</f>
        <v/>
      </c>
      <c r="N176" s="503" t="str">
        <f>IF(G176="","",VLOOKUP(G176,'【参考】数式用'!$A$4:$L$54,MATCH('様式４号（個表） '!M176,'【参考】数式用'!$J$3:$L$3,0)+9,FALSE))</f>
        <v/>
      </c>
      <c r="O176" s="513" t="s">
        <v>2422</v>
      </c>
      <c r="P176" s="517" t="str">
        <f t="shared" si="10"/>
        <v>未入力あり</v>
      </c>
      <c r="Q176" s="525" t="str">
        <f>IFERROR(IF(P176="未入力あり","",ROUNDDOWN(ROUNDDOWN($H176*$I176,0)*VLOOKUP($G176,'【参考】数式用'!$A$4:$E$54,3,FALSE),0)),"")</f>
        <v/>
      </c>
      <c r="R176" s="525" t="str">
        <f>IF(AK176="×",0,IF(P176="未入力あり","",ROUNDDOWN(ROUNDDOWN($H176*$I176,0)*VLOOKUP($G176,'【参考】数式用'!$A$4:$E$54,4,FALSE),0)))</f>
        <v/>
      </c>
      <c r="S176" s="529" t="str">
        <f>IF(AL176="×",0,IF(P176="未入力あり","",ROUNDDOWN(ROUNDDOWN($H176*$I176,0)*VLOOKUP($G176,'【参考】数式用'!$A$4:$E$54,5,FALSE),0)))</f>
        <v/>
      </c>
      <c r="U176" s="535"/>
      <c r="V176" s="535"/>
      <c r="W176" s="535"/>
      <c r="X176" s="535"/>
      <c r="Y176" s="535"/>
      <c r="Z176" s="535"/>
      <c r="AA176" s="535"/>
      <c r="AB176" s="535"/>
      <c r="AC176" s="535"/>
      <c r="AD176" s="535"/>
      <c r="AE176" s="535"/>
      <c r="AG176" s="541" t="e">
        <f>IF(#REF!="○",F176,"")</f>
        <v>#REF!</v>
      </c>
      <c r="AH176" s="195" t="e">
        <f>VLOOKUP('様式４号（個表） '!$G176,'【参考】数式用'!$P$4:$Q$54,2,FALSE)</f>
        <v>#N/A</v>
      </c>
      <c r="AI176" s="195" t="e">
        <f>VLOOKUP('様式４号（個表） '!$G176,'【参考】数式用'!$P$4:$W$54,8,FALSE)</f>
        <v>#N/A</v>
      </c>
      <c r="AJ176" s="195" t="e">
        <f>VLOOKUP('様式４号（個表） '!$G176,'【参考】数式用'!$P$4:$AD$54,15,FALSE)</f>
        <v>#N/A</v>
      </c>
      <c r="AK176" s="195" t="str">
        <f t="shared" si="11"/>
        <v/>
      </c>
      <c r="AL176" s="195" t="str">
        <f t="shared" si="11"/>
        <v/>
      </c>
      <c r="AM176" s="195" t="str">
        <f t="shared" si="12"/>
        <v/>
      </c>
      <c r="AN176" s="195" t="str">
        <f>IF(G176="","",VLOOKUP(G176,'【参考】数式用'!$A$4:$M$54,13,FALSE))</f>
        <v/>
      </c>
      <c r="AO176" s="197" t="str">
        <f t="shared" si="13"/>
        <v>―</v>
      </c>
    </row>
    <row r="177" spans="1:41" ht="45" customHeight="1">
      <c r="A177" s="401">
        <f t="shared" si="14"/>
        <v>162</v>
      </c>
      <c r="B177" s="413" t="str">
        <f>IF('様式第２号　基本情報入力シート'!B214="","",'様式第２号　基本情報入力シート'!B214)</f>
        <v/>
      </c>
      <c r="C177" s="426" t="str">
        <f>IF('様式第２号　基本情報入力シート'!L214="","",'様式第２号　基本情報入力シート'!L214)</f>
        <v/>
      </c>
      <c r="D177" s="426" t="str">
        <f>IF('様式第２号　基本情報入力シート'!Q214="","",'様式第２号　基本情報入力シート'!Q214)</f>
        <v/>
      </c>
      <c r="E177" s="426" t="str">
        <f>IF('様式第２号　基本情報入力シート'!V214="","",'様式第２号　基本情報入力シート'!V214)</f>
        <v/>
      </c>
      <c r="F177" s="426" t="str">
        <f>IF('様式第２号　基本情報入力シート'!W214="","",'様式第２号　基本情報入力シート'!W214)</f>
        <v/>
      </c>
      <c r="G177" s="426" t="str">
        <f>IF('様式第２号　基本情報入力シート'!Z214="","",'様式第２号　基本情報入力シート'!Z214)</f>
        <v/>
      </c>
      <c r="H177" s="475" t="str">
        <f>IF('様式第２号　基本情報入力シート'!AD214="","",'様式第２号　基本情報入力シート'!AD214)</f>
        <v/>
      </c>
      <c r="I177" s="481" t="str">
        <f>IF('様式第２号　基本情報入力シート'!AE214="","",'様式第２号　基本情報入力シート'!AE214)</f>
        <v/>
      </c>
      <c r="J177" s="488"/>
      <c r="K177" s="491"/>
      <c r="L177" s="491"/>
      <c r="M177" s="494" t="str">
        <f>IF(G177="","",VLOOKUP(AM177,'【参考】数式用'!$AZ$3:$BA$6,2,FALSE))</f>
        <v/>
      </c>
      <c r="N177" s="503" t="str">
        <f>IF(G177="","",VLOOKUP(G177,'【参考】数式用'!$A$4:$L$54,MATCH('様式４号（個表） '!M177,'【参考】数式用'!$J$3:$L$3,0)+9,FALSE))</f>
        <v/>
      </c>
      <c r="O177" s="513" t="s">
        <v>2422</v>
      </c>
      <c r="P177" s="517" t="str">
        <f t="shared" si="10"/>
        <v>未入力あり</v>
      </c>
      <c r="Q177" s="525" t="str">
        <f>IFERROR(IF(P177="未入力あり","",ROUNDDOWN(ROUNDDOWN($H177*$I177,0)*VLOOKUP($G177,'【参考】数式用'!$A$4:$E$54,3,FALSE),0)),"")</f>
        <v/>
      </c>
      <c r="R177" s="525" t="str">
        <f>IF(AK177="×",0,IF(P177="未入力あり","",ROUNDDOWN(ROUNDDOWN($H177*$I177,0)*VLOOKUP($G177,'【参考】数式用'!$A$4:$E$54,4,FALSE),0)))</f>
        <v/>
      </c>
      <c r="S177" s="529" t="str">
        <f>IF(AL177="×",0,IF(P177="未入力あり","",ROUNDDOWN(ROUNDDOWN($H177*$I177,0)*VLOOKUP($G177,'【参考】数式用'!$A$4:$E$54,5,FALSE),0)))</f>
        <v/>
      </c>
      <c r="U177" s="535"/>
      <c r="V177" s="535"/>
      <c r="W177" s="535"/>
      <c r="X177" s="535"/>
      <c r="Y177" s="535"/>
      <c r="Z177" s="535"/>
      <c r="AA177" s="535"/>
      <c r="AB177" s="535"/>
      <c r="AC177" s="535"/>
      <c r="AD177" s="535"/>
      <c r="AE177" s="535"/>
      <c r="AG177" s="541" t="e">
        <f>IF(#REF!="○",F177,"")</f>
        <v>#REF!</v>
      </c>
      <c r="AH177" s="195" t="e">
        <f>VLOOKUP('様式４号（個表） '!$G177,'【参考】数式用'!$P$4:$Q$54,2,FALSE)</f>
        <v>#N/A</v>
      </c>
      <c r="AI177" s="195" t="e">
        <f>VLOOKUP('様式４号（個表） '!$G177,'【参考】数式用'!$P$4:$W$54,8,FALSE)</f>
        <v>#N/A</v>
      </c>
      <c r="AJ177" s="195" t="e">
        <f>VLOOKUP('様式４号（個表） '!$G177,'【参考】数式用'!$P$4:$AD$54,15,FALSE)</f>
        <v>#N/A</v>
      </c>
      <c r="AK177" s="195" t="str">
        <f t="shared" si="11"/>
        <v/>
      </c>
      <c r="AL177" s="195" t="str">
        <f t="shared" si="11"/>
        <v/>
      </c>
      <c r="AM177" s="195" t="str">
        <f t="shared" si="12"/>
        <v/>
      </c>
      <c r="AN177" s="195" t="str">
        <f>IF(G177="","",VLOOKUP(G177,'【参考】数式用'!$A$4:$M$54,13,FALSE))</f>
        <v/>
      </c>
      <c r="AO177" s="197" t="str">
        <f t="shared" si="13"/>
        <v>―</v>
      </c>
    </row>
    <row r="178" spans="1:41" ht="45" customHeight="1">
      <c r="A178" s="401">
        <f t="shared" si="14"/>
        <v>163</v>
      </c>
      <c r="B178" s="413" t="str">
        <f>IF('様式第２号　基本情報入力シート'!B215="","",'様式第２号　基本情報入力シート'!B215)</f>
        <v/>
      </c>
      <c r="C178" s="426" t="str">
        <f>IF('様式第２号　基本情報入力シート'!L215="","",'様式第２号　基本情報入力シート'!L215)</f>
        <v/>
      </c>
      <c r="D178" s="426" t="str">
        <f>IF('様式第２号　基本情報入力シート'!Q215="","",'様式第２号　基本情報入力シート'!Q215)</f>
        <v/>
      </c>
      <c r="E178" s="426" t="str">
        <f>IF('様式第２号　基本情報入力シート'!V215="","",'様式第２号　基本情報入力シート'!V215)</f>
        <v/>
      </c>
      <c r="F178" s="426" t="str">
        <f>IF('様式第２号　基本情報入力シート'!W215="","",'様式第２号　基本情報入力シート'!W215)</f>
        <v/>
      </c>
      <c r="G178" s="426" t="str">
        <f>IF('様式第２号　基本情報入力シート'!Z215="","",'様式第２号　基本情報入力シート'!Z215)</f>
        <v/>
      </c>
      <c r="H178" s="475" t="str">
        <f>IF('様式第２号　基本情報入力シート'!AD215="","",'様式第２号　基本情報入力シート'!AD215)</f>
        <v/>
      </c>
      <c r="I178" s="481" t="str">
        <f>IF('様式第２号　基本情報入力シート'!AE215="","",'様式第２号　基本情報入力シート'!AE215)</f>
        <v/>
      </c>
      <c r="J178" s="488"/>
      <c r="K178" s="491"/>
      <c r="L178" s="491"/>
      <c r="M178" s="494" t="str">
        <f>IF(G178="","",VLOOKUP(AM178,'【参考】数式用'!$AZ$3:$BA$6,2,FALSE))</f>
        <v/>
      </c>
      <c r="N178" s="503" t="str">
        <f>IF(G178="","",VLOOKUP(G178,'【参考】数式用'!$A$4:$L$54,MATCH('様式４号（個表） '!M178,'【参考】数式用'!$J$3:$L$3,0)+9,FALSE))</f>
        <v/>
      </c>
      <c r="O178" s="513" t="s">
        <v>2422</v>
      </c>
      <c r="P178" s="517" t="str">
        <f t="shared" si="10"/>
        <v>未入力あり</v>
      </c>
      <c r="Q178" s="525" t="str">
        <f>IFERROR(IF(P178="未入力あり","",ROUNDDOWN(ROUNDDOWN($H178*$I178,0)*VLOOKUP($G178,'【参考】数式用'!$A$4:$E$54,3,FALSE),0)),"")</f>
        <v/>
      </c>
      <c r="R178" s="525" t="str">
        <f>IF(AK178="×",0,IF(P178="未入力あり","",ROUNDDOWN(ROUNDDOWN($H178*$I178,0)*VLOOKUP($G178,'【参考】数式用'!$A$4:$E$54,4,FALSE),0)))</f>
        <v/>
      </c>
      <c r="S178" s="529" t="str">
        <f>IF(AL178="×",0,IF(P178="未入力あり","",ROUNDDOWN(ROUNDDOWN($H178*$I178,0)*VLOOKUP($G178,'【参考】数式用'!$A$4:$E$54,5,FALSE),0)))</f>
        <v/>
      </c>
      <c r="U178" s="535"/>
      <c r="V178" s="535"/>
      <c r="W178" s="535"/>
      <c r="X178" s="535"/>
      <c r="Y178" s="535"/>
      <c r="Z178" s="535"/>
      <c r="AA178" s="535"/>
      <c r="AB178" s="535"/>
      <c r="AC178" s="535"/>
      <c r="AD178" s="535"/>
      <c r="AE178" s="535"/>
      <c r="AG178" s="541" t="e">
        <f>IF(#REF!="○",F178,"")</f>
        <v>#REF!</v>
      </c>
      <c r="AH178" s="195" t="e">
        <f>VLOOKUP('様式４号（個表） '!$G178,'【参考】数式用'!$P$4:$Q$54,2,FALSE)</f>
        <v>#N/A</v>
      </c>
      <c r="AI178" s="195" t="e">
        <f>VLOOKUP('様式４号（個表） '!$G178,'【参考】数式用'!$P$4:$W$54,8,FALSE)</f>
        <v>#N/A</v>
      </c>
      <c r="AJ178" s="195" t="e">
        <f>VLOOKUP('様式４号（個表） '!$G178,'【参考】数式用'!$P$4:$AD$54,15,FALSE)</f>
        <v>#N/A</v>
      </c>
      <c r="AK178" s="195" t="str">
        <f t="shared" si="11"/>
        <v/>
      </c>
      <c r="AL178" s="195" t="str">
        <f t="shared" si="11"/>
        <v/>
      </c>
      <c r="AM178" s="195" t="str">
        <f t="shared" si="12"/>
        <v/>
      </c>
      <c r="AN178" s="195" t="str">
        <f>IF(G178="","",VLOOKUP(G178,'【参考】数式用'!$A$4:$M$54,13,FALSE))</f>
        <v/>
      </c>
      <c r="AO178" s="197" t="str">
        <f t="shared" si="13"/>
        <v>―</v>
      </c>
    </row>
    <row r="179" spans="1:41" ht="45" customHeight="1">
      <c r="A179" s="401">
        <f t="shared" si="14"/>
        <v>164</v>
      </c>
      <c r="B179" s="413" t="str">
        <f>IF('様式第２号　基本情報入力シート'!B216="","",'様式第２号　基本情報入力シート'!B216)</f>
        <v/>
      </c>
      <c r="C179" s="426" t="str">
        <f>IF('様式第２号　基本情報入力シート'!L216="","",'様式第２号　基本情報入力シート'!L216)</f>
        <v/>
      </c>
      <c r="D179" s="426" t="str">
        <f>IF('様式第２号　基本情報入力シート'!Q216="","",'様式第２号　基本情報入力シート'!Q216)</f>
        <v/>
      </c>
      <c r="E179" s="426" t="str">
        <f>IF('様式第２号　基本情報入力シート'!V216="","",'様式第２号　基本情報入力シート'!V216)</f>
        <v/>
      </c>
      <c r="F179" s="426" t="str">
        <f>IF('様式第２号　基本情報入力シート'!W216="","",'様式第２号　基本情報入力シート'!W216)</f>
        <v/>
      </c>
      <c r="G179" s="426" t="str">
        <f>IF('様式第２号　基本情報入力シート'!Z216="","",'様式第２号　基本情報入力シート'!Z216)</f>
        <v/>
      </c>
      <c r="H179" s="475" t="str">
        <f>IF('様式第２号　基本情報入力シート'!AD216="","",'様式第２号　基本情報入力シート'!AD216)</f>
        <v/>
      </c>
      <c r="I179" s="481" t="str">
        <f>IF('様式第２号　基本情報入力シート'!AE216="","",'様式第２号　基本情報入力シート'!AE216)</f>
        <v/>
      </c>
      <c r="J179" s="488"/>
      <c r="K179" s="491"/>
      <c r="L179" s="491"/>
      <c r="M179" s="494" t="str">
        <f>IF(G179="","",VLOOKUP(AM179,'【参考】数式用'!$AZ$3:$BA$6,2,FALSE))</f>
        <v/>
      </c>
      <c r="N179" s="503" t="str">
        <f>IF(G179="","",VLOOKUP(G179,'【参考】数式用'!$A$4:$L$54,MATCH('様式４号（個表） '!M179,'【参考】数式用'!$J$3:$L$3,0)+9,FALSE))</f>
        <v/>
      </c>
      <c r="O179" s="513" t="s">
        <v>2422</v>
      </c>
      <c r="P179" s="517" t="str">
        <f t="shared" si="10"/>
        <v>未入力あり</v>
      </c>
      <c r="Q179" s="525" t="str">
        <f>IFERROR(IF(P179="未入力あり","",ROUNDDOWN(ROUNDDOWN($H179*$I179,0)*VLOOKUP($G179,'【参考】数式用'!$A$4:$E$54,3,FALSE),0)),"")</f>
        <v/>
      </c>
      <c r="R179" s="525" t="str">
        <f>IF(AK179="×",0,IF(P179="未入力あり","",ROUNDDOWN(ROUNDDOWN($H179*$I179,0)*VLOOKUP($G179,'【参考】数式用'!$A$4:$E$54,4,FALSE),0)))</f>
        <v/>
      </c>
      <c r="S179" s="529" t="str">
        <f>IF(AL179="×",0,IF(P179="未入力あり","",ROUNDDOWN(ROUNDDOWN($H179*$I179,0)*VLOOKUP($G179,'【参考】数式用'!$A$4:$E$54,5,FALSE),0)))</f>
        <v/>
      </c>
      <c r="U179" s="535"/>
      <c r="V179" s="535"/>
      <c r="W179" s="535"/>
      <c r="X179" s="535"/>
      <c r="Y179" s="535"/>
      <c r="Z179" s="535"/>
      <c r="AA179" s="535"/>
      <c r="AB179" s="535"/>
      <c r="AC179" s="535"/>
      <c r="AD179" s="535"/>
      <c r="AE179" s="535"/>
      <c r="AG179" s="541" t="e">
        <f>IF(#REF!="○",F179,"")</f>
        <v>#REF!</v>
      </c>
      <c r="AH179" s="195" t="e">
        <f>VLOOKUP('様式４号（個表） '!$G179,'【参考】数式用'!$P$4:$Q$54,2,FALSE)</f>
        <v>#N/A</v>
      </c>
      <c r="AI179" s="195" t="e">
        <f>VLOOKUP('様式４号（個表） '!$G179,'【参考】数式用'!$P$4:$W$54,8,FALSE)</f>
        <v>#N/A</v>
      </c>
      <c r="AJ179" s="195" t="e">
        <f>VLOOKUP('様式４号（個表） '!$G179,'【参考】数式用'!$P$4:$AD$54,15,FALSE)</f>
        <v>#N/A</v>
      </c>
      <c r="AK179" s="195" t="str">
        <f t="shared" si="11"/>
        <v/>
      </c>
      <c r="AL179" s="195" t="str">
        <f t="shared" si="11"/>
        <v/>
      </c>
      <c r="AM179" s="195" t="str">
        <f t="shared" si="12"/>
        <v/>
      </c>
      <c r="AN179" s="195" t="str">
        <f>IF(G179="","",VLOOKUP(G179,'【参考】数式用'!$A$4:$M$54,13,FALSE))</f>
        <v/>
      </c>
      <c r="AO179" s="197" t="str">
        <f t="shared" si="13"/>
        <v>―</v>
      </c>
    </row>
    <row r="180" spans="1:41" ht="45" customHeight="1">
      <c r="A180" s="401">
        <f t="shared" si="14"/>
        <v>165</v>
      </c>
      <c r="B180" s="413" t="str">
        <f>IF('様式第２号　基本情報入力シート'!B217="","",'様式第２号　基本情報入力シート'!B217)</f>
        <v/>
      </c>
      <c r="C180" s="426" t="str">
        <f>IF('様式第２号　基本情報入力シート'!L217="","",'様式第２号　基本情報入力シート'!L217)</f>
        <v/>
      </c>
      <c r="D180" s="426" t="str">
        <f>IF('様式第２号　基本情報入力シート'!Q217="","",'様式第２号　基本情報入力シート'!Q217)</f>
        <v/>
      </c>
      <c r="E180" s="426" t="str">
        <f>IF('様式第２号　基本情報入力シート'!V217="","",'様式第２号　基本情報入力シート'!V217)</f>
        <v/>
      </c>
      <c r="F180" s="426" t="str">
        <f>IF('様式第２号　基本情報入力シート'!W217="","",'様式第２号　基本情報入力シート'!W217)</f>
        <v/>
      </c>
      <c r="G180" s="426" t="str">
        <f>IF('様式第２号　基本情報入力シート'!Z217="","",'様式第２号　基本情報入力シート'!Z217)</f>
        <v/>
      </c>
      <c r="H180" s="475" t="str">
        <f>IF('様式第２号　基本情報入力シート'!AD217="","",'様式第２号　基本情報入力シート'!AD217)</f>
        <v/>
      </c>
      <c r="I180" s="481" t="str">
        <f>IF('様式第２号　基本情報入力シート'!AE217="","",'様式第２号　基本情報入力シート'!AE217)</f>
        <v/>
      </c>
      <c r="J180" s="488"/>
      <c r="K180" s="491"/>
      <c r="L180" s="491"/>
      <c r="M180" s="494" t="str">
        <f>IF(G180="","",VLOOKUP(AM180,'【参考】数式用'!$AZ$3:$BA$6,2,FALSE))</f>
        <v/>
      </c>
      <c r="N180" s="503" t="str">
        <f>IF(G180="","",VLOOKUP(G180,'【参考】数式用'!$A$4:$L$54,MATCH('様式４号（個表） '!M180,'【参考】数式用'!$J$3:$L$3,0)+9,FALSE))</f>
        <v/>
      </c>
      <c r="O180" s="513" t="s">
        <v>2422</v>
      </c>
      <c r="P180" s="517" t="str">
        <f t="shared" si="10"/>
        <v>未入力あり</v>
      </c>
      <c r="Q180" s="525" t="str">
        <f>IFERROR(IF(P180="未入力あり","",ROUNDDOWN(ROUNDDOWN($H180*$I180,0)*VLOOKUP($G180,'【参考】数式用'!$A$4:$E$54,3,FALSE),0)),"")</f>
        <v/>
      </c>
      <c r="R180" s="525" t="str">
        <f>IF(AK180="×",0,IF(P180="未入力あり","",ROUNDDOWN(ROUNDDOWN($H180*$I180,0)*VLOOKUP($G180,'【参考】数式用'!$A$4:$E$54,4,FALSE),0)))</f>
        <v/>
      </c>
      <c r="S180" s="529" t="str">
        <f>IF(AL180="×",0,IF(P180="未入力あり","",ROUNDDOWN(ROUNDDOWN($H180*$I180,0)*VLOOKUP($G180,'【参考】数式用'!$A$4:$E$54,5,FALSE),0)))</f>
        <v/>
      </c>
      <c r="U180" s="535"/>
      <c r="V180" s="535"/>
      <c r="W180" s="535"/>
      <c r="X180" s="535"/>
      <c r="Y180" s="535"/>
      <c r="Z180" s="535"/>
      <c r="AA180" s="535"/>
      <c r="AB180" s="535"/>
      <c r="AC180" s="535"/>
      <c r="AD180" s="535"/>
      <c r="AE180" s="535"/>
      <c r="AG180" s="541" t="e">
        <f>IF(#REF!="○",F180,"")</f>
        <v>#REF!</v>
      </c>
      <c r="AH180" s="195" t="e">
        <f>VLOOKUP('様式４号（個表） '!$G180,'【参考】数式用'!$P$4:$Q$54,2,FALSE)</f>
        <v>#N/A</v>
      </c>
      <c r="AI180" s="195" t="e">
        <f>VLOOKUP('様式４号（個表） '!$G180,'【参考】数式用'!$P$4:$W$54,8,FALSE)</f>
        <v>#N/A</v>
      </c>
      <c r="AJ180" s="195" t="e">
        <f>VLOOKUP('様式４号（個表） '!$G180,'【参考】数式用'!$P$4:$AD$54,15,FALSE)</f>
        <v>#N/A</v>
      </c>
      <c r="AK180" s="195" t="str">
        <f t="shared" si="11"/>
        <v/>
      </c>
      <c r="AL180" s="195" t="str">
        <f t="shared" si="11"/>
        <v/>
      </c>
      <c r="AM180" s="195" t="str">
        <f t="shared" si="12"/>
        <v/>
      </c>
      <c r="AN180" s="195" t="str">
        <f>IF(G180="","",VLOOKUP(G180,'【参考】数式用'!$A$4:$M$54,13,FALSE))</f>
        <v/>
      </c>
      <c r="AO180" s="197" t="str">
        <f t="shared" si="13"/>
        <v>―</v>
      </c>
    </row>
    <row r="181" spans="1:41" ht="45" customHeight="1">
      <c r="A181" s="401">
        <f t="shared" si="14"/>
        <v>166</v>
      </c>
      <c r="B181" s="413" t="str">
        <f>IF('様式第２号　基本情報入力シート'!B218="","",'様式第２号　基本情報入力シート'!B218)</f>
        <v/>
      </c>
      <c r="C181" s="426" t="str">
        <f>IF('様式第２号　基本情報入力シート'!L218="","",'様式第２号　基本情報入力シート'!L218)</f>
        <v/>
      </c>
      <c r="D181" s="426" t="str">
        <f>IF('様式第２号　基本情報入力シート'!Q218="","",'様式第２号　基本情報入力シート'!Q218)</f>
        <v/>
      </c>
      <c r="E181" s="426" t="str">
        <f>IF('様式第２号　基本情報入力シート'!V218="","",'様式第２号　基本情報入力シート'!V218)</f>
        <v/>
      </c>
      <c r="F181" s="426" t="str">
        <f>IF('様式第２号　基本情報入力シート'!W218="","",'様式第２号　基本情報入力シート'!W218)</f>
        <v/>
      </c>
      <c r="G181" s="426" t="str">
        <f>IF('様式第２号　基本情報入力シート'!Z218="","",'様式第２号　基本情報入力シート'!Z218)</f>
        <v/>
      </c>
      <c r="H181" s="475" t="str">
        <f>IF('様式第２号　基本情報入力シート'!AD218="","",'様式第２号　基本情報入力シート'!AD218)</f>
        <v/>
      </c>
      <c r="I181" s="481" t="str">
        <f>IF('様式第２号　基本情報入力シート'!AE218="","",'様式第２号　基本情報入力シート'!AE218)</f>
        <v/>
      </c>
      <c r="J181" s="488"/>
      <c r="K181" s="491"/>
      <c r="L181" s="491"/>
      <c r="M181" s="494" t="str">
        <f>IF(G181="","",VLOOKUP(AM181,'【参考】数式用'!$AZ$3:$BA$6,2,FALSE))</f>
        <v/>
      </c>
      <c r="N181" s="503" t="str">
        <f>IF(G181="","",VLOOKUP(G181,'【参考】数式用'!$A$4:$L$54,MATCH('様式４号（個表） '!M181,'【参考】数式用'!$J$3:$L$3,0)+9,FALSE))</f>
        <v/>
      </c>
      <c r="O181" s="513" t="s">
        <v>2422</v>
      </c>
      <c r="P181" s="517" t="str">
        <f t="shared" si="10"/>
        <v>未入力あり</v>
      </c>
      <c r="Q181" s="525" t="str">
        <f>IFERROR(IF(P181="未入力あり","",ROUNDDOWN(ROUNDDOWN($H181*$I181,0)*VLOOKUP($G181,'【参考】数式用'!$A$4:$E$54,3,FALSE),0)),"")</f>
        <v/>
      </c>
      <c r="R181" s="525" t="str">
        <f>IF(AK181="×",0,IF(P181="未入力あり","",ROUNDDOWN(ROUNDDOWN($H181*$I181,0)*VLOOKUP($G181,'【参考】数式用'!$A$4:$E$54,4,FALSE),0)))</f>
        <v/>
      </c>
      <c r="S181" s="529" t="str">
        <f>IF(AL181="×",0,IF(P181="未入力あり","",ROUNDDOWN(ROUNDDOWN($H181*$I181,0)*VLOOKUP($G181,'【参考】数式用'!$A$4:$E$54,5,FALSE),0)))</f>
        <v/>
      </c>
      <c r="U181" s="535"/>
      <c r="V181" s="535"/>
      <c r="W181" s="535"/>
      <c r="X181" s="535"/>
      <c r="Y181" s="535"/>
      <c r="Z181" s="535"/>
      <c r="AA181" s="535"/>
      <c r="AB181" s="535"/>
      <c r="AC181" s="535"/>
      <c r="AD181" s="535"/>
      <c r="AE181" s="535"/>
      <c r="AG181" s="541" t="e">
        <f>IF(#REF!="○",F181,"")</f>
        <v>#REF!</v>
      </c>
      <c r="AH181" s="195" t="e">
        <f>VLOOKUP('様式４号（個表） '!$G181,'【参考】数式用'!$P$4:$Q$54,2,FALSE)</f>
        <v>#N/A</v>
      </c>
      <c r="AI181" s="195" t="e">
        <f>VLOOKUP('様式４号（個表） '!$G181,'【参考】数式用'!$P$4:$W$54,8,FALSE)</f>
        <v>#N/A</v>
      </c>
      <c r="AJ181" s="195" t="e">
        <f>VLOOKUP('様式４号（個表） '!$G181,'【参考】数式用'!$P$4:$AD$54,15,FALSE)</f>
        <v>#N/A</v>
      </c>
      <c r="AK181" s="195" t="str">
        <f t="shared" si="11"/>
        <v/>
      </c>
      <c r="AL181" s="195" t="str">
        <f t="shared" si="11"/>
        <v/>
      </c>
      <c r="AM181" s="195" t="str">
        <f t="shared" si="12"/>
        <v/>
      </c>
      <c r="AN181" s="195" t="str">
        <f>IF(G181="","",VLOOKUP(G181,'【参考】数式用'!$A$4:$M$54,13,FALSE))</f>
        <v/>
      </c>
      <c r="AO181" s="197" t="str">
        <f t="shared" si="13"/>
        <v>―</v>
      </c>
    </row>
    <row r="182" spans="1:41" ht="45" customHeight="1">
      <c r="A182" s="401">
        <f t="shared" si="14"/>
        <v>167</v>
      </c>
      <c r="B182" s="413" t="str">
        <f>IF('様式第２号　基本情報入力シート'!B219="","",'様式第２号　基本情報入力シート'!B219)</f>
        <v/>
      </c>
      <c r="C182" s="426" t="str">
        <f>IF('様式第２号　基本情報入力シート'!L219="","",'様式第２号　基本情報入力シート'!L219)</f>
        <v/>
      </c>
      <c r="D182" s="426" t="str">
        <f>IF('様式第２号　基本情報入力シート'!Q219="","",'様式第２号　基本情報入力シート'!Q219)</f>
        <v/>
      </c>
      <c r="E182" s="426" t="str">
        <f>IF('様式第２号　基本情報入力シート'!V219="","",'様式第２号　基本情報入力シート'!V219)</f>
        <v/>
      </c>
      <c r="F182" s="426" t="str">
        <f>IF('様式第２号　基本情報入力シート'!W219="","",'様式第２号　基本情報入力シート'!W219)</f>
        <v/>
      </c>
      <c r="G182" s="426" t="str">
        <f>IF('様式第２号　基本情報入力シート'!Z219="","",'様式第２号　基本情報入力シート'!Z219)</f>
        <v/>
      </c>
      <c r="H182" s="475" t="str">
        <f>IF('様式第２号　基本情報入力シート'!AD219="","",'様式第２号　基本情報入力シート'!AD219)</f>
        <v/>
      </c>
      <c r="I182" s="481" t="str">
        <f>IF('様式第２号　基本情報入力シート'!AE219="","",'様式第２号　基本情報入力シート'!AE219)</f>
        <v/>
      </c>
      <c r="J182" s="488"/>
      <c r="K182" s="491"/>
      <c r="L182" s="491"/>
      <c r="M182" s="494" t="str">
        <f>IF(G182="","",VLOOKUP(AM182,'【参考】数式用'!$AZ$3:$BA$6,2,FALSE))</f>
        <v/>
      </c>
      <c r="N182" s="503" t="str">
        <f>IF(G182="","",VLOOKUP(G182,'【参考】数式用'!$A$4:$L$54,MATCH('様式４号（個表） '!M182,'【参考】数式用'!$J$3:$L$3,0)+9,FALSE))</f>
        <v/>
      </c>
      <c r="O182" s="513" t="s">
        <v>2422</v>
      </c>
      <c r="P182" s="517" t="str">
        <f t="shared" si="10"/>
        <v>未入力あり</v>
      </c>
      <c r="Q182" s="525" t="str">
        <f>IFERROR(IF(P182="未入力あり","",ROUNDDOWN(ROUNDDOWN($H182*$I182,0)*VLOOKUP($G182,'【参考】数式用'!$A$4:$E$54,3,FALSE),0)),"")</f>
        <v/>
      </c>
      <c r="R182" s="525" t="str">
        <f>IF(AK182="×",0,IF(P182="未入力あり","",ROUNDDOWN(ROUNDDOWN($H182*$I182,0)*VLOOKUP($G182,'【参考】数式用'!$A$4:$E$54,4,FALSE),0)))</f>
        <v/>
      </c>
      <c r="S182" s="529" t="str">
        <f>IF(AL182="×",0,IF(P182="未入力あり","",ROUNDDOWN(ROUNDDOWN($H182*$I182,0)*VLOOKUP($G182,'【参考】数式用'!$A$4:$E$54,5,FALSE),0)))</f>
        <v/>
      </c>
      <c r="U182" s="535"/>
      <c r="V182" s="535"/>
      <c r="W182" s="535"/>
      <c r="X182" s="535"/>
      <c r="Y182" s="535"/>
      <c r="Z182" s="535"/>
      <c r="AA182" s="535"/>
      <c r="AB182" s="535"/>
      <c r="AC182" s="535"/>
      <c r="AD182" s="535"/>
      <c r="AE182" s="535"/>
      <c r="AG182" s="541" t="e">
        <f>IF(#REF!="○",F182,"")</f>
        <v>#REF!</v>
      </c>
      <c r="AH182" s="195" t="e">
        <f>VLOOKUP('様式４号（個表） '!$G182,'【参考】数式用'!$P$4:$Q$54,2,FALSE)</f>
        <v>#N/A</v>
      </c>
      <c r="AI182" s="195" t="e">
        <f>VLOOKUP('様式４号（個表） '!$G182,'【参考】数式用'!$P$4:$W$54,8,FALSE)</f>
        <v>#N/A</v>
      </c>
      <c r="AJ182" s="195" t="e">
        <f>VLOOKUP('様式４号（個表） '!$G182,'【参考】数式用'!$P$4:$AD$54,15,FALSE)</f>
        <v>#N/A</v>
      </c>
      <c r="AK182" s="195" t="str">
        <f t="shared" si="11"/>
        <v/>
      </c>
      <c r="AL182" s="195" t="str">
        <f t="shared" si="11"/>
        <v/>
      </c>
      <c r="AM182" s="195" t="str">
        <f t="shared" si="12"/>
        <v/>
      </c>
      <c r="AN182" s="195" t="str">
        <f>IF(G182="","",VLOOKUP(G182,'【参考】数式用'!$A$4:$M$54,13,FALSE))</f>
        <v/>
      </c>
      <c r="AO182" s="197" t="str">
        <f t="shared" si="13"/>
        <v>―</v>
      </c>
    </row>
    <row r="183" spans="1:41" ht="45" customHeight="1">
      <c r="A183" s="401">
        <f t="shared" si="14"/>
        <v>168</v>
      </c>
      <c r="B183" s="413" t="str">
        <f>IF('様式第２号　基本情報入力シート'!B220="","",'様式第２号　基本情報入力シート'!B220)</f>
        <v/>
      </c>
      <c r="C183" s="426" t="str">
        <f>IF('様式第２号　基本情報入力シート'!L220="","",'様式第２号　基本情報入力シート'!L220)</f>
        <v/>
      </c>
      <c r="D183" s="426" t="str">
        <f>IF('様式第２号　基本情報入力シート'!Q220="","",'様式第２号　基本情報入力シート'!Q220)</f>
        <v/>
      </c>
      <c r="E183" s="426" t="str">
        <f>IF('様式第２号　基本情報入力シート'!V220="","",'様式第２号　基本情報入力シート'!V220)</f>
        <v/>
      </c>
      <c r="F183" s="426" t="str">
        <f>IF('様式第２号　基本情報入力シート'!W220="","",'様式第２号　基本情報入力シート'!W220)</f>
        <v/>
      </c>
      <c r="G183" s="426" t="str">
        <f>IF('様式第２号　基本情報入力シート'!Z220="","",'様式第２号　基本情報入力シート'!Z220)</f>
        <v/>
      </c>
      <c r="H183" s="475" t="str">
        <f>IF('様式第２号　基本情報入力シート'!AD220="","",'様式第２号　基本情報入力シート'!AD220)</f>
        <v/>
      </c>
      <c r="I183" s="481" t="str">
        <f>IF('様式第２号　基本情報入力シート'!AE220="","",'様式第２号　基本情報入力シート'!AE220)</f>
        <v/>
      </c>
      <c r="J183" s="488"/>
      <c r="K183" s="491"/>
      <c r="L183" s="491"/>
      <c r="M183" s="494" t="str">
        <f>IF(G183="","",VLOOKUP(AM183,'【参考】数式用'!$AZ$3:$BA$6,2,FALSE))</f>
        <v/>
      </c>
      <c r="N183" s="503" t="str">
        <f>IF(G183="","",VLOOKUP(G183,'【参考】数式用'!$A$4:$L$54,MATCH('様式４号（個表） '!M183,'【参考】数式用'!$J$3:$L$3,0)+9,FALSE))</f>
        <v/>
      </c>
      <c r="O183" s="513" t="s">
        <v>2422</v>
      </c>
      <c r="P183" s="517" t="str">
        <f t="shared" si="10"/>
        <v>未入力あり</v>
      </c>
      <c r="Q183" s="525" t="str">
        <f>IFERROR(IF(P183="未入力あり","",ROUNDDOWN(ROUNDDOWN($H183*$I183,0)*VLOOKUP($G183,'【参考】数式用'!$A$4:$E$54,3,FALSE),0)),"")</f>
        <v/>
      </c>
      <c r="R183" s="525" t="str">
        <f>IF(AK183="×",0,IF(P183="未入力あり","",ROUNDDOWN(ROUNDDOWN($H183*$I183,0)*VLOOKUP($G183,'【参考】数式用'!$A$4:$E$54,4,FALSE),0)))</f>
        <v/>
      </c>
      <c r="S183" s="529" t="str">
        <f>IF(AL183="×",0,IF(P183="未入力あり","",ROUNDDOWN(ROUNDDOWN($H183*$I183,0)*VLOOKUP($G183,'【参考】数式用'!$A$4:$E$54,5,FALSE),0)))</f>
        <v/>
      </c>
      <c r="U183" s="535"/>
      <c r="V183" s="535"/>
      <c r="W183" s="535"/>
      <c r="X183" s="535"/>
      <c r="Y183" s="535"/>
      <c r="Z183" s="535"/>
      <c r="AA183" s="535"/>
      <c r="AB183" s="535"/>
      <c r="AC183" s="535"/>
      <c r="AD183" s="535"/>
      <c r="AE183" s="535"/>
      <c r="AG183" s="541" t="e">
        <f>IF(#REF!="○",F183,"")</f>
        <v>#REF!</v>
      </c>
      <c r="AH183" s="195" t="e">
        <f>VLOOKUP('様式４号（個表） '!$G183,'【参考】数式用'!$P$4:$Q$54,2,FALSE)</f>
        <v>#N/A</v>
      </c>
      <c r="AI183" s="195" t="e">
        <f>VLOOKUP('様式４号（個表） '!$G183,'【参考】数式用'!$P$4:$W$54,8,FALSE)</f>
        <v>#N/A</v>
      </c>
      <c r="AJ183" s="195" t="e">
        <f>VLOOKUP('様式４号（個表） '!$G183,'【参考】数式用'!$P$4:$AD$54,15,FALSE)</f>
        <v>#N/A</v>
      </c>
      <c r="AK183" s="195" t="str">
        <f t="shared" si="11"/>
        <v/>
      </c>
      <c r="AL183" s="195" t="str">
        <f t="shared" si="11"/>
        <v/>
      </c>
      <c r="AM183" s="195" t="str">
        <f t="shared" si="12"/>
        <v/>
      </c>
      <c r="AN183" s="195" t="str">
        <f>IF(G183="","",VLOOKUP(G183,'【参考】数式用'!$A$4:$M$54,13,FALSE))</f>
        <v/>
      </c>
      <c r="AO183" s="197" t="str">
        <f t="shared" si="13"/>
        <v>―</v>
      </c>
    </row>
    <row r="184" spans="1:41" ht="45" customHeight="1">
      <c r="A184" s="401">
        <f t="shared" si="14"/>
        <v>169</v>
      </c>
      <c r="B184" s="413" t="str">
        <f>IF('様式第２号　基本情報入力シート'!B221="","",'様式第２号　基本情報入力シート'!B221)</f>
        <v/>
      </c>
      <c r="C184" s="426" t="str">
        <f>IF('様式第２号　基本情報入力シート'!L221="","",'様式第２号　基本情報入力シート'!L221)</f>
        <v/>
      </c>
      <c r="D184" s="426" t="str">
        <f>IF('様式第２号　基本情報入力シート'!Q221="","",'様式第２号　基本情報入力シート'!Q221)</f>
        <v/>
      </c>
      <c r="E184" s="426" t="str">
        <f>IF('様式第２号　基本情報入力シート'!V221="","",'様式第２号　基本情報入力シート'!V221)</f>
        <v/>
      </c>
      <c r="F184" s="426" t="str">
        <f>IF('様式第２号　基本情報入力シート'!W221="","",'様式第２号　基本情報入力シート'!W221)</f>
        <v/>
      </c>
      <c r="G184" s="426" t="str">
        <f>IF('様式第２号　基本情報入力シート'!Z221="","",'様式第２号　基本情報入力シート'!Z221)</f>
        <v/>
      </c>
      <c r="H184" s="475" t="str">
        <f>IF('様式第２号　基本情報入力シート'!AD221="","",'様式第２号　基本情報入力シート'!AD221)</f>
        <v/>
      </c>
      <c r="I184" s="481" t="str">
        <f>IF('様式第２号　基本情報入力シート'!AE221="","",'様式第２号　基本情報入力シート'!AE221)</f>
        <v/>
      </c>
      <c r="J184" s="488"/>
      <c r="K184" s="491"/>
      <c r="L184" s="491"/>
      <c r="M184" s="494" t="str">
        <f>IF(G184="","",VLOOKUP(AM184,'【参考】数式用'!$AZ$3:$BA$6,2,FALSE))</f>
        <v/>
      </c>
      <c r="N184" s="503" t="str">
        <f>IF(G184="","",VLOOKUP(G184,'【参考】数式用'!$A$4:$L$54,MATCH('様式４号（個表） '!M184,'【参考】数式用'!$J$3:$L$3,0)+9,FALSE))</f>
        <v/>
      </c>
      <c r="O184" s="513" t="s">
        <v>2422</v>
      </c>
      <c r="P184" s="517" t="str">
        <f t="shared" si="10"/>
        <v>未入力あり</v>
      </c>
      <c r="Q184" s="525" t="str">
        <f>IFERROR(IF(P184="未入力あり","",ROUNDDOWN(ROUNDDOWN($H184*$I184,0)*VLOOKUP($G184,'【参考】数式用'!$A$4:$E$54,3,FALSE),0)),"")</f>
        <v/>
      </c>
      <c r="R184" s="525" t="str">
        <f>IF(AK184="×",0,IF(P184="未入力あり","",ROUNDDOWN(ROUNDDOWN($H184*$I184,0)*VLOOKUP($G184,'【参考】数式用'!$A$4:$E$54,4,FALSE),0)))</f>
        <v/>
      </c>
      <c r="S184" s="529" t="str">
        <f>IF(AL184="×",0,IF(P184="未入力あり","",ROUNDDOWN(ROUNDDOWN($H184*$I184,0)*VLOOKUP($G184,'【参考】数式用'!$A$4:$E$54,5,FALSE),0)))</f>
        <v/>
      </c>
      <c r="U184" s="535"/>
      <c r="V184" s="535"/>
      <c r="W184" s="535"/>
      <c r="X184" s="535"/>
      <c r="Y184" s="535"/>
      <c r="Z184" s="535"/>
      <c r="AA184" s="535"/>
      <c r="AB184" s="535"/>
      <c r="AC184" s="535"/>
      <c r="AD184" s="535"/>
      <c r="AE184" s="535"/>
      <c r="AG184" s="541" t="e">
        <f>IF(#REF!="○",F184,"")</f>
        <v>#REF!</v>
      </c>
      <c r="AH184" s="195" t="e">
        <f>VLOOKUP('様式４号（個表） '!$G184,'【参考】数式用'!$P$4:$Q$54,2,FALSE)</f>
        <v>#N/A</v>
      </c>
      <c r="AI184" s="195" t="e">
        <f>VLOOKUP('様式４号（個表） '!$G184,'【参考】数式用'!$P$4:$W$54,8,FALSE)</f>
        <v>#N/A</v>
      </c>
      <c r="AJ184" s="195" t="e">
        <f>VLOOKUP('様式４号（個表） '!$G184,'【参考】数式用'!$P$4:$AD$54,15,FALSE)</f>
        <v>#N/A</v>
      </c>
      <c r="AK184" s="195" t="str">
        <f t="shared" si="11"/>
        <v/>
      </c>
      <c r="AL184" s="195" t="str">
        <f t="shared" si="11"/>
        <v/>
      </c>
      <c r="AM184" s="195" t="str">
        <f t="shared" si="12"/>
        <v/>
      </c>
      <c r="AN184" s="195" t="str">
        <f>IF(G184="","",VLOOKUP(G184,'【参考】数式用'!$A$4:$M$54,13,FALSE))</f>
        <v/>
      </c>
      <c r="AO184" s="197" t="str">
        <f t="shared" si="13"/>
        <v>―</v>
      </c>
    </row>
    <row r="185" spans="1:41" ht="45" customHeight="1">
      <c r="A185" s="401">
        <f t="shared" si="14"/>
        <v>170</v>
      </c>
      <c r="B185" s="413" t="str">
        <f>IF('様式第２号　基本情報入力シート'!B222="","",'様式第２号　基本情報入力シート'!B222)</f>
        <v/>
      </c>
      <c r="C185" s="426" t="str">
        <f>IF('様式第２号　基本情報入力シート'!L222="","",'様式第２号　基本情報入力シート'!L222)</f>
        <v/>
      </c>
      <c r="D185" s="426" t="str">
        <f>IF('様式第２号　基本情報入力シート'!Q222="","",'様式第２号　基本情報入力シート'!Q222)</f>
        <v/>
      </c>
      <c r="E185" s="426" t="str">
        <f>IF('様式第２号　基本情報入力シート'!V222="","",'様式第２号　基本情報入力シート'!V222)</f>
        <v/>
      </c>
      <c r="F185" s="426" t="str">
        <f>IF('様式第２号　基本情報入力シート'!W222="","",'様式第２号　基本情報入力シート'!W222)</f>
        <v/>
      </c>
      <c r="G185" s="426" t="str">
        <f>IF('様式第２号　基本情報入力シート'!Z222="","",'様式第２号　基本情報入力シート'!Z222)</f>
        <v/>
      </c>
      <c r="H185" s="475" t="str">
        <f>IF('様式第２号　基本情報入力シート'!AD222="","",'様式第２号　基本情報入力シート'!AD222)</f>
        <v/>
      </c>
      <c r="I185" s="481" t="str">
        <f>IF('様式第２号　基本情報入力シート'!AE222="","",'様式第２号　基本情報入力シート'!AE222)</f>
        <v/>
      </c>
      <c r="J185" s="488"/>
      <c r="K185" s="491"/>
      <c r="L185" s="491"/>
      <c r="M185" s="494" t="str">
        <f>IF(G185="","",VLOOKUP(AM185,'【参考】数式用'!$AZ$3:$BA$6,2,FALSE))</f>
        <v/>
      </c>
      <c r="N185" s="503" t="str">
        <f>IF(G185="","",VLOOKUP(G185,'【参考】数式用'!$A$4:$L$54,MATCH('様式４号（個表） '!M185,'【参考】数式用'!$J$3:$L$3,0)+9,FALSE))</f>
        <v/>
      </c>
      <c r="O185" s="513" t="s">
        <v>2422</v>
      </c>
      <c r="P185" s="517" t="str">
        <f t="shared" si="10"/>
        <v>未入力あり</v>
      </c>
      <c r="Q185" s="525" t="str">
        <f>IFERROR(IF(P185="未入力あり","",ROUNDDOWN(ROUNDDOWN($H185*$I185,0)*VLOOKUP($G185,'【参考】数式用'!$A$4:$E$54,3,FALSE),0)),"")</f>
        <v/>
      </c>
      <c r="R185" s="525" t="str">
        <f>IF(AK185="×",0,IF(P185="未入力あり","",ROUNDDOWN(ROUNDDOWN($H185*$I185,0)*VLOOKUP($G185,'【参考】数式用'!$A$4:$E$54,4,FALSE),0)))</f>
        <v/>
      </c>
      <c r="S185" s="529" t="str">
        <f>IF(AL185="×",0,IF(P185="未入力あり","",ROUNDDOWN(ROUNDDOWN($H185*$I185,0)*VLOOKUP($G185,'【参考】数式用'!$A$4:$E$54,5,FALSE),0)))</f>
        <v/>
      </c>
      <c r="U185" s="535"/>
      <c r="V185" s="535"/>
      <c r="W185" s="535"/>
      <c r="X185" s="535"/>
      <c r="Y185" s="535"/>
      <c r="Z185" s="535"/>
      <c r="AA185" s="535"/>
      <c r="AB185" s="535"/>
      <c r="AC185" s="535"/>
      <c r="AD185" s="535"/>
      <c r="AE185" s="535"/>
      <c r="AG185" s="541" t="e">
        <f>IF(#REF!="○",F185,"")</f>
        <v>#REF!</v>
      </c>
      <c r="AH185" s="195" t="e">
        <f>VLOOKUP('様式４号（個表） '!$G185,'【参考】数式用'!$P$4:$Q$54,2,FALSE)</f>
        <v>#N/A</v>
      </c>
      <c r="AI185" s="195" t="e">
        <f>VLOOKUP('様式４号（個表） '!$G185,'【参考】数式用'!$P$4:$W$54,8,FALSE)</f>
        <v>#N/A</v>
      </c>
      <c r="AJ185" s="195" t="e">
        <f>VLOOKUP('様式４号（個表） '!$G185,'【参考】数式用'!$P$4:$AD$54,15,FALSE)</f>
        <v>#N/A</v>
      </c>
      <c r="AK185" s="195" t="str">
        <f t="shared" si="11"/>
        <v/>
      </c>
      <c r="AL185" s="195" t="str">
        <f t="shared" si="11"/>
        <v/>
      </c>
      <c r="AM185" s="195" t="str">
        <f t="shared" si="12"/>
        <v/>
      </c>
      <c r="AN185" s="195" t="str">
        <f>IF(G185="","",VLOOKUP(G185,'【参考】数式用'!$A$4:$M$54,13,FALSE))</f>
        <v/>
      </c>
      <c r="AO185" s="197" t="str">
        <f t="shared" si="13"/>
        <v>―</v>
      </c>
    </row>
    <row r="186" spans="1:41" ht="45" customHeight="1">
      <c r="A186" s="401">
        <f t="shared" si="14"/>
        <v>171</v>
      </c>
      <c r="B186" s="413" t="str">
        <f>IF('様式第２号　基本情報入力シート'!B223="","",'様式第２号　基本情報入力シート'!B223)</f>
        <v/>
      </c>
      <c r="C186" s="426" t="str">
        <f>IF('様式第２号　基本情報入力シート'!L223="","",'様式第２号　基本情報入力シート'!L223)</f>
        <v/>
      </c>
      <c r="D186" s="426" t="str">
        <f>IF('様式第２号　基本情報入力シート'!Q223="","",'様式第２号　基本情報入力シート'!Q223)</f>
        <v/>
      </c>
      <c r="E186" s="426" t="str">
        <f>IF('様式第２号　基本情報入力シート'!V223="","",'様式第２号　基本情報入力シート'!V223)</f>
        <v/>
      </c>
      <c r="F186" s="426" t="str">
        <f>IF('様式第２号　基本情報入力シート'!W223="","",'様式第２号　基本情報入力シート'!W223)</f>
        <v/>
      </c>
      <c r="G186" s="426" t="str">
        <f>IF('様式第２号　基本情報入力シート'!Z223="","",'様式第２号　基本情報入力シート'!Z223)</f>
        <v/>
      </c>
      <c r="H186" s="475" t="str">
        <f>IF('様式第２号　基本情報入力シート'!AD223="","",'様式第２号　基本情報入力シート'!AD223)</f>
        <v/>
      </c>
      <c r="I186" s="481" t="str">
        <f>IF('様式第２号　基本情報入力シート'!AE223="","",'様式第２号　基本情報入力シート'!AE223)</f>
        <v/>
      </c>
      <c r="J186" s="488"/>
      <c r="K186" s="491"/>
      <c r="L186" s="491"/>
      <c r="M186" s="494" t="str">
        <f>IF(G186="","",VLOOKUP(AM186,'【参考】数式用'!$AZ$3:$BA$6,2,FALSE))</f>
        <v/>
      </c>
      <c r="N186" s="503" t="str">
        <f>IF(G186="","",VLOOKUP(G186,'【参考】数式用'!$A$4:$L$54,MATCH('様式４号（個表） '!M186,'【参考】数式用'!$J$3:$L$3,0)+9,FALSE))</f>
        <v/>
      </c>
      <c r="O186" s="513" t="s">
        <v>2422</v>
      </c>
      <c r="P186" s="517" t="str">
        <f t="shared" si="10"/>
        <v>未入力あり</v>
      </c>
      <c r="Q186" s="525" t="str">
        <f>IFERROR(IF(P186="未入力あり","",ROUNDDOWN(ROUNDDOWN($H186*$I186,0)*VLOOKUP($G186,'【参考】数式用'!$A$4:$E$54,3,FALSE),0)),"")</f>
        <v/>
      </c>
      <c r="R186" s="525" t="str">
        <f>IF(AK186="×",0,IF(P186="未入力あり","",ROUNDDOWN(ROUNDDOWN($H186*$I186,0)*VLOOKUP($G186,'【参考】数式用'!$A$4:$E$54,4,FALSE),0)))</f>
        <v/>
      </c>
      <c r="S186" s="529" t="str">
        <f>IF(AL186="×",0,IF(P186="未入力あり","",ROUNDDOWN(ROUNDDOWN($H186*$I186,0)*VLOOKUP($G186,'【参考】数式用'!$A$4:$E$54,5,FALSE),0)))</f>
        <v/>
      </c>
      <c r="U186" s="535"/>
      <c r="V186" s="535"/>
      <c r="W186" s="535"/>
      <c r="X186" s="535"/>
      <c r="Y186" s="535"/>
      <c r="Z186" s="535"/>
      <c r="AA186" s="535"/>
      <c r="AB186" s="535"/>
      <c r="AC186" s="535"/>
      <c r="AD186" s="535"/>
      <c r="AE186" s="535"/>
      <c r="AG186" s="541" t="e">
        <f>IF(#REF!="○",F186,"")</f>
        <v>#REF!</v>
      </c>
      <c r="AH186" s="195" t="e">
        <f>VLOOKUP('様式４号（個表） '!$G186,'【参考】数式用'!$P$4:$Q$54,2,FALSE)</f>
        <v>#N/A</v>
      </c>
      <c r="AI186" s="195" t="e">
        <f>VLOOKUP('様式４号（個表） '!$G186,'【参考】数式用'!$P$4:$W$54,8,FALSE)</f>
        <v>#N/A</v>
      </c>
      <c r="AJ186" s="195" t="e">
        <f>VLOOKUP('様式４号（個表） '!$G186,'【参考】数式用'!$P$4:$AD$54,15,FALSE)</f>
        <v>#N/A</v>
      </c>
      <c r="AK186" s="195" t="str">
        <f t="shared" si="11"/>
        <v/>
      </c>
      <c r="AL186" s="195" t="str">
        <f t="shared" si="11"/>
        <v/>
      </c>
      <c r="AM186" s="195" t="str">
        <f t="shared" si="12"/>
        <v/>
      </c>
      <c r="AN186" s="195" t="str">
        <f>IF(G186="","",VLOOKUP(G186,'【参考】数式用'!$A$4:$M$54,13,FALSE))</f>
        <v/>
      </c>
      <c r="AO186" s="197" t="str">
        <f t="shared" si="13"/>
        <v>―</v>
      </c>
    </row>
    <row r="187" spans="1:41" ht="45" customHeight="1">
      <c r="A187" s="401">
        <f t="shared" si="14"/>
        <v>172</v>
      </c>
      <c r="B187" s="413" t="str">
        <f>IF('様式第２号　基本情報入力シート'!B224="","",'様式第２号　基本情報入力シート'!B224)</f>
        <v/>
      </c>
      <c r="C187" s="426" t="str">
        <f>IF('様式第２号　基本情報入力シート'!L224="","",'様式第２号　基本情報入力シート'!L224)</f>
        <v/>
      </c>
      <c r="D187" s="426" t="str">
        <f>IF('様式第２号　基本情報入力シート'!Q224="","",'様式第２号　基本情報入力シート'!Q224)</f>
        <v/>
      </c>
      <c r="E187" s="426" t="str">
        <f>IF('様式第２号　基本情報入力シート'!V224="","",'様式第２号　基本情報入力シート'!V224)</f>
        <v/>
      </c>
      <c r="F187" s="426" t="str">
        <f>IF('様式第２号　基本情報入力シート'!W224="","",'様式第２号　基本情報入力シート'!W224)</f>
        <v/>
      </c>
      <c r="G187" s="426" t="str">
        <f>IF('様式第２号　基本情報入力シート'!Z224="","",'様式第２号　基本情報入力シート'!Z224)</f>
        <v/>
      </c>
      <c r="H187" s="475" t="str">
        <f>IF('様式第２号　基本情報入力シート'!AD224="","",'様式第２号　基本情報入力シート'!AD224)</f>
        <v/>
      </c>
      <c r="I187" s="481" t="str">
        <f>IF('様式第２号　基本情報入力シート'!AE224="","",'様式第２号　基本情報入力シート'!AE224)</f>
        <v/>
      </c>
      <c r="J187" s="488"/>
      <c r="K187" s="491"/>
      <c r="L187" s="491"/>
      <c r="M187" s="494" t="str">
        <f>IF(G187="","",VLOOKUP(AM187,'【参考】数式用'!$AZ$3:$BA$6,2,FALSE))</f>
        <v/>
      </c>
      <c r="N187" s="503" t="str">
        <f>IF(G187="","",VLOOKUP(G187,'【参考】数式用'!$A$4:$L$54,MATCH('様式４号（個表） '!M187,'【参考】数式用'!$J$3:$L$3,0)+9,FALSE))</f>
        <v/>
      </c>
      <c r="O187" s="513" t="s">
        <v>2422</v>
      </c>
      <c r="P187" s="517" t="str">
        <f t="shared" si="10"/>
        <v>未入力あり</v>
      </c>
      <c r="Q187" s="525" t="str">
        <f>IFERROR(IF(P187="未入力あり","",ROUNDDOWN(ROUNDDOWN($H187*$I187,0)*VLOOKUP($G187,'【参考】数式用'!$A$4:$E$54,3,FALSE),0)),"")</f>
        <v/>
      </c>
      <c r="R187" s="525" t="str">
        <f>IF(AK187="×",0,IF(P187="未入力あり","",ROUNDDOWN(ROUNDDOWN($H187*$I187,0)*VLOOKUP($G187,'【参考】数式用'!$A$4:$E$54,4,FALSE),0)))</f>
        <v/>
      </c>
      <c r="S187" s="529" t="str">
        <f>IF(AL187="×",0,IF(P187="未入力あり","",ROUNDDOWN(ROUNDDOWN($H187*$I187,0)*VLOOKUP($G187,'【参考】数式用'!$A$4:$E$54,5,FALSE),0)))</f>
        <v/>
      </c>
      <c r="U187" s="535"/>
      <c r="V187" s="535"/>
      <c r="W187" s="535"/>
      <c r="X187" s="535"/>
      <c r="Y187" s="535"/>
      <c r="Z187" s="535"/>
      <c r="AA187" s="535"/>
      <c r="AB187" s="535"/>
      <c r="AC187" s="535"/>
      <c r="AD187" s="535"/>
      <c r="AE187" s="535"/>
      <c r="AG187" s="541" t="e">
        <f>IF(#REF!="○",F187,"")</f>
        <v>#REF!</v>
      </c>
      <c r="AH187" s="195" t="e">
        <f>VLOOKUP('様式４号（個表） '!$G187,'【参考】数式用'!$P$4:$Q$54,2,FALSE)</f>
        <v>#N/A</v>
      </c>
      <c r="AI187" s="195" t="e">
        <f>VLOOKUP('様式４号（個表） '!$G187,'【参考】数式用'!$P$4:$W$54,8,FALSE)</f>
        <v>#N/A</v>
      </c>
      <c r="AJ187" s="195" t="e">
        <f>VLOOKUP('様式４号（個表） '!$G187,'【参考】数式用'!$P$4:$AD$54,15,FALSE)</f>
        <v>#N/A</v>
      </c>
      <c r="AK187" s="195" t="str">
        <f t="shared" si="11"/>
        <v/>
      </c>
      <c r="AL187" s="195" t="str">
        <f t="shared" si="11"/>
        <v/>
      </c>
      <c r="AM187" s="195" t="str">
        <f t="shared" si="12"/>
        <v/>
      </c>
      <c r="AN187" s="195" t="str">
        <f>IF(G187="","",VLOOKUP(G187,'【参考】数式用'!$A$4:$M$54,13,FALSE))</f>
        <v/>
      </c>
      <c r="AO187" s="197" t="str">
        <f t="shared" si="13"/>
        <v>―</v>
      </c>
    </row>
    <row r="188" spans="1:41" ht="45" customHeight="1">
      <c r="A188" s="401">
        <f t="shared" si="14"/>
        <v>173</v>
      </c>
      <c r="B188" s="413" t="str">
        <f>IF('様式第２号　基本情報入力シート'!B225="","",'様式第２号　基本情報入力シート'!B225)</f>
        <v/>
      </c>
      <c r="C188" s="426" t="str">
        <f>IF('様式第２号　基本情報入力シート'!L225="","",'様式第２号　基本情報入力シート'!L225)</f>
        <v/>
      </c>
      <c r="D188" s="426" t="str">
        <f>IF('様式第２号　基本情報入力シート'!Q225="","",'様式第２号　基本情報入力シート'!Q225)</f>
        <v/>
      </c>
      <c r="E188" s="426" t="str">
        <f>IF('様式第２号　基本情報入力シート'!V225="","",'様式第２号　基本情報入力シート'!V225)</f>
        <v/>
      </c>
      <c r="F188" s="426" t="str">
        <f>IF('様式第２号　基本情報入力シート'!W225="","",'様式第２号　基本情報入力シート'!W225)</f>
        <v/>
      </c>
      <c r="G188" s="426" t="str">
        <f>IF('様式第２号　基本情報入力シート'!Z225="","",'様式第２号　基本情報入力シート'!Z225)</f>
        <v/>
      </c>
      <c r="H188" s="475" t="str">
        <f>IF('様式第２号　基本情報入力シート'!AD225="","",'様式第２号　基本情報入力シート'!AD225)</f>
        <v/>
      </c>
      <c r="I188" s="481" t="str">
        <f>IF('様式第２号　基本情報入力シート'!AE225="","",'様式第２号　基本情報入力シート'!AE225)</f>
        <v/>
      </c>
      <c r="J188" s="488"/>
      <c r="K188" s="491"/>
      <c r="L188" s="491"/>
      <c r="M188" s="494" t="str">
        <f>IF(G188="","",VLOOKUP(AM188,'【参考】数式用'!$AZ$3:$BA$6,2,FALSE))</f>
        <v/>
      </c>
      <c r="N188" s="503" t="str">
        <f>IF(G188="","",VLOOKUP(G188,'【参考】数式用'!$A$4:$L$54,MATCH('様式４号（個表） '!M188,'【参考】数式用'!$J$3:$L$3,0)+9,FALSE))</f>
        <v/>
      </c>
      <c r="O188" s="513" t="s">
        <v>2422</v>
      </c>
      <c r="P188" s="517" t="str">
        <f t="shared" si="10"/>
        <v>未入力あり</v>
      </c>
      <c r="Q188" s="525" t="str">
        <f>IFERROR(IF(P188="未入力あり","",ROUNDDOWN(ROUNDDOWN($H188*$I188,0)*VLOOKUP($G188,'【参考】数式用'!$A$4:$E$54,3,FALSE),0)),"")</f>
        <v/>
      </c>
      <c r="R188" s="525" t="str">
        <f>IF(AK188="×",0,IF(P188="未入力あり","",ROUNDDOWN(ROUNDDOWN($H188*$I188,0)*VLOOKUP($G188,'【参考】数式用'!$A$4:$E$54,4,FALSE),0)))</f>
        <v/>
      </c>
      <c r="S188" s="529" t="str">
        <f>IF(AL188="×",0,IF(P188="未入力あり","",ROUNDDOWN(ROUNDDOWN($H188*$I188,0)*VLOOKUP($G188,'【参考】数式用'!$A$4:$E$54,5,FALSE),0)))</f>
        <v/>
      </c>
      <c r="U188" s="535"/>
      <c r="V188" s="535"/>
      <c r="W188" s="535"/>
      <c r="X188" s="535"/>
      <c r="Y188" s="535"/>
      <c r="Z188" s="535"/>
      <c r="AA188" s="535"/>
      <c r="AB188" s="535"/>
      <c r="AC188" s="535"/>
      <c r="AD188" s="535"/>
      <c r="AE188" s="535"/>
      <c r="AG188" s="541" t="e">
        <f>IF(#REF!="○",F188,"")</f>
        <v>#REF!</v>
      </c>
      <c r="AH188" s="195" t="e">
        <f>VLOOKUP('様式４号（個表） '!$G188,'【参考】数式用'!$P$4:$Q$54,2,FALSE)</f>
        <v>#N/A</v>
      </c>
      <c r="AI188" s="195" t="e">
        <f>VLOOKUP('様式４号（個表） '!$G188,'【参考】数式用'!$P$4:$W$54,8,FALSE)</f>
        <v>#N/A</v>
      </c>
      <c r="AJ188" s="195" t="e">
        <f>VLOOKUP('様式４号（個表） '!$G188,'【参考】数式用'!$P$4:$AD$54,15,FALSE)</f>
        <v>#N/A</v>
      </c>
      <c r="AK188" s="195" t="str">
        <f t="shared" si="11"/>
        <v/>
      </c>
      <c r="AL188" s="195" t="str">
        <f t="shared" si="11"/>
        <v/>
      </c>
      <c r="AM188" s="195" t="str">
        <f t="shared" si="12"/>
        <v/>
      </c>
      <c r="AN188" s="195" t="str">
        <f>IF(G188="","",VLOOKUP(G188,'【参考】数式用'!$A$4:$M$54,13,FALSE))</f>
        <v/>
      </c>
      <c r="AO188" s="197" t="str">
        <f t="shared" si="13"/>
        <v>―</v>
      </c>
    </row>
    <row r="189" spans="1:41" ht="45" customHeight="1">
      <c r="A189" s="401">
        <f t="shared" si="14"/>
        <v>174</v>
      </c>
      <c r="B189" s="413" t="str">
        <f>IF('様式第２号　基本情報入力シート'!B226="","",'様式第２号　基本情報入力シート'!B226)</f>
        <v/>
      </c>
      <c r="C189" s="426" t="str">
        <f>IF('様式第２号　基本情報入力シート'!L226="","",'様式第２号　基本情報入力シート'!L226)</f>
        <v/>
      </c>
      <c r="D189" s="426" t="str">
        <f>IF('様式第２号　基本情報入力シート'!Q226="","",'様式第２号　基本情報入力シート'!Q226)</f>
        <v/>
      </c>
      <c r="E189" s="426" t="str">
        <f>IF('様式第２号　基本情報入力シート'!V226="","",'様式第２号　基本情報入力シート'!V226)</f>
        <v/>
      </c>
      <c r="F189" s="426" t="str">
        <f>IF('様式第２号　基本情報入力シート'!W226="","",'様式第２号　基本情報入力シート'!W226)</f>
        <v/>
      </c>
      <c r="G189" s="426" t="str">
        <f>IF('様式第２号　基本情報入力シート'!Z226="","",'様式第２号　基本情報入力シート'!Z226)</f>
        <v/>
      </c>
      <c r="H189" s="475" t="str">
        <f>IF('様式第２号　基本情報入力シート'!AD226="","",'様式第２号　基本情報入力シート'!AD226)</f>
        <v/>
      </c>
      <c r="I189" s="481" t="str">
        <f>IF('様式第２号　基本情報入力シート'!AE226="","",'様式第２号　基本情報入力シート'!AE226)</f>
        <v/>
      </c>
      <c r="J189" s="488"/>
      <c r="K189" s="491"/>
      <c r="L189" s="491"/>
      <c r="M189" s="494" t="str">
        <f>IF(G189="","",VLOOKUP(AM189,'【参考】数式用'!$AZ$3:$BA$6,2,FALSE))</f>
        <v/>
      </c>
      <c r="N189" s="503" t="str">
        <f>IF(G189="","",VLOOKUP(G189,'【参考】数式用'!$A$4:$L$54,MATCH('様式４号（個表） '!M189,'【参考】数式用'!$J$3:$L$3,0)+9,FALSE))</f>
        <v/>
      </c>
      <c r="O189" s="513" t="s">
        <v>2422</v>
      </c>
      <c r="P189" s="517" t="str">
        <f t="shared" si="10"/>
        <v>未入力あり</v>
      </c>
      <c r="Q189" s="525" t="str">
        <f>IFERROR(IF(P189="未入力あり","",ROUNDDOWN(ROUNDDOWN($H189*$I189,0)*VLOOKUP($G189,'【参考】数式用'!$A$4:$E$54,3,FALSE),0)),"")</f>
        <v/>
      </c>
      <c r="R189" s="525" t="str">
        <f>IF(AK189="×",0,IF(P189="未入力あり","",ROUNDDOWN(ROUNDDOWN($H189*$I189,0)*VLOOKUP($G189,'【参考】数式用'!$A$4:$E$54,4,FALSE),0)))</f>
        <v/>
      </c>
      <c r="S189" s="529" t="str">
        <f>IF(AL189="×",0,IF(P189="未入力あり","",ROUNDDOWN(ROUNDDOWN($H189*$I189,0)*VLOOKUP($G189,'【参考】数式用'!$A$4:$E$54,5,FALSE),0)))</f>
        <v/>
      </c>
      <c r="U189" s="535"/>
      <c r="V189" s="535"/>
      <c r="W189" s="535"/>
      <c r="X189" s="535"/>
      <c r="Y189" s="535"/>
      <c r="Z189" s="535"/>
      <c r="AA189" s="535"/>
      <c r="AB189" s="535"/>
      <c r="AC189" s="535"/>
      <c r="AD189" s="535"/>
      <c r="AE189" s="535"/>
      <c r="AG189" s="541" t="e">
        <f>IF(#REF!="○",F189,"")</f>
        <v>#REF!</v>
      </c>
      <c r="AH189" s="195" t="e">
        <f>VLOOKUP('様式４号（個表） '!$G189,'【参考】数式用'!$P$4:$Q$54,2,FALSE)</f>
        <v>#N/A</v>
      </c>
      <c r="AI189" s="195" t="e">
        <f>VLOOKUP('様式４号（個表） '!$G189,'【参考】数式用'!$P$4:$W$54,8,FALSE)</f>
        <v>#N/A</v>
      </c>
      <c r="AJ189" s="195" t="e">
        <f>VLOOKUP('様式４号（個表） '!$G189,'【参考】数式用'!$P$4:$AD$54,15,FALSE)</f>
        <v>#N/A</v>
      </c>
      <c r="AK189" s="195" t="str">
        <f t="shared" si="11"/>
        <v/>
      </c>
      <c r="AL189" s="195" t="str">
        <f t="shared" si="11"/>
        <v/>
      </c>
      <c r="AM189" s="195" t="str">
        <f t="shared" si="12"/>
        <v/>
      </c>
      <c r="AN189" s="195" t="str">
        <f>IF(G189="","",VLOOKUP(G189,'【参考】数式用'!$A$4:$M$54,13,FALSE))</f>
        <v/>
      </c>
      <c r="AO189" s="197" t="str">
        <f t="shared" si="13"/>
        <v>―</v>
      </c>
    </row>
    <row r="190" spans="1:41" ht="45" customHeight="1">
      <c r="A190" s="401">
        <f t="shared" si="14"/>
        <v>175</v>
      </c>
      <c r="B190" s="413" t="str">
        <f>IF('様式第２号　基本情報入力シート'!B227="","",'様式第２号　基本情報入力シート'!B227)</f>
        <v/>
      </c>
      <c r="C190" s="426" t="str">
        <f>IF('様式第２号　基本情報入力シート'!L227="","",'様式第２号　基本情報入力シート'!L227)</f>
        <v/>
      </c>
      <c r="D190" s="426" t="str">
        <f>IF('様式第２号　基本情報入力シート'!Q227="","",'様式第２号　基本情報入力シート'!Q227)</f>
        <v/>
      </c>
      <c r="E190" s="426" t="str">
        <f>IF('様式第２号　基本情報入力シート'!V227="","",'様式第２号　基本情報入力シート'!V227)</f>
        <v/>
      </c>
      <c r="F190" s="426" t="str">
        <f>IF('様式第２号　基本情報入力シート'!W227="","",'様式第２号　基本情報入力シート'!W227)</f>
        <v/>
      </c>
      <c r="G190" s="426" t="str">
        <f>IF('様式第２号　基本情報入力シート'!Z227="","",'様式第２号　基本情報入力シート'!Z227)</f>
        <v/>
      </c>
      <c r="H190" s="475" t="str">
        <f>IF('様式第２号　基本情報入力シート'!AD227="","",'様式第２号　基本情報入力シート'!AD227)</f>
        <v/>
      </c>
      <c r="I190" s="481" t="str">
        <f>IF('様式第２号　基本情報入力シート'!AE227="","",'様式第２号　基本情報入力シート'!AE227)</f>
        <v/>
      </c>
      <c r="J190" s="488"/>
      <c r="K190" s="491"/>
      <c r="L190" s="491"/>
      <c r="M190" s="494" t="str">
        <f>IF(G190="","",VLOOKUP(AM190,'【参考】数式用'!$AZ$3:$BA$6,2,FALSE))</f>
        <v/>
      </c>
      <c r="N190" s="503" t="str">
        <f>IF(G190="","",VLOOKUP(G190,'【参考】数式用'!$A$4:$L$54,MATCH('様式４号（個表） '!M190,'【参考】数式用'!$J$3:$L$3,0)+9,FALSE))</f>
        <v/>
      </c>
      <c r="O190" s="513" t="s">
        <v>2422</v>
      </c>
      <c r="P190" s="517" t="str">
        <f t="shared" si="10"/>
        <v>未入力あり</v>
      </c>
      <c r="Q190" s="525" t="str">
        <f>IFERROR(IF(P190="未入力あり","",ROUNDDOWN(ROUNDDOWN($H190*$I190,0)*VLOOKUP($G190,'【参考】数式用'!$A$4:$E$54,3,FALSE),0)),"")</f>
        <v/>
      </c>
      <c r="R190" s="525" t="str">
        <f>IF(AK190="×",0,IF(P190="未入力あり","",ROUNDDOWN(ROUNDDOWN($H190*$I190,0)*VLOOKUP($G190,'【参考】数式用'!$A$4:$E$54,4,FALSE),0)))</f>
        <v/>
      </c>
      <c r="S190" s="529" t="str">
        <f>IF(AL190="×",0,IF(P190="未入力あり","",ROUNDDOWN(ROUNDDOWN($H190*$I190,0)*VLOOKUP($G190,'【参考】数式用'!$A$4:$E$54,5,FALSE),0)))</f>
        <v/>
      </c>
      <c r="U190" s="535"/>
      <c r="V190" s="535"/>
      <c r="W190" s="535"/>
      <c r="X190" s="535"/>
      <c r="Y190" s="535"/>
      <c r="Z190" s="535"/>
      <c r="AA190" s="535"/>
      <c r="AB190" s="535"/>
      <c r="AC190" s="535"/>
      <c r="AD190" s="535"/>
      <c r="AE190" s="535"/>
      <c r="AG190" s="541" t="e">
        <f>IF(#REF!="○",F190,"")</f>
        <v>#REF!</v>
      </c>
      <c r="AH190" s="195" t="e">
        <f>VLOOKUP('様式４号（個表） '!$G190,'【参考】数式用'!$P$4:$Q$54,2,FALSE)</f>
        <v>#N/A</v>
      </c>
      <c r="AI190" s="195" t="e">
        <f>VLOOKUP('様式４号（個表） '!$G190,'【参考】数式用'!$P$4:$W$54,8,FALSE)</f>
        <v>#N/A</v>
      </c>
      <c r="AJ190" s="195" t="e">
        <f>VLOOKUP('様式４号（個表） '!$G190,'【参考】数式用'!$P$4:$AD$54,15,FALSE)</f>
        <v>#N/A</v>
      </c>
      <c r="AK190" s="195" t="str">
        <f t="shared" si="11"/>
        <v/>
      </c>
      <c r="AL190" s="195" t="str">
        <f t="shared" si="11"/>
        <v/>
      </c>
      <c r="AM190" s="195" t="str">
        <f t="shared" si="12"/>
        <v/>
      </c>
      <c r="AN190" s="195" t="str">
        <f>IF(G190="","",VLOOKUP(G190,'【参考】数式用'!$A$4:$M$54,13,FALSE))</f>
        <v/>
      </c>
      <c r="AO190" s="197" t="str">
        <f t="shared" si="13"/>
        <v>―</v>
      </c>
    </row>
    <row r="191" spans="1:41" ht="45" customHeight="1">
      <c r="A191" s="401">
        <f t="shared" si="14"/>
        <v>176</v>
      </c>
      <c r="B191" s="413" t="str">
        <f>IF('様式第２号　基本情報入力シート'!B228="","",'様式第２号　基本情報入力シート'!B228)</f>
        <v/>
      </c>
      <c r="C191" s="426" t="str">
        <f>IF('様式第２号　基本情報入力シート'!L228="","",'様式第２号　基本情報入力シート'!L228)</f>
        <v/>
      </c>
      <c r="D191" s="426" t="str">
        <f>IF('様式第２号　基本情報入力シート'!Q228="","",'様式第２号　基本情報入力シート'!Q228)</f>
        <v/>
      </c>
      <c r="E191" s="426" t="str">
        <f>IF('様式第２号　基本情報入力シート'!V228="","",'様式第２号　基本情報入力シート'!V228)</f>
        <v/>
      </c>
      <c r="F191" s="426" t="str">
        <f>IF('様式第２号　基本情報入力シート'!W228="","",'様式第２号　基本情報入力シート'!W228)</f>
        <v/>
      </c>
      <c r="G191" s="426" t="str">
        <f>IF('様式第２号　基本情報入力シート'!Z228="","",'様式第２号　基本情報入力シート'!Z228)</f>
        <v/>
      </c>
      <c r="H191" s="475" t="str">
        <f>IF('様式第２号　基本情報入力シート'!AD228="","",'様式第２号　基本情報入力シート'!AD228)</f>
        <v/>
      </c>
      <c r="I191" s="481" t="str">
        <f>IF('様式第２号　基本情報入力シート'!AE228="","",'様式第２号　基本情報入力シート'!AE228)</f>
        <v/>
      </c>
      <c r="J191" s="488"/>
      <c r="K191" s="491"/>
      <c r="L191" s="491"/>
      <c r="M191" s="494" t="str">
        <f>IF(G191="","",VLOOKUP(AM191,'【参考】数式用'!$AZ$3:$BA$6,2,FALSE))</f>
        <v/>
      </c>
      <c r="N191" s="503" t="str">
        <f>IF(G191="","",VLOOKUP(G191,'【参考】数式用'!$A$4:$L$54,MATCH('様式４号（個表） '!M191,'【参考】数式用'!$J$3:$L$3,0)+9,FALSE))</f>
        <v/>
      </c>
      <c r="O191" s="513" t="s">
        <v>2422</v>
      </c>
      <c r="P191" s="517" t="str">
        <f t="shared" si="10"/>
        <v>未入力あり</v>
      </c>
      <c r="Q191" s="525" t="str">
        <f>IFERROR(IF(P191="未入力あり","",ROUNDDOWN(ROUNDDOWN($H191*$I191,0)*VLOOKUP($G191,'【参考】数式用'!$A$4:$E$54,3,FALSE),0)),"")</f>
        <v/>
      </c>
      <c r="R191" s="525" t="str">
        <f>IF(AK191="×",0,IF(P191="未入力あり","",ROUNDDOWN(ROUNDDOWN($H191*$I191,0)*VLOOKUP($G191,'【参考】数式用'!$A$4:$E$54,4,FALSE),0)))</f>
        <v/>
      </c>
      <c r="S191" s="529" t="str">
        <f>IF(AL191="×",0,IF(P191="未入力あり","",ROUNDDOWN(ROUNDDOWN($H191*$I191,0)*VLOOKUP($G191,'【参考】数式用'!$A$4:$E$54,5,FALSE),0)))</f>
        <v/>
      </c>
      <c r="U191" s="535"/>
      <c r="V191" s="535"/>
      <c r="W191" s="535"/>
      <c r="X191" s="535"/>
      <c r="Y191" s="535"/>
      <c r="Z191" s="535"/>
      <c r="AA191" s="535"/>
      <c r="AB191" s="535"/>
      <c r="AC191" s="535"/>
      <c r="AD191" s="535"/>
      <c r="AE191" s="535"/>
      <c r="AG191" s="541" t="e">
        <f>IF(#REF!="○",F191,"")</f>
        <v>#REF!</v>
      </c>
      <c r="AH191" s="195" t="e">
        <f>VLOOKUP('様式４号（個表） '!$G191,'【参考】数式用'!$P$4:$Q$54,2,FALSE)</f>
        <v>#N/A</v>
      </c>
      <c r="AI191" s="195" t="e">
        <f>VLOOKUP('様式４号（個表） '!$G191,'【参考】数式用'!$P$4:$W$54,8,FALSE)</f>
        <v>#N/A</v>
      </c>
      <c r="AJ191" s="195" t="e">
        <f>VLOOKUP('様式４号（個表） '!$G191,'【参考】数式用'!$P$4:$AD$54,15,FALSE)</f>
        <v>#N/A</v>
      </c>
      <c r="AK191" s="195" t="str">
        <f t="shared" si="11"/>
        <v/>
      </c>
      <c r="AL191" s="195" t="str">
        <f t="shared" si="11"/>
        <v/>
      </c>
      <c r="AM191" s="195" t="str">
        <f t="shared" si="12"/>
        <v/>
      </c>
      <c r="AN191" s="195" t="str">
        <f>IF(G191="","",VLOOKUP(G191,'【参考】数式用'!$A$4:$M$54,13,FALSE))</f>
        <v/>
      </c>
      <c r="AO191" s="197" t="str">
        <f t="shared" si="13"/>
        <v>―</v>
      </c>
    </row>
    <row r="192" spans="1:41" ht="45" customHeight="1">
      <c r="A192" s="401">
        <f t="shared" si="14"/>
        <v>177</v>
      </c>
      <c r="B192" s="413" t="str">
        <f>IF('様式第２号　基本情報入力シート'!B229="","",'様式第２号　基本情報入力シート'!B229)</f>
        <v/>
      </c>
      <c r="C192" s="426" t="str">
        <f>IF('様式第２号　基本情報入力シート'!L229="","",'様式第２号　基本情報入力シート'!L229)</f>
        <v/>
      </c>
      <c r="D192" s="426" t="str">
        <f>IF('様式第２号　基本情報入力シート'!Q229="","",'様式第２号　基本情報入力シート'!Q229)</f>
        <v/>
      </c>
      <c r="E192" s="426" t="str">
        <f>IF('様式第２号　基本情報入力シート'!V229="","",'様式第２号　基本情報入力シート'!V229)</f>
        <v/>
      </c>
      <c r="F192" s="426" t="str">
        <f>IF('様式第２号　基本情報入力シート'!W229="","",'様式第２号　基本情報入力シート'!W229)</f>
        <v/>
      </c>
      <c r="G192" s="426" t="str">
        <f>IF('様式第２号　基本情報入力シート'!Z229="","",'様式第２号　基本情報入力シート'!Z229)</f>
        <v/>
      </c>
      <c r="H192" s="475" t="str">
        <f>IF('様式第２号　基本情報入力シート'!AD229="","",'様式第２号　基本情報入力シート'!AD229)</f>
        <v/>
      </c>
      <c r="I192" s="481" t="str">
        <f>IF('様式第２号　基本情報入力シート'!AE229="","",'様式第２号　基本情報入力シート'!AE229)</f>
        <v/>
      </c>
      <c r="J192" s="488"/>
      <c r="K192" s="491"/>
      <c r="L192" s="491"/>
      <c r="M192" s="494" t="str">
        <f>IF(G192="","",VLOOKUP(AM192,'【参考】数式用'!$AZ$3:$BA$6,2,FALSE))</f>
        <v/>
      </c>
      <c r="N192" s="503" t="str">
        <f>IF(G192="","",VLOOKUP(G192,'【参考】数式用'!$A$4:$L$54,MATCH('様式４号（個表） '!M192,'【参考】数式用'!$J$3:$L$3,0)+9,FALSE))</f>
        <v/>
      </c>
      <c r="O192" s="513" t="s">
        <v>2422</v>
      </c>
      <c r="P192" s="517" t="str">
        <f t="shared" si="10"/>
        <v>未入力あり</v>
      </c>
      <c r="Q192" s="525" t="str">
        <f>IFERROR(IF(P192="未入力あり","",ROUNDDOWN(ROUNDDOWN($H192*$I192,0)*VLOOKUP($G192,'【参考】数式用'!$A$4:$E$54,3,FALSE),0)),"")</f>
        <v/>
      </c>
      <c r="R192" s="525" t="str">
        <f>IF(AK192="×",0,IF(P192="未入力あり","",ROUNDDOWN(ROUNDDOWN($H192*$I192,0)*VLOOKUP($G192,'【参考】数式用'!$A$4:$E$54,4,FALSE),0)))</f>
        <v/>
      </c>
      <c r="S192" s="529" t="str">
        <f>IF(AL192="×",0,IF(P192="未入力あり","",ROUNDDOWN(ROUNDDOWN($H192*$I192,0)*VLOOKUP($G192,'【参考】数式用'!$A$4:$E$54,5,FALSE),0)))</f>
        <v/>
      </c>
      <c r="U192" s="535"/>
      <c r="V192" s="535"/>
      <c r="W192" s="535"/>
      <c r="X192" s="535"/>
      <c r="Y192" s="535"/>
      <c r="Z192" s="535"/>
      <c r="AA192" s="535"/>
      <c r="AB192" s="535"/>
      <c r="AC192" s="535"/>
      <c r="AD192" s="535"/>
      <c r="AE192" s="535"/>
      <c r="AG192" s="541" t="e">
        <f>IF(#REF!="○",F192,"")</f>
        <v>#REF!</v>
      </c>
      <c r="AH192" s="195" t="e">
        <f>VLOOKUP('様式４号（個表） '!$G192,'【参考】数式用'!$P$4:$Q$54,2,FALSE)</f>
        <v>#N/A</v>
      </c>
      <c r="AI192" s="195" t="e">
        <f>VLOOKUP('様式４号（個表） '!$G192,'【参考】数式用'!$P$4:$W$54,8,FALSE)</f>
        <v>#N/A</v>
      </c>
      <c r="AJ192" s="195" t="e">
        <f>VLOOKUP('様式４号（個表） '!$G192,'【参考】数式用'!$P$4:$AD$54,15,FALSE)</f>
        <v>#N/A</v>
      </c>
      <c r="AK192" s="195" t="str">
        <f t="shared" si="11"/>
        <v/>
      </c>
      <c r="AL192" s="195" t="str">
        <f t="shared" si="11"/>
        <v/>
      </c>
      <c r="AM192" s="195" t="str">
        <f t="shared" si="12"/>
        <v/>
      </c>
      <c r="AN192" s="195" t="str">
        <f>IF(G192="","",VLOOKUP(G192,'【参考】数式用'!$A$4:$M$54,13,FALSE))</f>
        <v/>
      </c>
      <c r="AO192" s="197" t="str">
        <f t="shared" si="13"/>
        <v>―</v>
      </c>
    </row>
    <row r="193" spans="1:41" ht="45" customHeight="1">
      <c r="A193" s="401">
        <f t="shared" si="14"/>
        <v>178</v>
      </c>
      <c r="B193" s="413" t="str">
        <f>IF('様式第２号　基本情報入力シート'!B230="","",'様式第２号　基本情報入力シート'!B230)</f>
        <v/>
      </c>
      <c r="C193" s="426" t="str">
        <f>IF('様式第２号　基本情報入力シート'!L230="","",'様式第２号　基本情報入力シート'!L230)</f>
        <v/>
      </c>
      <c r="D193" s="426" t="str">
        <f>IF('様式第２号　基本情報入力シート'!Q230="","",'様式第２号　基本情報入力シート'!Q230)</f>
        <v/>
      </c>
      <c r="E193" s="426" t="str">
        <f>IF('様式第２号　基本情報入力シート'!V230="","",'様式第２号　基本情報入力シート'!V230)</f>
        <v/>
      </c>
      <c r="F193" s="426" t="str">
        <f>IF('様式第２号　基本情報入力シート'!W230="","",'様式第２号　基本情報入力シート'!W230)</f>
        <v/>
      </c>
      <c r="G193" s="426" t="str">
        <f>IF('様式第２号　基本情報入力シート'!Z230="","",'様式第２号　基本情報入力シート'!Z230)</f>
        <v/>
      </c>
      <c r="H193" s="475" t="str">
        <f>IF('様式第２号　基本情報入力シート'!AD230="","",'様式第２号　基本情報入力シート'!AD230)</f>
        <v/>
      </c>
      <c r="I193" s="481" t="str">
        <f>IF('様式第２号　基本情報入力シート'!AE230="","",'様式第２号　基本情報入力シート'!AE230)</f>
        <v/>
      </c>
      <c r="J193" s="488"/>
      <c r="K193" s="491"/>
      <c r="L193" s="491"/>
      <c r="M193" s="494" t="str">
        <f>IF(G193="","",VLOOKUP(AM193,'【参考】数式用'!$AZ$3:$BA$6,2,FALSE))</f>
        <v/>
      </c>
      <c r="N193" s="503" t="str">
        <f>IF(G193="","",VLOOKUP(G193,'【参考】数式用'!$A$4:$L$54,MATCH('様式４号（個表） '!M193,'【参考】数式用'!$J$3:$L$3,0)+9,FALSE))</f>
        <v/>
      </c>
      <c r="O193" s="513" t="s">
        <v>2422</v>
      </c>
      <c r="P193" s="517" t="str">
        <f t="shared" si="10"/>
        <v>未入力あり</v>
      </c>
      <c r="Q193" s="525" t="str">
        <f>IFERROR(IF(P193="未入力あり","",ROUNDDOWN(ROUNDDOWN($H193*$I193,0)*VLOOKUP($G193,'【参考】数式用'!$A$4:$E$54,3,FALSE),0)),"")</f>
        <v/>
      </c>
      <c r="R193" s="525" t="str">
        <f>IF(AK193="×",0,IF(P193="未入力あり","",ROUNDDOWN(ROUNDDOWN($H193*$I193,0)*VLOOKUP($G193,'【参考】数式用'!$A$4:$E$54,4,FALSE),0)))</f>
        <v/>
      </c>
      <c r="S193" s="529" t="str">
        <f>IF(AL193="×",0,IF(P193="未入力あり","",ROUNDDOWN(ROUNDDOWN($H193*$I193,0)*VLOOKUP($G193,'【参考】数式用'!$A$4:$E$54,5,FALSE),0)))</f>
        <v/>
      </c>
      <c r="U193" s="535"/>
      <c r="V193" s="535"/>
      <c r="W193" s="535"/>
      <c r="X193" s="535"/>
      <c r="Y193" s="535"/>
      <c r="Z193" s="535"/>
      <c r="AA193" s="535"/>
      <c r="AB193" s="535"/>
      <c r="AC193" s="535"/>
      <c r="AD193" s="535"/>
      <c r="AE193" s="535"/>
      <c r="AG193" s="541" t="e">
        <f>IF(#REF!="○",F193,"")</f>
        <v>#REF!</v>
      </c>
      <c r="AH193" s="195" t="e">
        <f>VLOOKUP('様式４号（個表） '!$G193,'【参考】数式用'!$P$4:$Q$54,2,FALSE)</f>
        <v>#N/A</v>
      </c>
      <c r="AI193" s="195" t="e">
        <f>VLOOKUP('様式４号（個表） '!$G193,'【参考】数式用'!$P$4:$W$54,8,FALSE)</f>
        <v>#N/A</v>
      </c>
      <c r="AJ193" s="195" t="e">
        <f>VLOOKUP('様式４号（個表） '!$G193,'【参考】数式用'!$P$4:$AD$54,15,FALSE)</f>
        <v>#N/A</v>
      </c>
      <c r="AK193" s="195" t="str">
        <f t="shared" si="11"/>
        <v/>
      </c>
      <c r="AL193" s="195" t="str">
        <f t="shared" si="11"/>
        <v/>
      </c>
      <c r="AM193" s="195" t="str">
        <f t="shared" si="12"/>
        <v/>
      </c>
      <c r="AN193" s="195" t="str">
        <f>IF(G193="","",VLOOKUP(G193,'【参考】数式用'!$A$4:$M$54,13,FALSE))</f>
        <v/>
      </c>
      <c r="AO193" s="197" t="str">
        <f t="shared" si="13"/>
        <v>―</v>
      </c>
    </row>
    <row r="194" spans="1:41" ht="45" customHeight="1">
      <c r="A194" s="401">
        <f t="shared" si="14"/>
        <v>179</v>
      </c>
      <c r="B194" s="413" t="str">
        <f>IF('様式第２号　基本情報入力シート'!B231="","",'様式第２号　基本情報入力シート'!B231)</f>
        <v/>
      </c>
      <c r="C194" s="426" t="str">
        <f>IF('様式第２号　基本情報入力シート'!L231="","",'様式第２号　基本情報入力シート'!L231)</f>
        <v/>
      </c>
      <c r="D194" s="426" t="str">
        <f>IF('様式第２号　基本情報入力シート'!Q231="","",'様式第２号　基本情報入力シート'!Q231)</f>
        <v/>
      </c>
      <c r="E194" s="426" t="str">
        <f>IF('様式第２号　基本情報入力シート'!V231="","",'様式第２号　基本情報入力シート'!V231)</f>
        <v/>
      </c>
      <c r="F194" s="426" t="str">
        <f>IF('様式第２号　基本情報入力シート'!W231="","",'様式第２号　基本情報入力シート'!W231)</f>
        <v/>
      </c>
      <c r="G194" s="426" t="str">
        <f>IF('様式第２号　基本情報入力シート'!Z231="","",'様式第２号　基本情報入力シート'!Z231)</f>
        <v/>
      </c>
      <c r="H194" s="475" t="str">
        <f>IF('様式第２号　基本情報入力シート'!AD231="","",'様式第２号　基本情報入力シート'!AD231)</f>
        <v/>
      </c>
      <c r="I194" s="481" t="str">
        <f>IF('様式第２号　基本情報入力シート'!AE231="","",'様式第２号　基本情報入力シート'!AE231)</f>
        <v/>
      </c>
      <c r="J194" s="488"/>
      <c r="K194" s="491"/>
      <c r="L194" s="491"/>
      <c r="M194" s="494" t="str">
        <f>IF(G194="","",VLOOKUP(AM194,'【参考】数式用'!$AZ$3:$BA$6,2,FALSE))</f>
        <v/>
      </c>
      <c r="N194" s="503" t="str">
        <f>IF(G194="","",VLOOKUP(G194,'【参考】数式用'!$A$4:$L$54,MATCH('様式４号（個表） '!M194,'【参考】数式用'!$J$3:$L$3,0)+9,FALSE))</f>
        <v/>
      </c>
      <c r="O194" s="513" t="s">
        <v>2422</v>
      </c>
      <c r="P194" s="517" t="str">
        <f t="shared" si="10"/>
        <v>未入力あり</v>
      </c>
      <c r="Q194" s="525" t="str">
        <f>IFERROR(IF(P194="未入力あり","",ROUNDDOWN(ROUNDDOWN($H194*$I194,0)*VLOOKUP($G194,'【参考】数式用'!$A$4:$E$54,3,FALSE),0)),"")</f>
        <v/>
      </c>
      <c r="R194" s="525" t="str">
        <f>IF(AK194="×",0,IF(P194="未入力あり","",ROUNDDOWN(ROUNDDOWN($H194*$I194,0)*VLOOKUP($G194,'【参考】数式用'!$A$4:$E$54,4,FALSE),0)))</f>
        <v/>
      </c>
      <c r="S194" s="529" t="str">
        <f>IF(AL194="×",0,IF(P194="未入力あり","",ROUNDDOWN(ROUNDDOWN($H194*$I194,0)*VLOOKUP($G194,'【参考】数式用'!$A$4:$E$54,5,FALSE),0)))</f>
        <v/>
      </c>
      <c r="U194" s="535"/>
      <c r="V194" s="535"/>
      <c r="W194" s="535"/>
      <c r="X194" s="535"/>
      <c r="Y194" s="535"/>
      <c r="Z194" s="535"/>
      <c r="AA194" s="535"/>
      <c r="AB194" s="535"/>
      <c r="AC194" s="535"/>
      <c r="AD194" s="535"/>
      <c r="AE194" s="535"/>
      <c r="AG194" s="541" t="e">
        <f>IF(#REF!="○",F194,"")</f>
        <v>#REF!</v>
      </c>
      <c r="AH194" s="195" t="e">
        <f>VLOOKUP('様式４号（個表） '!$G194,'【参考】数式用'!$P$4:$Q$54,2,FALSE)</f>
        <v>#N/A</v>
      </c>
      <c r="AI194" s="195" t="e">
        <f>VLOOKUP('様式４号（個表） '!$G194,'【参考】数式用'!$P$4:$W$54,8,FALSE)</f>
        <v>#N/A</v>
      </c>
      <c r="AJ194" s="195" t="e">
        <f>VLOOKUP('様式４号（個表） '!$G194,'【参考】数式用'!$P$4:$AD$54,15,FALSE)</f>
        <v>#N/A</v>
      </c>
      <c r="AK194" s="195" t="str">
        <f t="shared" si="11"/>
        <v/>
      </c>
      <c r="AL194" s="195" t="str">
        <f t="shared" si="11"/>
        <v/>
      </c>
      <c r="AM194" s="195" t="str">
        <f t="shared" si="12"/>
        <v/>
      </c>
      <c r="AN194" s="195" t="str">
        <f>IF(G194="","",VLOOKUP(G194,'【参考】数式用'!$A$4:$M$54,13,FALSE))</f>
        <v/>
      </c>
      <c r="AO194" s="197" t="str">
        <f t="shared" si="13"/>
        <v>―</v>
      </c>
    </row>
    <row r="195" spans="1:41" ht="45" customHeight="1">
      <c r="A195" s="401">
        <f t="shared" si="14"/>
        <v>180</v>
      </c>
      <c r="B195" s="413" t="str">
        <f>IF('様式第２号　基本情報入力シート'!B232="","",'様式第２号　基本情報入力シート'!B232)</f>
        <v/>
      </c>
      <c r="C195" s="426" t="str">
        <f>IF('様式第２号　基本情報入力シート'!L232="","",'様式第２号　基本情報入力シート'!L232)</f>
        <v/>
      </c>
      <c r="D195" s="426" t="str">
        <f>IF('様式第２号　基本情報入力シート'!Q232="","",'様式第２号　基本情報入力シート'!Q232)</f>
        <v/>
      </c>
      <c r="E195" s="426" t="str">
        <f>IF('様式第２号　基本情報入力シート'!V232="","",'様式第２号　基本情報入力シート'!V232)</f>
        <v/>
      </c>
      <c r="F195" s="426" t="str">
        <f>IF('様式第２号　基本情報入力シート'!W232="","",'様式第２号　基本情報入力シート'!W232)</f>
        <v/>
      </c>
      <c r="G195" s="426" t="str">
        <f>IF('様式第２号　基本情報入力シート'!Z232="","",'様式第２号　基本情報入力シート'!Z232)</f>
        <v/>
      </c>
      <c r="H195" s="475" t="str">
        <f>IF('様式第２号　基本情報入力シート'!AD232="","",'様式第２号　基本情報入力シート'!AD232)</f>
        <v/>
      </c>
      <c r="I195" s="481" t="str">
        <f>IF('様式第２号　基本情報入力シート'!AE232="","",'様式第２号　基本情報入力シート'!AE232)</f>
        <v/>
      </c>
      <c r="J195" s="488"/>
      <c r="K195" s="491"/>
      <c r="L195" s="491"/>
      <c r="M195" s="494" t="str">
        <f>IF(G195="","",VLOOKUP(AM195,'【参考】数式用'!$AZ$3:$BA$6,2,FALSE))</f>
        <v/>
      </c>
      <c r="N195" s="503" t="str">
        <f>IF(G195="","",VLOOKUP(G195,'【参考】数式用'!$A$4:$L$54,MATCH('様式４号（個表） '!M195,'【参考】数式用'!$J$3:$L$3,0)+9,FALSE))</f>
        <v/>
      </c>
      <c r="O195" s="513" t="s">
        <v>2422</v>
      </c>
      <c r="P195" s="517" t="str">
        <f t="shared" si="10"/>
        <v>未入力あり</v>
      </c>
      <c r="Q195" s="525" t="str">
        <f>IFERROR(IF(P195="未入力あり","",ROUNDDOWN(ROUNDDOWN($H195*$I195,0)*VLOOKUP($G195,'【参考】数式用'!$A$4:$E$54,3,FALSE),0)),"")</f>
        <v/>
      </c>
      <c r="R195" s="525" t="str">
        <f>IF(AK195="×",0,IF(P195="未入力あり","",ROUNDDOWN(ROUNDDOWN($H195*$I195,0)*VLOOKUP($G195,'【参考】数式用'!$A$4:$E$54,4,FALSE),0)))</f>
        <v/>
      </c>
      <c r="S195" s="529" t="str">
        <f>IF(AL195="×",0,IF(P195="未入力あり","",ROUNDDOWN(ROUNDDOWN($H195*$I195,0)*VLOOKUP($G195,'【参考】数式用'!$A$4:$E$54,5,FALSE),0)))</f>
        <v/>
      </c>
      <c r="U195" s="535"/>
      <c r="V195" s="535"/>
      <c r="W195" s="535"/>
      <c r="X195" s="535"/>
      <c r="Y195" s="535"/>
      <c r="Z195" s="535"/>
      <c r="AA195" s="535"/>
      <c r="AB195" s="535"/>
      <c r="AC195" s="535"/>
      <c r="AD195" s="535"/>
      <c r="AE195" s="535"/>
      <c r="AG195" s="541" t="e">
        <f>IF(#REF!="○",F195,"")</f>
        <v>#REF!</v>
      </c>
      <c r="AH195" s="195" t="e">
        <f>VLOOKUP('様式４号（個表） '!$G195,'【参考】数式用'!$P$4:$Q$54,2,FALSE)</f>
        <v>#N/A</v>
      </c>
      <c r="AI195" s="195" t="e">
        <f>VLOOKUP('様式４号（個表） '!$G195,'【参考】数式用'!$P$4:$W$54,8,FALSE)</f>
        <v>#N/A</v>
      </c>
      <c r="AJ195" s="195" t="e">
        <f>VLOOKUP('様式４号（個表） '!$G195,'【参考】数式用'!$P$4:$AD$54,15,FALSE)</f>
        <v>#N/A</v>
      </c>
      <c r="AK195" s="195" t="str">
        <f t="shared" si="11"/>
        <v/>
      </c>
      <c r="AL195" s="195" t="str">
        <f t="shared" si="11"/>
        <v/>
      </c>
      <c r="AM195" s="195" t="str">
        <f t="shared" si="12"/>
        <v/>
      </c>
      <c r="AN195" s="195" t="str">
        <f>IF(G195="","",VLOOKUP(G195,'【参考】数式用'!$A$4:$M$54,13,FALSE))</f>
        <v/>
      </c>
      <c r="AO195" s="197" t="str">
        <f t="shared" si="13"/>
        <v>―</v>
      </c>
    </row>
    <row r="196" spans="1:41" ht="45" customHeight="1">
      <c r="A196" s="401">
        <f t="shared" si="14"/>
        <v>181</v>
      </c>
      <c r="B196" s="413" t="str">
        <f>IF('様式第２号　基本情報入力シート'!B233="","",'様式第２号　基本情報入力シート'!B233)</f>
        <v/>
      </c>
      <c r="C196" s="426" t="str">
        <f>IF('様式第２号　基本情報入力シート'!L233="","",'様式第２号　基本情報入力シート'!L233)</f>
        <v/>
      </c>
      <c r="D196" s="426" t="str">
        <f>IF('様式第２号　基本情報入力シート'!Q233="","",'様式第２号　基本情報入力シート'!Q233)</f>
        <v/>
      </c>
      <c r="E196" s="426" t="str">
        <f>IF('様式第２号　基本情報入力シート'!V233="","",'様式第２号　基本情報入力シート'!V233)</f>
        <v/>
      </c>
      <c r="F196" s="426" t="str">
        <f>IF('様式第２号　基本情報入力シート'!W233="","",'様式第２号　基本情報入力シート'!W233)</f>
        <v/>
      </c>
      <c r="G196" s="426" t="str">
        <f>IF('様式第２号　基本情報入力シート'!Z233="","",'様式第２号　基本情報入力シート'!Z233)</f>
        <v/>
      </c>
      <c r="H196" s="475" t="str">
        <f>IF('様式第２号　基本情報入力シート'!AD233="","",'様式第２号　基本情報入力シート'!AD233)</f>
        <v/>
      </c>
      <c r="I196" s="481" t="str">
        <f>IF('様式第２号　基本情報入力シート'!AE233="","",'様式第２号　基本情報入力シート'!AE233)</f>
        <v/>
      </c>
      <c r="J196" s="488"/>
      <c r="K196" s="491"/>
      <c r="L196" s="491"/>
      <c r="M196" s="494" t="str">
        <f>IF(G196="","",VLOOKUP(AM196,'【参考】数式用'!$AZ$3:$BA$6,2,FALSE))</f>
        <v/>
      </c>
      <c r="N196" s="503" t="str">
        <f>IF(G196="","",VLOOKUP(G196,'【参考】数式用'!$A$4:$L$54,MATCH('様式４号（個表） '!M196,'【参考】数式用'!$J$3:$L$3,0)+9,FALSE))</f>
        <v/>
      </c>
      <c r="O196" s="513" t="s">
        <v>2422</v>
      </c>
      <c r="P196" s="517" t="str">
        <f t="shared" si="10"/>
        <v>未入力あり</v>
      </c>
      <c r="Q196" s="525" t="str">
        <f>IFERROR(IF(P196="未入力あり","",ROUNDDOWN(ROUNDDOWN($H196*$I196,0)*VLOOKUP($G196,'【参考】数式用'!$A$4:$E$54,3,FALSE),0)),"")</f>
        <v/>
      </c>
      <c r="R196" s="525" t="str">
        <f>IF(AK196="×",0,IF(P196="未入力あり","",ROUNDDOWN(ROUNDDOWN($H196*$I196,0)*VLOOKUP($G196,'【参考】数式用'!$A$4:$E$54,4,FALSE),0)))</f>
        <v/>
      </c>
      <c r="S196" s="529" t="str">
        <f>IF(AL196="×",0,IF(P196="未入力あり","",ROUNDDOWN(ROUNDDOWN($H196*$I196,0)*VLOOKUP($G196,'【参考】数式用'!$A$4:$E$54,5,FALSE),0)))</f>
        <v/>
      </c>
      <c r="U196" s="535"/>
      <c r="V196" s="535"/>
      <c r="W196" s="535"/>
      <c r="X196" s="535"/>
      <c r="Y196" s="535"/>
      <c r="Z196" s="535"/>
      <c r="AA196" s="535"/>
      <c r="AB196" s="535"/>
      <c r="AC196" s="535"/>
      <c r="AD196" s="535"/>
      <c r="AE196" s="535"/>
      <c r="AG196" s="541" t="e">
        <f>IF(#REF!="○",F196,"")</f>
        <v>#REF!</v>
      </c>
      <c r="AH196" s="195" t="e">
        <f>VLOOKUP('様式４号（個表） '!$G196,'【参考】数式用'!$P$4:$Q$54,2,FALSE)</f>
        <v>#N/A</v>
      </c>
      <c r="AI196" s="195" t="e">
        <f>VLOOKUP('様式４号（個表） '!$G196,'【参考】数式用'!$P$4:$W$54,8,FALSE)</f>
        <v>#N/A</v>
      </c>
      <c r="AJ196" s="195" t="e">
        <f>VLOOKUP('様式４号（個表） '!$G196,'【参考】数式用'!$P$4:$AD$54,15,FALSE)</f>
        <v>#N/A</v>
      </c>
      <c r="AK196" s="195" t="str">
        <f t="shared" si="11"/>
        <v/>
      </c>
      <c r="AL196" s="195" t="str">
        <f t="shared" si="11"/>
        <v/>
      </c>
      <c r="AM196" s="195" t="str">
        <f t="shared" si="12"/>
        <v/>
      </c>
      <c r="AN196" s="195" t="str">
        <f>IF(G196="","",VLOOKUP(G196,'【参考】数式用'!$A$4:$M$54,13,FALSE))</f>
        <v/>
      </c>
      <c r="AO196" s="197" t="str">
        <f t="shared" si="13"/>
        <v>―</v>
      </c>
    </row>
    <row r="197" spans="1:41" ht="45" customHeight="1">
      <c r="A197" s="401">
        <f t="shared" si="14"/>
        <v>182</v>
      </c>
      <c r="B197" s="413" t="str">
        <f>IF('様式第２号　基本情報入力シート'!B234="","",'様式第２号　基本情報入力シート'!B234)</f>
        <v/>
      </c>
      <c r="C197" s="426" t="str">
        <f>IF('様式第２号　基本情報入力シート'!L234="","",'様式第２号　基本情報入力シート'!L234)</f>
        <v/>
      </c>
      <c r="D197" s="426" t="str">
        <f>IF('様式第２号　基本情報入力シート'!Q234="","",'様式第２号　基本情報入力シート'!Q234)</f>
        <v/>
      </c>
      <c r="E197" s="426" t="str">
        <f>IF('様式第２号　基本情報入力シート'!V234="","",'様式第２号　基本情報入力シート'!V234)</f>
        <v/>
      </c>
      <c r="F197" s="426" t="str">
        <f>IF('様式第２号　基本情報入力シート'!W234="","",'様式第２号　基本情報入力シート'!W234)</f>
        <v/>
      </c>
      <c r="G197" s="426" t="str">
        <f>IF('様式第２号　基本情報入力シート'!Z234="","",'様式第２号　基本情報入力シート'!Z234)</f>
        <v/>
      </c>
      <c r="H197" s="475" t="str">
        <f>IF('様式第２号　基本情報入力シート'!AD234="","",'様式第２号　基本情報入力シート'!AD234)</f>
        <v/>
      </c>
      <c r="I197" s="481" t="str">
        <f>IF('様式第２号　基本情報入力シート'!AE234="","",'様式第２号　基本情報入力シート'!AE234)</f>
        <v/>
      </c>
      <c r="J197" s="488"/>
      <c r="K197" s="491"/>
      <c r="L197" s="491"/>
      <c r="M197" s="494" t="str">
        <f>IF(G197="","",VLOOKUP(AM197,'【参考】数式用'!$AZ$3:$BA$6,2,FALSE))</f>
        <v/>
      </c>
      <c r="N197" s="503" t="str">
        <f>IF(G197="","",VLOOKUP(G197,'【参考】数式用'!$A$4:$L$54,MATCH('様式４号（個表） '!M197,'【参考】数式用'!$J$3:$L$3,0)+9,FALSE))</f>
        <v/>
      </c>
      <c r="O197" s="513" t="s">
        <v>2422</v>
      </c>
      <c r="P197" s="517" t="str">
        <f t="shared" si="10"/>
        <v>未入力あり</v>
      </c>
      <c r="Q197" s="525" t="str">
        <f>IFERROR(IF(P197="未入力あり","",ROUNDDOWN(ROUNDDOWN($H197*$I197,0)*VLOOKUP($G197,'【参考】数式用'!$A$4:$E$54,3,FALSE),0)),"")</f>
        <v/>
      </c>
      <c r="R197" s="525" t="str">
        <f>IF(AK197="×",0,IF(P197="未入力あり","",ROUNDDOWN(ROUNDDOWN($H197*$I197,0)*VLOOKUP($G197,'【参考】数式用'!$A$4:$E$54,4,FALSE),0)))</f>
        <v/>
      </c>
      <c r="S197" s="529" t="str">
        <f>IF(AL197="×",0,IF(P197="未入力あり","",ROUNDDOWN(ROUNDDOWN($H197*$I197,0)*VLOOKUP($G197,'【参考】数式用'!$A$4:$E$54,5,FALSE),0)))</f>
        <v/>
      </c>
      <c r="U197" s="535"/>
      <c r="V197" s="535"/>
      <c r="W197" s="535"/>
      <c r="X197" s="535"/>
      <c r="Y197" s="535"/>
      <c r="Z197" s="535"/>
      <c r="AA197" s="535"/>
      <c r="AB197" s="535"/>
      <c r="AC197" s="535"/>
      <c r="AD197" s="535"/>
      <c r="AE197" s="535"/>
      <c r="AG197" s="541" t="e">
        <f>IF(#REF!="○",F197,"")</f>
        <v>#REF!</v>
      </c>
      <c r="AH197" s="195" t="e">
        <f>VLOOKUP('様式４号（個表） '!$G197,'【参考】数式用'!$P$4:$Q$54,2,FALSE)</f>
        <v>#N/A</v>
      </c>
      <c r="AI197" s="195" t="e">
        <f>VLOOKUP('様式４号（個表） '!$G197,'【参考】数式用'!$P$4:$W$54,8,FALSE)</f>
        <v>#N/A</v>
      </c>
      <c r="AJ197" s="195" t="e">
        <f>VLOOKUP('様式４号（個表） '!$G197,'【参考】数式用'!$P$4:$AD$54,15,FALSE)</f>
        <v>#N/A</v>
      </c>
      <c r="AK197" s="195" t="str">
        <f t="shared" si="11"/>
        <v/>
      </c>
      <c r="AL197" s="195" t="str">
        <f t="shared" si="11"/>
        <v/>
      </c>
      <c r="AM197" s="195" t="str">
        <f t="shared" si="12"/>
        <v/>
      </c>
      <c r="AN197" s="195" t="str">
        <f>IF(G197="","",VLOOKUP(G197,'【参考】数式用'!$A$4:$M$54,13,FALSE))</f>
        <v/>
      </c>
      <c r="AO197" s="197" t="str">
        <f t="shared" si="13"/>
        <v>―</v>
      </c>
    </row>
    <row r="198" spans="1:41" ht="45" customHeight="1">
      <c r="A198" s="401">
        <f t="shared" si="14"/>
        <v>183</v>
      </c>
      <c r="B198" s="413" t="str">
        <f>IF('様式第２号　基本情報入力シート'!B235="","",'様式第２号　基本情報入力シート'!B235)</f>
        <v/>
      </c>
      <c r="C198" s="426" t="str">
        <f>IF('様式第２号　基本情報入力シート'!L235="","",'様式第２号　基本情報入力シート'!L235)</f>
        <v/>
      </c>
      <c r="D198" s="426" t="str">
        <f>IF('様式第２号　基本情報入力シート'!Q235="","",'様式第２号　基本情報入力シート'!Q235)</f>
        <v/>
      </c>
      <c r="E198" s="426" t="str">
        <f>IF('様式第２号　基本情報入力シート'!V235="","",'様式第２号　基本情報入力シート'!V235)</f>
        <v/>
      </c>
      <c r="F198" s="426" t="str">
        <f>IF('様式第２号　基本情報入力シート'!W235="","",'様式第２号　基本情報入力シート'!W235)</f>
        <v/>
      </c>
      <c r="G198" s="426" t="str">
        <f>IF('様式第２号　基本情報入力シート'!Z235="","",'様式第２号　基本情報入力シート'!Z235)</f>
        <v/>
      </c>
      <c r="H198" s="475" t="str">
        <f>IF('様式第２号　基本情報入力シート'!AD235="","",'様式第２号　基本情報入力シート'!AD235)</f>
        <v/>
      </c>
      <c r="I198" s="481" t="str">
        <f>IF('様式第２号　基本情報入力シート'!AE235="","",'様式第２号　基本情報入力シート'!AE235)</f>
        <v/>
      </c>
      <c r="J198" s="488"/>
      <c r="K198" s="491"/>
      <c r="L198" s="491"/>
      <c r="M198" s="494" t="str">
        <f>IF(G198="","",VLOOKUP(AM198,'【参考】数式用'!$AZ$3:$BA$6,2,FALSE))</f>
        <v/>
      </c>
      <c r="N198" s="503" t="str">
        <f>IF(G198="","",VLOOKUP(G198,'【参考】数式用'!$A$4:$L$54,MATCH('様式４号（個表） '!M198,'【参考】数式用'!$J$3:$L$3,0)+9,FALSE))</f>
        <v/>
      </c>
      <c r="O198" s="513" t="s">
        <v>2422</v>
      </c>
      <c r="P198" s="517" t="str">
        <f t="shared" si="10"/>
        <v>未入力あり</v>
      </c>
      <c r="Q198" s="525" t="str">
        <f>IFERROR(IF(P198="未入力あり","",ROUNDDOWN(ROUNDDOWN($H198*$I198,0)*VLOOKUP($G198,'【参考】数式用'!$A$4:$E$54,3,FALSE),0)),"")</f>
        <v/>
      </c>
      <c r="R198" s="525" t="str">
        <f>IF(AK198="×",0,IF(P198="未入力あり","",ROUNDDOWN(ROUNDDOWN($H198*$I198,0)*VLOOKUP($G198,'【参考】数式用'!$A$4:$E$54,4,FALSE),0)))</f>
        <v/>
      </c>
      <c r="S198" s="529" t="str">
        <f>IF(AL198="×",0,IF(P198="未入力あり","",ROUNDDOWN(ROUNDDOWN($H198*$I198,0)*VLOOKUP($G198,'【参考】数式用'!$A$4:$E$54,5,FALSE),0)))</f>
        <v/>
      </c>
      <c r="U198" s="535"/>
      <c r="V198" s="535"/>
      <c r="W198" s="535"/>
      <c r="X198" s="535"/>
      <c r="Y198" s="535"/>
      <c r="Z198" s="535"/>
      <c r="AA198" s="535"/>
      <c r="AB198" s="535"/>
      <c r="AC198" s="535"/>
      <c r="AD198" s="535"/>
      <c r="AE198" s="535"/>
      <c r="AG198" s="541" t="e">
        <f>IF(#REF!="○",F198,"")</f>
        <v>#REF!</v>
      </c>
      <c r="AH198" s="195" t="e">
        <f>VLOOKUP('様式４号（個表） '!$G198,'【参考】数式用'!$P$4:$Q$54,2,FALSE)</f>
        <v>#N/A</v>
      </c>
      <c r="AI198" s="195" t="e">
        <f>VLOOKUP('様式４号（個表） '!$G198,'【参考】数式用'!$P$4:$W$54,8,FALSE)</f>
        <v>#N/A</v>
      </c>
      <c r="AJ198" s="195" t="e">
        <f>VLOOKUP('様式４号（個表） '!$G198,'【参考】数式用'!$P$4:$AD$54,15,FALSE)</f>
        <v>#N/A</v>
      </c>
      <c r="AK198" s="195" t="str">
        <f t="shared" si="11"/>
        <v/>
      </c>
      <c r="AL198" s="195" t="str">
        <f t="shared" si="11"/>
        <v/>
      </c>
      <c r="AM198" s="195" t="str">
        <f t="shared" si="12"/>
        <v/>
      </c>
      <c r="AN198" s="195" t="str">
        <f>IF(G198="","",VLOOKUP(G198,'【参考】数式用'!$A$4:$M$54,13,FALSE))</f>
        <v/>
      </c>
      <c r="AO198" s="197" t="str">
        <f t="shared" si="13"/>
        <v>―</v>
      </c>
    </row>
    <row r="199" spans="1:41" ht="45" customHeight="1">
      <c r="A199" s="401">
        <f t="shared" si="14"/>
        <v>184</v>
      </c>
      <c r="B199" s="413" t="str">
        <f>IF('様式第２号　基本情報入力シート'!B236="","",'様式第２号　基本情報入力シート'!B236)</f>
        <v/>
      </c>
      <c r="C199" s="426" t="str">
        <f>IF('様式第２号　基本情報入力シート'!L236="","",'様式第２号　基本情報入力シート'!L236)</f>
        <v/>
      </c>
      <c r="D199" s="426" t="str">
        <f>IF('様式第２号　基本情報入力シート'!Q236="","",'様式第２号　基本情報入力シート'!Q236)</f>
        <v/>
      </c>
      <c r="E199" s="426" t="str">
        <f>IF('様式第２号　基本情報入力シート'!V236="","",'様式第２号　基本情報入力シート'!V236)</f>
        <v/>
      </c>
      <c r="F199" s="426" t="str">
        <f>IF('様式第２号　基本情報入力シート'!W236="","",'様式第２号　基本情報入力シート'!W236)</f>
        <v/>
      </c>
      <c r="G199" s="426" t="str">
        <f>IF('様式第２号　基本情報入力シート'!Z236="","",'様式第２号　基本情報入力シート'!Z236)</f>
        <v/>
      </c>
      <c r="H199" s="475" t="str">
        <f>IF('様式第２号　基本情報入力シート'!AD236="","",'様式第２号　基本情報入力シート'!AD236)</f>
        <v/>
      </c>
      <c r="I199" s="481" t="str">
        <f>IF('様式第２号　基本情報入力シート'!AE236="","",'様式第２号　基本情報入力シート'!AE236)</f>
        <v/>
      </c>
      <c r="J199" s="488"/>
      <c r="K199" s="491"/>
      <c r="L199" s="491"/>
      <c r="M199" s="494" t="str">
        <f>IF(G199="","",VLOOKUP(AM199,'【参考】数式用'!$AZ$3:$BA$6,2,FALSE))</f>
        <v/>
      </c>
      <c r="N199" s="503" t="str">
        <f>IF(G199="","",VLOOKUP(G199,'【参考】数式用'!$A$4:$L$54,MATCH('様式４号（個表） '!M199,'【参考】数式用'!$J$3:$L$3,0)+9,FALSE))</f>
        <v/>
      </c>
      <c r="O199" s="513" t="s">
        <v>2422</v>
      </c>
      <c r="P199" s="517" t="str">
        <f t="shared" si="10"/>
        <v>未入力あり</v>
      </c>
      <c r="Q199" s="525" t="str">
        <f>IFERROR(IF(P199="未入力あり","",ROUNDDOWN(ROUNDDOWN($H199*$I199,0)*VLOOKUP($G199,'【参考】数式用'!$A$4:$E$54,3,FALSE),0)),"")</f>
        <v/>
      </c>
      <c r="R199" s="525" t="str">
        <f>IF(AK199="×",0,IF(P199="未入力あり","",ROUNDDOWN(ROUNDDOWN($H199*$I199,0)*VLOOKUP($G199,'【参考】数式用'!$A$4:$E$54,4,FALSE),0)))</f>
        <v/>
      </c>
      <c r="S199" s="529" t="str">
        <f>IF(AL199="×",0,IF(P199="未入力あり","",ROUNDDOWN(ROUNDDOWN($H199*$I199,0)*VLOOKUP($G199,'【参考】数式用'!$A$4:$E$54,5,FALSE),0)))</f>
        <v/>
      </c>
      <c r="U199" s="535"/>
      <c r="V199" s="535"/>
      <c r="W199" s="535"/>
      <c r="X199" s="535"/>
      <c r="Y199" s="535"/>
      <c r="Z199" s="535"/>
      <c r="AA199" s="535"/>
      <c r="AB199" s="535"/>
      <c r="AC199" s="535"/>
      <c r="AD199" s="535"/>
      <c r="AE199" s="535"/>
      <c r="AG199" s="541" t="e">
        <f>IF(#REF!="○",F199,"")</f>
        <v>#REF!</v>
      </c>
      <c r="AH199" s="195" t="e">
        <f>VLOOKUP('様式４号（個表） '!$G199,'【参考】数式用'!$P$4:$Q$54,2,FALSE)</f>
        <v>#N/A</v>
      </c>
      <c r="AI199" s="195" t="e">
        <f>VLOOKUP('様式４号（個表） '!$G199,'【参考】数式用'!$P$4:$W$54,8,FALSE)</f>
        <v>#N/A</v>
      </c>
      <c r="AJ199" s="195" t="e">
        <f>VLOOKUP('様式４号（個表） '!$G199,'【参考】数式用'!$P$4:$AD$54,15,FALSE)</f>
        <v>#N/A</v>
      </c>
      <c r="AK199" s="195" t="str">
        <f t="shared" si="11"/>
        <v/>
      </c>
      <c r="AL199" s="195" t="str">
        <f t="shared" si="11"/>
        <v/>
      </c>
      <c r="AM199" s="195" t="str">
        <f t="shared" si="12"/>
        <v/>
      </c>
      <c r="AN199" s="195" t="str">
        <f>IF(G199="","",VLOOKUP(G199,'【参考】数式用'!$A$4:$M$54,13,FALSE))</f>
        <v/>
      </c>
      <c r="AO199" s="197" t="str">
        <f t="shared" si="13"/>
        <v>―</v>
      </c>
    </row>
    <row r="200" spans="1:41" ht="45" customHeight="1">
      <c r="A200" s="401">
        <f t="shared" si="14"/>
        <v>185</v>
      </c>
      <c r="B200" s="413" t="str">
        <f>IF('様式第２号　基本情報入力シート'!B237="","",'様式第２号　基本情報入力シート'!B237)</f>
        <v/>
      </c>
      <c r="C200" s="426" t="str">
        <f>IF('様式第２号　基本情報入力シート'!L237="","",'様式第２号　基本情報入力シート'!L237)</f>
        <v/>
      </c>
      <c r="D200" s="426" t="str">
        <f>IF('様式第２号　基本情報入力シート'!Q237="","",'様式第２号　基本情報入力シート'!Q237)</f>
        <v/>
      </c>
      <c r="E200" s="426" t="str">
        <f>IF('様式第２号　基本情報入力シート'!V237="","",'様式第２号　基本情報入力シート'!V237)</f>
        <v/>
      </c>
      <c r="F200" s="426" t="str">
        <f>IF('様式第２号　基本情報入力シート'!W237="","",'様式第２号　基本情報入力シート'!W237)</f>
        <v/>
      </c>
      <c r="G200" s="426" t="str">
        <f>IF('様式第２号　基本情報入力シート'!Z237="","",'様式第２号　基本情報入力シート'!Z237)</f>
        <v/>
      </c>
      <c r="H200" s="475" t="str">
        <f>IF('様式第２号　基本情報入力シート'!AD237="","",'様式第２号　基本情報入力シート'!AD237)</f>
        <v/>
      </c>
      <c r="I200" s="481" t="str">
        <f>IF('様式第２号　基本情報入力シート'!AE237="","",'様式第２号　基本情報入力シート'!AE237)</f>
        <v/>
      </c>
      <c r="J200" s="488"/>
      <c r="K200" s="491"/>
      <c r="L200" s="491"/>
      <c r="M200" s="494" t="str">
        <f>IF(G200="","",VLOOKUP(AM200,'【参考】数式用'!$AZ$3:$BA$6,2,FALSE))</f>
        <v/>
      </c>
      <c r="N200" s="503" t="str">
        <f>IF(G200="","",VLOOKUP(G200,'【参考】数式用'!$A$4:$L$54,MATCH('様式４号（個表） '!M200,'【参考】数式用'!$J$3:$L$3,0)+9,FALSE))</f>
        <v/>
      </c>
      <c r="O200" s="513" t="s">
        <v>2422</v>
      </c>
      <c r="P200" s="517" t="str">
        <f t="shared" si="10"/>
        <v>未入力あり</v>
      </c>
      <c r="Q200" s="525" t="str">
        <f>IFERROR(IF(P200="未入力あり","",ROUNDDOWN(ROUNDDOWN($H200*$I200,0)*VLOOKUP($G200,'【参考】数式用'!$A$4:$E$54,3,FALSE),0)),"")</f>
        <v/>
      </c>
      <c r="R200" s="525" t="str">
        <f>IF(AK200="×",0,IF(P200="未入力あり","",ROUNDDOWN(ROUNDDOWN($H200*$I200,0)*VLOOKUP($G200,'【参考】数式用'!$A$4:$E$54,4,FALSE),0)))</f>
        <v/>
      </c>
      <c r="S200" s="529" t="str">
        <f>IF(AL200="×",0,IF(P200="未入力あり","",ROUNDDOWN(ROUNDDOWN($H200*$I200,0)*VLOOKUP($G200,'【参考】数式用'!$A$4:$E$54,5,FALSE),0)))</f>
        <v/>
      </c>
      <c r="U200" s="535"/>
      <c r="V200" s="535"/>
      <c r="W200" s="535"/>
      <c r="X200" s="535"/>
      <c r="Y200" s="535"/>
      <c r="Z200" s="535"/>
      <c r="AA200" s="535"/>
      <c r="AB200" s="535"/>
      <c r="AC200" s="535"/>
      <c r="AD200" s="535"/>
      <c r="AE200" s="535"/>
      <c r="AG200" s="541" t="e">
        <f>IF(#REF!="○",F200,"")</f>
        <v>#REF!</v>
      </c>
      <c r="AH200" s="195" t="e">
        <f>VLOOKUP('様式４号（個表） '!$G200,'【参考】数式用'!$P$4:$Q$54,2,FALSE)</f>
        <v>#N/A</v>
      </c>
      <c r="AI200" s="195" t="e">
        <f>VLOOKUP('様式４号（個表） '!$G200,'【参考】数式用'!$P$4:$W$54,8,FALSE)</f>
        <v>#N/A</v>
      </c>
      <c r="AJ200" s="195" t="e">
        <f>VLOOKUP('様式４号（個表） '!$G200,'【参考】数式用'!$P$4:$AD$54,15,FALSE)</f>
        <v>#N/A</v>
      </c>
      <c r="AK200" s="195" t="str">
        <f t="shared" si="11"/>
        <v/>
      </c>
      <c r="AL200" s="195" t="str">
        <f t="shared" si="11"/>
        <v/>
      </c>
      <c r="AM200" s="195" t="str">
        <f t="shared" si="12"/>
        <v/>
      </c>
      <c r="AN200" s="195" t="str">
        <f>IF(G200="","",VLOOKUP(G200,'【参考】数式用'!$A$4:$M$54,13,FALSE))</f>
        <v/>
      </c>
      <c r="AO200" s="197" t="str">
        <f t="shared" si="13"/>
        <v>―</v>
      </c>
    </row>
    <row r="201" spans="1:41" ht="45" customHeight="1">
      <c r="A201" s="401">
        <f t="shared" si="14"/>
        <v>186</v>
      </c>
      <c r="B201" s="413" t="str">
        <f>IF('様式第２号　基本情報入力シート'!B238="","",'様式第２号　基本情報入力シート'!B238)</f>
        <v/>
      </c>
      <c r="C201" s="426" t="str">
        <f>IF('様式第２号　基本情報入力シート'!L238="","",'様式第２号　基本情報入力シート'!L238)</f>
        <v/>
      </c>
      <c r="D201" s="426" t="str">
        <f>IF('様式第２号　基本情報入力シート'!Q238="","",'様式第２号　基本情報入力シート'!Q238)</f>
        <v/>
      </c>
      <c r="E201" s="426" t="str">
        <f>IF('様式第２号　基本情報入力シート'!V238="","",'様式第２号　基本情報入力シート'!V238)</f>
        <v/>
      </c>
      <c r="F201" s="426" t="str">
        <f>IF('様式第２号　基本情報入力シート'!W238="","",'様式第２号　基本情報入力シート'!W238)</f>
        <v/>
      </c>
      <c r="G201" s="426" t="str">
        <f>IF('様式第２号　基本情報入力シート'!Z238="","",'様式第２号　基本情報入力シート'!Z238)</f>
        <v/>
      </c>
      <c r="H201" s="475" t="str">
        <f>IF('様式第２号　基本情報入力シート'!AD238="","",'様式第２号　基本情報入力シート'!AD238)</f>
        <v/>
      </c>
      <c r="I201" s="481" t="str">
        <f>IF('様式第２号　基本情報入力シート'!AE238="","",'様式第２号　基本情報入力シート'!AE238)</f>
        <v/>
      </c>
      <c r="J201" s="488"/>
      <c r="K201" s="491"/>
      <c r="L201" s="491"/>
      <c r="M201" s="494" t="str">
        <f>IF(G201="","",VLOOKUP(AM201,'【参考】数式用'!$AZ$3:$BA$6,2,FALSE))</f>
        <v/>
      </c>
      <c r="N201" s="503" t="str">
        <f>IF(G201="","",VLOOKUP(G201,'【参考】数式用'!$A$4:$L$54,MATCH('様式４号（個表） '!M201,'【参考】数式用'!$J$3:$L$3,0)+9,FALSE))</f>
        <v/>
      </c>
      <c r="O201" s="513" t="s">
        <v>2422</v>
      </c>
      <c r="P201" s="517" t="str">
        <f t="shared" si="10"/>
        <v>未入力あり</v>
      </c>
      <c r="Q201" s="525" t="str">
        <f>IFERROR(IF(P201="未入力あり","",ROUNDDOWN(ROUNDDOWN($H201*$I201,0)*VLOOKUP($G201,'【参考】数式用'!$A$4:$E$54,3,FALSE),0)),"")</f>
        <v/>
      </c>
      <c r="R201" s="525" t="str">
        <f>IF(AK201="×",0,IF(P201="未入力あり","",ROUNDDOWN(ROUNDDOWN($H201*$I201,0)*VLOOKUP($G201,'【参考】数式用'!$A$4:$E$54,4,FALSE),0)))</f>
        <v/>
      </c>
      <c r="S201" s="529" t="str">
        <f>IF(AL201="×",0,IF(P201="未入力あり","",ROUNDDOWN(ROUNDDOWN($H201*$I201,0)*VLOOKUP($G201,'【参考】数式用'!$A$4:$E$54,5,FALSE),0)))</f>
        <v/>
      </c>
      <c r="U201" s="535"/>
      <c r="V201" s="535"/>
      <c r="W201" s="535"/>
      <c r="X201" s="535"/>
      <c r="Y201" s="535"/>
      <c r="Z201" s="535"/>
      <c r="AA201" s="535"/>
      <c r="AB201" s="535"/>
      <c r="AC201" s="535"/>
      <c r="AD201" s="535"/>
      <c r="AE201" s="535"/>
      <c r="AG201" s="541" t="e">
        <f>IF(#REF!="○",F201,"")</f>
        <v>#REF!</v>
      </c>
      <c r="AH201" s="195" t="e">
        <f>VLOOKUP('様式４号（個表） '!$G201,'【参考】数式用'!$P$4:$Q$54,2,FALSE)</f>
        <v>#N/A</v>
      </c>
      <c r="AI201" s="195" t="e">
        <f>VLOOKUP('様式４号（個表） '!$G201,'【参考】数式用'!$P$4:$W$54,8,FALSE)</f>
        <v>#N/A</v>
      </c>
      <c r="AJ201" s="195" t="e">
        <f>VLOOKUP('様式４号（個表） '!$G201,'【参考】数式用'!$P$4:$AD$54,15,FALSE)</f>
        <v>#N/A</v>
      </c>
      <c r="AK201" s="195" t="str">
        <f t="shared" si="11"/>
        <v/>
      </c>
      <c r="AL201" s="195" t="str">
        <f t="shared" si="11"/>
        <v/>
      </c>
      <c r="AM201" s="195" t="str">
        <f t="shared" si="12"/>
        <v/>
      </c>
      <c r="AN201" s="195" t="str">
        <f>IF(G201="","",VLOOKUP(G201,'【参考】数式用'!$A$4:$M$54,13,FALSE))</f>
        <v/>
      </c>
      <c r="AO201" s="197" t="str">
        <f t="shared" si="13"/>
        <v>―</v>
      </c>
    </row>
    <row r="202" spans="1:41" ht="45" customHeight="1">
      <c r="A202" s="401">
        <f t="shared" si="14"/>
        <v>187</v>
      </c>
      <c r="B202" s="413" t="str">
        <f>IF('様式第２号　基本情報入力シート'!B239="","",'様式第２号　基本情報入力シート'!B239)</f>
        <v/>
      </c>
      <c r="C202" s="426" t="str">
        <f>IF('様式第２号　基本情報入力シート'!L239="","",'様式第２号　基本情報入力シート'!L239)</f>
        <v/>
      </c>
      <c r="D202" s="426" t="str">
        <f>IF('様式第２号　基本情報入力シート'!Q239="","",'様式第２号　基本情報入力シート'!Q239)</f>
        <v/>
      </c>
      <c r="E202" s="426" t="str">
        <f>IF('様式第２号　基本情報入力シート'!V239="","",'様式第２号　基本情報入力シート'!V239)</f>
        <v/>
      </c>
      <c r="F202" s="426" t="str">
        <f>IF('様式第２号　基本情報入力シート'!W239="","",'様式第２号　基本情報入力シート'!W239)</f>
        <v/>
      </c>
      <c r="G202" s="426" t="str">
        <f>IF('様式第２号　基本情報入力シート'!Z239="","",'様式第２号　基本情報入力シート'!Z239)</f>
        <v/>
      </c>
      <c r="H202" s="475" t="str">
        <f>IF('様式第２号　基本情報入力シート'!AD239="","",'様式第２号　基本情報入力シート'!AD239)</f>
        <v/>
      </c>
      <c r="I202" s="481" t="str">
        <f>IF('様式第２号　基本情報入力シート'!AE239="","",'様式第２号　基本情報入力シート'!AE239)</f>
        <v/>
      </c>
      <c r="J202" s="488"/>
      <c r="K202" s="491"/>
      <c r="L202" s="491"/>
      <c r="M202" s="494" t="str">
        <f>IF(G202="","",VLOOKUP(AM202,'【参考】数式用'!$AZ$3:$BA$6,2,FALSE))</f>
        <v/>
      </c>
      <c r="N202" s="503" t="str">
        <f>IF(G202="","",VLOOKUP(G202,'【参考】数式用'!$A$4:$L$54,MATCH('様式４号（個表） '!M202,'【参考】数式用'!$J$3:$L$3,0)+9,FALSE))</f>
        <v/>
      </c>
      <c r="O202" s="513" t="s">
        <v>2422</v>
      </c>
      <c r="P202" s="517" t="str">
        <f t="shared" si="10"/>
        <v>未入力あり</v>
      </c>
      <c r="Q202" s="525" t="str">
        <f>IFERROR(IF(P202="未入力あり","",ROUNDDOWN(ROUNDDOWN($H202*$I202,0)*VLOOKUP($G202,'【参考】数式用'!$A$4:$E$54,3,FALSE),0)),"")</f>
        <v/>
      </c>
      <c r="R202" s="525" t="str">
        <f>IF(AK202="×",0,IF(P202="未入力あり","",ROUNDDOWN(ROUNDDOWN($H202*$I202,0)*VLOOKUP($G202,'【参考】数式用'!$A$4:$E$54,4,FALSE),0)))</f>
        <v/>
      </c>
      <c r="S202" s="529" t="str">
        <f>IF(AL202="×",0,IF(P202="未入力あり","",ROUNDDOWN(ROUNDDOWN($H202*$I202,0)*VLOOKUP($G202,'【参考】数式用'!$A$4:$E$54,5,FALSE),0)))</f>
        <v/>
      </c>
      <c r="U202" s="535"/>
      <c r="V202" s="535"/>
      <c r="W202" s="535"/>
      <c r="X202" s="535"/>
      <c r="Y202" s="535"/>
      <c r="Z202" s="535"/>
      <c r="AA202" s="535"/>
      <c r="AB202" s="535"/>
      <c r="AC202" s="535"/>
      <c r="AD202" s="535"/>
      <c r="AE202" s="535"/>
      <c r="AG202" s="541" t="e">
        <f>IF(#REF!="○",F202,"")</f>
        <v>#REF!</v>
      </c>
      <c r="AH202" s="195" t="e">
        <f>VLOOKUP('様式４号（個表） '!$G202,'【参考】数式用'!$P$4:$Q$54,2,FALSE)</f>
        <v>#N/A</v>
      </c>
      <c r="AI202" s="195" t="e">
        <f>VLOOKUP('様式４号（個表） '!$G202,'【参考】数式用'!$P$4:$W$54,8,FALSE)</f>
        <v>#N/A</v>
      </c>
      <c r="AJ202" s="195" t="e">
        <f>VLOOKUP('様式４号（個表） '!$G202,'【参考】数式用'!$P$4:$AD$54,15,FALSE)</f>
        <v>#N/A</v>
      </c>
      <c r="AK202" s="195" t="str">
        <f t="shared" si="11"/>
        <v/>
      </c>
      <c r="AL202" s="195" t="str">
        <f t="shared" si="11"/>
        <v/>
      </c>
      <c r="AM202" s="195" t="str">
        <f t="shared" si="12"/>
        <v/>
      </c>
      <c r="AN202" s="195" t="str">
        <f>IF(G202="","",VLOOKUP(G202,'【参考】数式用'!$A$4:$M$54,13,FALSE))</f>
        <v/>
      </c>
      <c r="AO202" s="197" t="str">
        <f t="shared" si="13"/>
        <v>―</v>
      </c>
    </row>
    <row r="203" spans="1:41" ht="45" customHeight="1">
      <c r="A203" s="401">
        <f t="shared" si="14"/>
        <v>188</v>
      </c>
      <c r="B203" s="413" t="str">
        <f>IF('様式第２号　基本情報入力シート'!B240="","",'様式第２号　基本情報入力シート'!B240)</f>
        <v/>
      </c>
      <c r="C203" s="426" t="str">
        <f>IF('様式第２号　基本情報入力シート'!L240="","",'様式第２号　基本情報入力シート'!L240)</f>
        <v/>
      </c>
      <c r="D203" s="426" t="str">
        <f>IF('様式第２号　基本情報入力シート'!Q240="","",'様式第２号　基本情報入力シート'!Q240)</f>
        <v/>
      </c>
      <c r="E203" s="426" t="str">
        <f>IF('様式第２号　基本情報入力シート'!V240="","",'様式第２号　基本情報入力シート'!V240)</f>
        <v/>
      </c>
      <c r="F203" s="426" t="str">
        <f>IF('様式第２号　基本情報入力シート'!W240="","",'様式第２号　基本情報入力シート'!W240)</f>
        <v/>
      </c>
      <c r="G203" s="426" t="str">
        <f>IF('様式第２号　基本情報入力シート'!Z240="","",'様式第２号　基本情報入力シート'!Z240)</f>
        <v/>
      </c>
      <c r="H203" s="475" t="str">
        <f>IF('様式第２号　基本情報入力シート'!AD240="","",'様式第２号　基本情報入力シート'!AD240)</f>
        <v/>
      </c>
      <c r="I203" s="481" t="str">
        <f>IF('様式第２号　基本情報入力シート'!AE240="","",'様式第２号　基本情報入力シート'!AE240)</f>
        <v/>
      </c>
      <c r="J203" s="488"/>
      <c r="K203" s="491"/>
      <c r="L203" s="491"/>
      <c r="M203" s="494" t="str">
        <f>IF(G203="","",VLOOKUP(AM203,'【参考】数式用'!$AZ$3:$BA$6,2,FALSE))</f>
        <v/>
      </c>
      <c r="N203" s="503" t="str">
        <f>IF(G203="","",VLOOKUP(G203,'【参考】数式用'!$A$4:$L$54,MATCH('様式４号（個表） '!M203,'【参考】数式用'!$J$3:$L$3,0)+9,FALSE))</f>
        <v/>
      </c>
      <c r="O203" s="513" t="s">
        <v>2422</v>
      </c>
      <c r="P203" s="517" t="str">
        <f t="shared" si="10"/>
        <v>未入力あり</v>
      </c>
      <c r="Q203" s="525" t="str">
        <f>IFERROR(IF(P203="未入力あり","",ROUNDDOWN(ROUNDDOWN($H203*$I203,0)*VLOOKUP($G203,'【参考】数式用'!$A$4:$E$54,3,FALSE),0)),"")</f>
        <v/>
      </c>
      <c r="R203" s="525" t="str">
        <f>IF(AK203="×",0,IF(P203="未入力あり","",ROUNDDOWN(ROUNDDOWN($H203*$I203,0)*VLOOKUP($G203,'【参考】数式用'!$A$4:$E$54,4,FALSE),0)))</f>
        <v/>
      </c>
      <c r="S203" s="529" t="str">
        <f>IF(AL203="×",0,IF(P203="未入力あり","",ROUNDDOWN(ROUNDDOWN($H203*$I203,0)*VLOOKUP($G203,'【参考】数式用'!$A$4:$E$54,5,FALSE),0)))</f>
        <v/>
      </c>
      <c r="U203" s="535"/>
      <c r="V203" s="535"/>
      <c r="W203" s="535"/>
      <c r="X203" s="535"/>
      <c r="Y203" s="535"/>
      <c r="Z203" s="535"/>
      <c r="AA203" s="535"/>
      <c r="AB203" s="535"/>
      <c r="AC203" s="535"/>
      <c r="AD203" s="535"/>
      <c r="AE203" s="535"/>
      <c r="AG203" s="541" t="e">
        <f>IF(#REF!="○",F203,"")</f>
        <v>#REF!</v>
      </c>
      <c r="AH203" s="195" t="e">
        <f>VLOOKUP('様式４号（個表） '!$G203,'【参考】数式用'!$P$4:$Q$54,2,FALSE)</f>
        <v>#N/A</v>
      </c>
      <c r="AI203" s="195" t="e">
        <f>VLOOKUP('様式４号（個表） '!$G203,'【参考】数式用'!$P$4:$W$54,8,FALSE)</f>
        <v>#N/A</v>
      </c>
      <c r="AJ203" s="195" t="e">
        <f>VLOOKUP('様式４号（個表） '!$G203,'【参考】数式用'!$P$4:$AD$54,15,FALSE)</f>
        <v>#N/A</v>
      </c>
      <c r="AK203" s="195" t="str">
        <f t="shared" si="11"/>
        <v/>
      </c>
      <c r="AL203" s="195" t="str">
        <f t="shared" si="11"/>
        <v/>
      </c>
      <c r="AM203" s="195" t="str">
        <f t="shared" si="12"/>
        <v/>
      </c>
      <c r="AN203" s="195" t="str">
        <f>IF(G203="","",VLOOKUP(G203,'【参考】数式用'!$A$4:$M$54,13,FALSE))</f>
        <v/>
      </c>
      <c r="AO203" s="197" t="str">
        <f t="shared" si="13"/>
        <v>―</v>
      </c>
    </row>
    <row r="204" spans="1:41" ht="45" customHeight="1">
      <c r="A204" s="401">
        <f t="shared" si="14"/>
        <v>189</v>
      </c>
      <c r="B204" s="413" t="str">
        <f>IF('様式第２号　基本情報入力シート'!B241="","",'様式第２号　基本情報入力シート'!B241)</f>
        <v/>
      </c>
      <c r="C204" s="426" t="str">
        <f>IF('様式第２号　基本情報入力シート'!L241="","",'様式第２号　基本情報入力シート'!L241)</f>
        <v/>
      </c>
      <c r="D204" s="426" t="str">
        <f>IF('様式第２号　基本情報入力シート'!Q241="","",'様式第２号　基本情報入力シート'!Q241)</f>
        <v/>
      </c>
      <c r="E204" s="426" t="str">
        <f>IF('様式第２号　基本情報入力シート'!V241="","",'様式第２号　基本情報入力シート'!V241)</f>
        <v/>
      </c>
      <c r="F204" s="426" t="str">
        <f>IF('様式第２号　基本情報入力シート'!W241="","",'様式第２号　基本情報入力シート'!W241)</f>
        <v/>
      </c>
      <c r="G204" s="426" t="str">
        <f>IF('様式第２号　基本情報入力シート'!Z241="","",'様式第２号　基本情報入力シート'!Z241)</f>
        <v/>
      </c>
      <c r="H204" s="475" t="str">
        <f>IF('様式第２号　基本情報入力シート'!AD241="","",'様式第２号　基本情報入力シート'!AD241)</f>
        <v/>
      </c>
      <c r="I204" s="481" t="str">
        <f>IF('様式第２号　基本情報入力シート'!AE241="","",'様式第２号　基本情報入力シート'!AE241)</f>
        <v/>
      </c>
      <c r="J204" s="488"/>
      <c r="K204" s="491"/>
      <c r="L204" s="491"/>
      <c r="M204" s="494" t="str">
        <f>IF(G204="","",VLOOKUP(AM204,'【参考】数式用'!$AZ$3:$BA$6,2,FALSE))</f>
        <v/>
      </c>
      <c r="N204" s="503" t="str">
        <f>IF(G204="","",VLOOKUP(G204,'【参考】数式用'!$A$4:$L$54,MATCH('様式４号（個表） '!M204,'【参考】数式用'!$J$3:$L$3,0)+9,FALSE))</f>
        <v/>
      </c>
      <c r="O204" s="513" t="s">
        <v>2422</v>
      </c>
      <c r="P204" s="517" t="str">
        <f t="shared" si="10"/>
        <v>未入力あり</v>
      </c>
      <c r="Q204" s="525" t="str">
        <f>IFERROR(IF(P204="未入力あり","",ROUNDDOWN(ROUNDDOWN($H204*$I204,0)*VLOOKUP($G204,'【参考】数式用'!$A$4:$E$54,3,FALSE),0)),"")</f>
        <v/>
      </c>
      <c r="R204" s="525" t="str">
        <f>IF(AK204="×",0,IF(P204="未入力あり","",ROUNDDOWN(ROUNDDOWN($H204*$I204,0)*VLOOKUP($G204,'【参考】数式用'!$A$4:$E$54,4,FALSE),0)))</f>
        <v/>
      </c>
      <c r="S204" s="529" t="str">
        <f>IF(AL204="×",0,IF(P204="未入力あり","",ROUNDDOWN(ROUNDDOWN($H204*$I204,0)*VLOOKUP($G204,'【参考】数式用'!$A$4:$E$54,5,FALSE),0)))</f>
        <v/>
      </c>
      <c r="U204" s="535"/>
      <c r="V204" s="535"/>
      <c r="W204" s="535"/>
      <c r="X204" s="535"/>
      <c r="Y204" s="535"/>
      <c r="Z204" s="535"/>
      <c r="AA204" s="535"/>
      <c r="AB204" s="535"/>
      <c r="AC204" s="535"/>
      <c r="AD204" s="535"/>
      <c r="AE204" s="535"/>
      <c r="AG204" s="541" t="e">
        <f>IF(#REF!="○",F204,"")</f>
        <v>#REF!</v>
      </c>
      <c r="AH204" s="195" t="e">
        <f>VLOOKUP('様式４号（個表） '!$G204,'【参考】数式用'!$P$4:$Q$54,2,FALSE)</f>
        <v>#N/A</v>
      </c>
      <c r="AI204" s="195" t="e">
        <f>VLOOKUP('様式４号（個表） '!$G204,'【参考】数式用'!$P$4:$W$54,8,FALSE)</f>
        <v>#N/A</v>
      </c>
      <c r="AJ204" s="195" t="e">
        <f>VLOOKUP('様式４号（個表） '!$G204,'【参考】数式用'!$P$4:$AD$54,15,FALSE)</f>
        <v>#N/A</v>
      </c>
      <c r="AK204" s="195" t="str">
        <f t="shared" si="11"/>
        <v/>
      </c>
      <c r="AL204" s="195" t="str">
        <f t="shared" si="11"/>
        <v/>
      </c>
      <c r="AM204" s="195" t="str">
        <f t="shared" si="12"/>
        <v/>
      </c>
      <c r="AN204" s="195" t="str">
        <f>IF(G204="","",VLOOKUP(G204,'【参考】数式用'!$A$4:$M$54,13,FALSE))</f>
        <v/>
      </c>
      <c r="AO204" s="197" t="str">
        <f t="shared" si="13"/>
        <v>―</v>
      </c>
    </row>
    <row r="205" spans="1:41" ht="45" customHeight="1">
      <c r="A205" s="401">
        <f t="shared" si="14"/>
        <v>190</v>
      </c>
      <c r="B205" s="413" t="str">
        <f>IF('様式第２号　基本情報入力シート'!B242="","",'様式第２号　基本情報入力シート'!B242)</f>
        <v/>
      </c>
      <c r="C205" s="426" t="str">
        <f>IF('様式第２号　基本情報入力シート'!L242="","",'様式第２号　基本情報入力シート'!L242)</f>
        <v/>
      </c>
      <c r="D205" s="426" t="str">
        <f>IF('様式第２号　基本情報入力シート'!Q242="","",'様式第２号　基本情報入力シート'!Q242)</f>
        <v/>
      </c>
      <c r="E205" s="426" t="str">
        <f>IF('様式第２号　基本情報入力シート'!V242="","",'様式第２号　基本情報入力シート'!V242)</f>
        <v/>
      </c>
      <c r="F205" s="426" t="str">
        <f>IF('様式第２号　基本情報入力シート'!W242="","",'様式第２号　基本情報入力シート'!W242)</f>
        <v/>
      </c>
      <c r="G205" s="426" t="str">
        <f>IF('様式第２号　基本情報入力シート'!Z242="","",'様式第２号　基本情報入力シート'!Z242)</f>
        <v/>
      </c>
      <c r="H205" s="475" t="str">
        <f>IF('様式第２号　基本情報入力シート'!AD242="","",'様式第２号　基本情報入力シート'!AD242)</f>
        <v/>
      </c>
      <c r="I205" s="481" t="str">
        <f>IF('様式第２号　基本情報入力シート'!AE242="","",'様式第２号　基本情報入力シート'!AE242)</f>
        <v/>
      </c>
      <c r="J205" s="488"/>
      <c r="K205" s="491"/>
      <c r="L205" s="491"/>
      <c r="M205" s="494" t="str">
        <f>IF(G205="","",VLOOKUP(AM205,'【参考】数式用'!$AZ$3:$BA$6,2,FALSE))</f>
        <v/>
      </c>
      <c r="N205" s="503" t="str">
        <f>IF(G205="","",VLOOKUP(G205,'【参考】数式用'!$A$4:$L$54,MATCH('様式４号（個表） '!M205,'【参考】数式用'!$J$3:$L$3,0)+9,FALSE))</f>
        <v/>
      </c>
      <c r="O205" s="513" t="s">
        <v>2422</v>
      </c>
      <c r="P205" s="517" t="str">
        <f t="shared" si="10"/>
        <v>未入力あり</v>
      </c>
      <c r="Q205" s="525" t="str">
        <f>IFERROR(IF(P205="未入力あり","",ROUNDDOWN(ROUNDDOWN($H205*$I205,0)*VLOOKUP($G205,'【参考】数式用'!$A$4:$E$54,3,FALSE),0)),"")</f>
        <v/>
      </c>
      <c r="R205" s="525" t="str">
        <f>IF(AK205="×",0,IF(P205="未入力あり","",ROUNDDOWN(ROUNDDOWN($H205*$I205,0)*VLOOKUP($G205,'【参考】数式用'!$A$4:$E$54,4,FALSE),0)))</f>
        <v/>
      </c>
      <c r="S205" s="529" t="str">
        <f>IF(AL205="×",0,IF(P205="未入力あり","",ROUNDDOWN(ROUNDDOWN($H205*$I205,0)*VLOOKUP($G205,'【参考】数式用'!$A$4:$E$54,5,FALSE),0)))</f>
        <v/>
      </c>
      <c r="U205" s="535"/>
      <c r="V205" s="535"/>
      <c r="W205" s="535"/>
      <c r="X205" s="535"/>
      <c r="Y205" s="535"/>
      <c r="Z205" s="535"/>
      <c r="AA205" s="535"/>
      <c r="AB205" s="535"/>
      <c r="AC205" s="535"/>
      <c r="AD205" s="535"/>
      <c r="AE205" s="535"/>
      <c r="AG205" s="541" t="e">
        <f>IF(#REF!="○",F205,"")</f>
        <v>#REF!</v>
      </c>
      <c r="AH205" s="195" t="e">
        <f>VLOOKUP('様式４号（個表） '!$G205,'【参考】数式用'!$P$4:$Q$54,2,FALSE)</f>
        <v>#N/A</v>
      </c>
      <c r="AI205" s="195" t="e">
        <f>VLOOKUP('様式４号（個表） '!$G205,'【参考】数式用'!$P$4:$W$54,8,FALSE)</f>
        <v>#N/A</v>
      </c>
      <c r="AJ205" s="195" t="e">
        <f>VLOOKUP('様式４号（個表） '!$G205,'【参考】数式用'!$P$4:$AD$54,15,FALSE)</f>
        <v>#N/A</v>
      </c>
      <c r="AK205" s="195" t="str">
        <f t="shared" si="11"/>
        <v/>
      </c>
      <c r="AL205" s="195" t="str">
        <f t="shared" si="11"/>
        <v/>
      </c>
      <c r="AM205" s="195" t="str">
        <f t="shared" si="12"/>
        <v/>
      </c>
      <c r="AN205" s="195" t="str">
        <f>IF(G205="","",VLOOKUP(G205,'【参考】数式用'!$A$4:$M$54,13,FALSE))</f>
        <v/>
      </c>
      <c r="AO205" s="197" t="str">
        <f t="shared" si="13"/>
        <v>―</v>
      </c>
    </row>
    <row r="206" spans="1:41" ht="45" customHeight="1">
      <c r="A206" s="401">
        <f t="shared" si="14"/>
        <v>191</v>
      </c>
      <c r="B206" s="413" t="str">
        <f>IF('様式第２号　基本情報入力シート'!B243="","",'様式第２号　基本情報入力シート'!B243)</f>
        <v/>
      </c>
      <c r="C206" s="426" t="str">
        <f>IF('様式第２号　基本情報入力シート'!L243="","",'様式第２号　基本情報入力シート'!L243)</f>
        <v/>
      </c>
      <c r="D206" s="426" t="str">
        <f>IF('様式第２号　基本情報入力シート'!Q243="","",'様式第２号　基本情報入力シート'!Q243)</f>
        <v/>
      </c>
      <c r="E206" s="426" t="str">
        <f>IF('様式第２号　基本情報入力シート'!V243="","",'様式第２号　基本情報入力シート'!V243)</f>
        <v/>
      </c>
      <c r="F206" s="426" t="str">
        <f>IF('様式第２号　基本情報入力シート'!W243="","",'様式第２号　基本情報入力シート'!W243)</f>
        <v/>
      </c>
      <c r="G206" s="426" t="str">
        <f>IF('様式第２号　基本情報入力シート'!Z243="","",'様式第２号　基本情報入力シート'!Z243)</f>
        <v/>
      </c>
      <c r="H206" s="475" t="str">
        <f>IF('様式第２号　基本情報入力シート'!AD243="","",'様式第２号　基本情報入力シート'!AD243)</f>
        <v/>
      </c>
      <c r="I206" s="481" t="str">
        <f>IF('様式第２号　基本情報入力シート'!AE243="","",'様式第２号　基本情報入力シート'!AE243)</f>
        <v/>
      </c>
      <c r="J206" s="488"/>
      <c r="K206" s="491"/>
      <c r="L206" s="491"/>
      <c r="M206" s="494" t="str">
        <f>IF(G206="","",VLOOKUP(AM206,'【参考】数式用'!$AZ$3:$BA$6,2,FALSE))</f>
        <v/>
      </c>
      <c r="N206" s="503" t="str">
        <f>IF(G206="","",VLOOKUP(G206,'【参考】数式用'!$A$4:$L$54,MATCH('様式４号（個表） '!M206,'【参考】数式用'!$J$3:$L$3,0)+9,FALSE))</f>
        <v/>
      </c>
      <c r="O206" s="513" t="s">
        <v>2422</v>
      </c>
      <c r="P206" s="517" t="str">
        <f t="shared" si="10"/>
        <v>未入力あり</v>
      </c>
      <c r="Q206" s="525" t="str">
        <f>IFERROR(IF(P206="未入力あり","",ROUNDDOWN(ROUNDDOWN($H206*$I206,0)*VLOOKUP($G206,'【参考】数式用'!$A$4:$E$54,3,FALSE),0)),"")</f>
        <v/>
      </c>
      <c r="R206" s="525" t="str">
        <f>IF(AK206="×",0,IF(P206="未入力あり","",ROUNDDOWN(ROUNDDOWN($H206*$I206,0)*VLOOKUP($G206,'【参考】数式用'!$A$4:$E$54,4,FALSE),0)))</f>
        <v/>
      </c>
      <c r="S206" s="529" t="str">
        <f>IF(AL206="×",0,IF(P206="未入力あり","",ROUNDDOWN(ROUNDDOWN($H206*$I206,0)*VLOOKUP($G206,'【参考】数式用'!$A$4:$E$54,5,FALSE),0)))</f>
        <v/>
      </c>
      <c r="U206" s="535"/>
      <c r="V206" s="535"/>
      <c r="W206" s="535"/>
      <c r="X206" s="535"/>
      <c r="Y206" s="535"/>
      <c r="Z206" s="535"/>
      <c r="AA206" s="535"/>
      <c r="AB206" s="535"/>
      <c r="AC206" s="535"/>
      <c r="AD206" s="535"/>
      <c r="AE206" s="535"/>
      <c r="AG206" s="541" t="e">
        <f>IF(#REF!="○",F206,"")</f>
        <v>#REF!</v>
      </c>
      <c r="AH206" s="195" t="e">
        <f>VLOOKUP('様式４号（個表） '!$G206,'【参考】数式用'!$P$4:$Q$54,2,FALSE)</f>
        <v>#N/A</v>
      </c>
      <c r="AI206" s="195" t="e">
        <f>VLOOKUP('様式４号（個表） '!$G206,'【参考】数式用'!$P$4:$W$54,8,FALSE)</f>
        <v>#N/A</v>
      </c>
      <c r="AJ206" s="195" t="e">
        <f>VLOOKUP('様式４号（個表） '!$G206,'【参考】数式用'!$P$4:$AD$54,15,FALSE)</f>
        <v>#N/A</v>
      </c>
      <c r="AK206" s="195" t="str">
        <f t="shared" si="11"/>
        <v/>
      </c>
      <c r="AL206" s="195" t="str">
        <f t="shared" si="11"/>
        <v/>
      </c>
      <c r="AM206" s="195" t="str">
        <f t="shared" si="12"/>
        <v/>
      </c>
      <c r="AN206" s="195" t="str">
        <f>IF(G206="","",VLOOKUP(G206,'【参考】数式用'!$A$4:$M$54,13,FALSE))</f>
        <v/>
      </c>
      <c r="AO206" s="197" t="str">
        <f t="shared" si="13"/>
        <v>―</v>
      </c>
    </row>
    <row r="207" spans="1:41" ht="45" customHeight="1">
      <c r="A207" s="401">
        <f t="shared" si="14"/>
        <v>192</v>
      </c>
      <c r="B207" s="413" t="str">
        <f>IF('様式第２号　基本情報入力シート'!B244="","",'様式第２号　基本情報入力シート'!B244)</f>
        <v/>
      </c>
      <c r="C207" s="426" t="str">
        <f>IF('様式第２号　基本情報入力シート'!L244="","",'様式第２号　基本情報入力シート'!L244)</f>
        <v/>
      </c>
      <c r="D207" s="426" t="str">
        <f>IF('様式第２号　基本情報入力シート'!Q244="","",'様式第２号　基本情報入力シート'!Q244)</f>
        <v/>
      </c>
      <c r="E207" s="426" t="str">
        <f>IF('様式第２号　基本情報入力シート'!V244="","",'様式第２号　基本情報入力シート'!V244)</f>
        <v/>
      </c>
      <c r="F207" s="426" t="str">
        <f>IF('様式第２号　基本情報入力シート'!W244="","",'様式第２号　基本情報入力シート'!W244)</f>
        <v/>
      </c>
      <c r="G207" s="426" t="str">
        <f>IF('様式第２号　基本情報入力シート'!Z244="","",'様式第２号　基本情報入力シート'!Z244)</f>
        <v/>
      </c>
      <c r="H207" s="475" t="str">
        <f>IF('様式第２号　基本情報入力シート'!AD244="","",'様式第２号　基本情報入力シート'!AD244)</f>
        <v/>
      </c>
      <c r="I207" s="481" t="str">
        <f>IF('様式第２号　基本情報入力シート'!AE244="","",'様式第２号　基本情報入力シート'!AE244)</f>
        <v/>
      </c>
      <c r="J207" s="488"/>
      <c r="K207" s="491"/>
      <c r="L207" s="491"/>
      <c r="M207" s="494" t="str">
        <f>IF(G207="","",VLOOKUP(AM207,'【参考】数式用'!$AZ$3:$BA$6,2,FALSE))</f>
        <v/>
      </c>
      <c r="N207" s="503" t="str">
        <f>IF(G207="","",VLOOKUP(G207,'【参考】数式用'!$A$4:$L$54,MATCH('様式４号（個表） '!M207,'【参考】数式用'!$J$3:$L$3,0)+9,FALSE))</f>
        <v/>
      </c>
      <c r="O207" s="513" t="s">
        <v>2422</v>
      </c>
      <c r="P207" s="517" t="str">
        <f t="shared" si="10"/>
        <v>未入力あり</v>
      </c>
      <c r="Q207" s="525" t="str">
        <f>IFERROR(IF(P207="未入力あり","",ROUNDDOWN(ROUNDDOWN($H207*$I207,0)*VLOOKUP($G207,'【参考】数式用'!$A$4:$E$54,3,FALSE),0)),"")</f>
        <v/>
      </c>
      <c r="R207" s="525" t="str">
        <f>IF(AK207="×",0,IF(P207="未入力あり","",ROUNDDOWN(ROUNDDOWN($H207*$I207,0)*VLOOKUP($G207,'【参考】数式用'!$A$4:$E$54,4,FALSE),0)))</f>
        <v/>
      </c>
      <c r="S207" s="529" t="str">
        <f>IF(AL207="×",0,IF(P207="未入力あり","",ROUNDDOWN(ROUNDDOWN($H207*$I207,0)*VLOOKUP($G207,'【参考】数式用'!$A$4:$E$54,5,FALSE),0)))</f>
        <v/>
      </c>
      <c r="U207" s="535"/>
      <c r="V207" s="535"/>
      <c r="W207" s="535"/>
      <c r="X207" s="535"/>
      <c r="Y207" s="535"/>
      <c r="Z207" s="535"/>
      <c r="AA207" s="535"/>
      <c r="AB207" s="535"/>
      <c r="AC207" s="535"/>
      <c r="AD207" s="535"/>
      <c r="AE207" s="535"/>
      <c r="AG207" s="541" t="e">
        <f>IF(#REF!="○",F207,"")</f>
        <v>#REF!</v>
      </c>
      <c r="AH207" s="195" t="e">
        <f>VLOOKUP('様式４号（個表） '!$G207,'【参考】数式用'!$P$4:$Q$54,2,FALSE)</f>
        <v>#N/A</v>
      </c>
      <c r="AI207" s="195" t="e">
        <f>VLOOKUP('様式４号（個表） '!$G207,'【参考】数式用'!$P$4:$W$54,8,FALSE)</f>
        <v>#N/A</v>
      </c>
      <c r="AJ207" s="195" t="e">
        <f>VLOOKUP('様式４号（個表） '!$G207,'【参考】数式用'!$P$4:$AD$54,15,FALSE)</f>
        <v>#N/A</v>
      </c>
      <c r="AK207" s="195" t="str">
        <f t="shared" si="11"/>
        <v/>
      </c>
      <c r="AL207" s="195" t="str">
        <f t="shared" si="11"/>
        <v/>
      </c>
      <c r="AM207" s="195" t="str">
        <f t="shared" si="12"/>
        <v/>
      </c>
      <c r="AN207" s="195" t="str">
        <f>IF(G207="","",VLOOKUP(G207,'【参考】数式用'!$A$4:$M$54,13,FALSE))</f>
        <v/>
      </c>
      <c r="AO207" s="197" t="str">
        <f t="shared" si="13"/>
        <v>―</v>
      </c>
    </row>
    <row r="208" spans="1:41" ht="45" customHeight="1">
      <c r="A208" s="401">
        <f t="shared" si="14"/>
        <v>193</v>
      </c>
      <c r="B208" s="413" t="str">
        <f>IF('様式第２号　基本情報入力シート'!B245="","",'様式第２号　基本情報入力シート'!B245)</f>
        <v/>
      </c>
      <c r="C208" s="426" t="str">
        <f>IF('様式第２号　基本情報入力シート'!L245="","",'様式第２号　基本情報入力シート'!L245)</f>
        <v/>
      </c>
      <c r="D208" s="426" t="str">
        <f>IF('様式第２号　基本情報入力シート'!Q245="","",'様式第２号　基本情報入力シート'!Q245)</f>
        <v/>
      </c>
      <c r="E208" s="426" t="str">
        <f>IF('様式第２号　基本情報入力シート'!V245="","",'様式第２号　基本情報入力シート'!V245)</f>
        <v/>
      </c>
      <c r="F208" s="426" t="str">
        <f>IF('様式第２号　基本情報入力シート'!W245="","",'様式第２号　基本情報入力シート'!W245)</f>
        <v/>
      </c>
      <c r="G208" s="426" t="str">
        <f>IF('様式第２号　基本情報入力シート'!Z245="","",'様式第２号　基本情報入力シート'!Z245)</f>
        <v/>
      </c>
      <c r="H208" s="475" t="str">
        <f>IF('様式第２号　基本情報入力シート'!AD245="","",'様式第２号　基本情報入力シート'!AD245)</f>
        <v/>
      </c>
      <c r="I208" s="481" t="str">
        <f>IF('様式第２号　基本情報入力シート'!AE245="","",'様式第２号　基本情報入力シート'!AE245)</f>
        <v/>
      </c>
      <c r="J208" s="488"/>
      <c r="K208" s="491"/>
      <c r="L208" s="491"/>
      <c r="M208" s="494" t="str">
        <f>IF(G208="","",VLOOKUP(AM208,'【参考】数式用'!$AZ$3:$BA$6,2,FALSE))</f>
        <v/>
      </c>
      <c r="N208" s="503" t="str">
        <f>IF(G208="","",VLOOKUP(G208,'【参考】数式用'!$A$4:$L$54,MATCH('様式４号（個表） '!M208,'【参考】数式用'!$J$3:$L$3,0)+9,FALSE))</f>
        <v/>
      </c>
      <c r="O208" s="513" t="s">
        <v>2422</v>
      </c>
      <c r="P208" s="517" t="str">
        <f t="shared" ref="P208:P271" si="15">IFERROR(ROUNDDOWN(ROUNDDOWN($H208*$I208,0)*$N208,0),"未入力あり")</f>
        <v>未入力あり</v>
      </c>
      <c r="Q208" s="525" t="str">
        <f>IFERROR(IF(P208="未入力あり","",ROUNDDOWN(ROUNDDOWN($H208*$I208,0)*VLOOKUP($G208,'【参考】数式用'!$A$4:$E$54,3,FALSE),0)),"")</f>
        <v/>
      </c>
      <c r="R208" s="525" t="str">
        <f>IF(AK208="×",0,IF(P208="未入力あり","",ROUNDDOWN(ROUNDDOWN($H208*$I208,0)*VLOOKUP($G208,'【参考】数式用'!$A$4:$E$54,4,FALSE),0)))</f>
        <v/>
      </c>
      <c r="S208" s="529" t="str">
        <f>IF(AL208="×",0,IF(P208="未入力あり","",ROUNDDOWN(ROUNDDOWN($H208*$I208,0)*VLOOKUP($G208,'【参考】数式用'!$A$4:$E$54,5,FALSE),0)))</f>
        <v/>
      </c>
      <c r="U208" s="535"/>
      <c r="V208" s="535"/>
      <c r="W208" s="535"/>
      <c r="X208" s="535"/>
      <c r="Y208" s="535"/>
      <c r="Z208" s="535"/>
      <c r="AA208" s="535"/>
      <c r="AB208" s="535"/>
      <c r="AC208" s="535"/>
      <c r="AD208" s="535"/>
      <c r="AE208" s="535"/>
      <c r="AG208" s="541" t="e">
        <f>IF(#REF!="○",F208,"")</f>
        <v>#REF!</v>
      </c>
      <c r="AH208" s="195" t="e">
        <f>VLOOKUP('様式４号（個表） '!$G208,'【参考】数式用'!$P$4:$Q$54,2,FALSE)</f>
        <v>#N/A</v>
      </c>
      <c r="AI208" s="195" t="e">
        <f>VLOOKUP('様式４号（個表） '!$G208,'【参考】数式用'!$P$4:$W$54,8,FALSE)</f>
        <v>#N/A</v>
      </c>
      <c r="AJ208" s="195" t="e">
        <f>VLOOKUP('様式４号（個表） '!$G208,'【参考】数式用'!$P$4:$AD$54,15,FALSE)</f>
        <v>#N/A</v>
      </c>
      <c r="AK208" s="195" t="str">
        <f t="shared" ref="AK208:AL271" si="16">IF(K208="","",IF(OR(K208="要件を満たさない",K208="―"),"×","○"))</f>
        <v/>
      </c>
      <c r="AL208" s="195" t="str">
        <f t="shared" si="16"/>
        <v/>
      </c>
      <c r="AM208" s="195" t="str">
        <f t="shared" ref="AM208:AM271" si="17">IF(G208="","","○"&amp;AK208&amp;AL208)</f>
        <v/>
      </c>
      <c r="AN208" s="195" t="str">
        <f>IF(G208="","",VLOOKUP(G208,'【参考】数式用'!$A$4:$M$54,13,FALSE))</f>
        <v/>
      </c>
      <c r="AO208" s="197" t="str">
        <f t="shared" ref="AO208:AO271" si="18">IF(AND(AK208="×",L208="②の要件を満たしている"),"×","―")</f>
        <v>―</v>
      </c>
    </row>
    <row r="209" spans="1:41" ht="45" customHeight="1">
      <c r="A209" s="401">
        <f t="shared" ref="A209:A272" si="19">A208+1</f>
        <v>194</v>
      </c>
      <c r="B209" s="413" t="str">
        <f>IF('様式第２号　基本情報入力シート'!B246="","",'様式第２号　基本情報入力シート'!B246)</f>
        <v/>
      </c>
      <c r="C209" s="426" t="str">
        <f>IF('様式第２号　基本情報入力シート'!L246="","",'様式第２号　基本情報入力シート'!L246)</f>
        <v/>
      </c>
      <c r="D209" s="426" t="str">
        <f>IF('様式第２号　基本情報入力シート'!Q246="","",'様式第２号　基本情報入力シート'!Q246)</f>
        <v/>
      </c>
      <c r="E209" s="426" t="str">
        <f>IF('様式第２号　基本情報入力シート'!V246="","",'様式第２号　基本情報入力シート'!V246)</f>
        <v/>
      </c>
      <c r="F209" s="426" t="str">
        <f>IF('様式第２号　基本情報入力シート'!W246="","",'様式第２号　基本情報入力シート'!W246)</f>
        <v/>
      </c>
      <c r="G209" s="426" t="str">
        <f>IF('様式第２号　基本情報入力シート'!Z246="","",'様式第２号　基本情報入力シート'!Z246)</f>
        <v/>
      </c>
      <c r="H209" s="475" t="str">
        <f>IF('様式第２号　基本情報入力シート'!AD246="","",'様式第２号　基本情報入力シート'!AD246)</f>
        <v/>
      </c>
      <c r="I209" s="481" t="str">
        <f>IF('様式第２号　基本情報入力シート'!AE246="","",'様式第２号　基本情報入力シート'!AE246)</f>
        <v/>
      </c>
      <c r="J209" s="488"/>
      <c r="K209" s="491"/>
      <c r="L209" s="491"/>
      <c r="M209" s="494" t="str">
        <f>IF(G209="","",VLOOKUP(AM209,'【参考】数式用'!$AZ$3:$BA$6,2,FALSE))</f>
        <v/>
      </c>
      <c r="N209" s="503" t="str">
        <f>IF(G209="","",VLOOKUP(G209,'【参考】数式用'!$A$4:$L$54,MATCH('様式４号（個表） '!M209,'【参考】数式用'!$J$3:$L$3,0)+9,FALSE))</f>
        <v/>
      </c>
      <c r="O209" s="513" t="s">
        <v>2422</v>
      </c>
      <c r="P209" s="517" t="str">
        <f t="shared" si="15"/>
        <v>未入力あり</v>
      </c>
      <c r="Q209" s="525" t="str">
        <f>IFERROR(IF(P209="未入力あり","",ROUNDDOWN(ROUNDDOWN($H209*$I209,0)*VLOOKUP($G209,'【参考】数式用'!$A$4:$E$54,3,FALSE),0)),"")</f>
        <v/>
      </c>
      <c r="R209" s="525" t="str">
        <f>IF(AK209="×",0,IF(P209="未入力あり","",ROUNDDOWN(ROUNDDOWN($H209*$I209,0)*VLOOKUP($G209,'【参考】数式用'!$A$4:$E$54,4,FALSE),0)))</f>
        <v/>
      </c>
      <c r="S209" s="529" t="str">
        <f>IF(AL209="×",0,IF(P209="未入力あり","",ROUNDDOWN(ROUNDDOWN($H209*$I209,0)*VLOOKUP($G209,'【参考】数式用'!$A$4:$E$54,5,FALSE),0)))</f>
        <v/>
      </c>
      <c r="U209" s="535"/>
      <c r="V209" s="535"/>
      <c r="W209" s="535"/>
      <c r="X209" s="535"/>
      <c r="Y209" s="535"/>
      <c r="Z209" s="535"/>
      <c r="AA209" s="535"/>
      <c r="AB209" s="535"/>
      <c r="AC209" s="535"/>
      <c r="AD209" s="535"/>
      <c r="AE209" s="535"/>
      <c r="AG209" s="541" t="e">
        <f>IF(#REF!="○",F209,"")</f>
        <v>#REF!</v>
      </c>
      <c r="AH209" s="195" t="e">
        <f>VLOOKUP('様式４号（個表） '!$G209,'【参考】数式用'!$P$4:$Q$54,2,FALSE)</f>
        <v>#N/A</v>
      </c>
      <c r="AI209" s="195" t="e">
        <f>VLOOKUP('様式４号（個表） '!$G209,'【参考】数式用'!$P$4:$W$54,8,FALSE)</f>
        <v>#N/A</v>
      </c>
      <c r="AJ209" s="195" t="e">
        <f>VLOOKUP('様式４号（個表） '!$G209,'【参考】数式用'!$P$4:$AD$54,15,FALSE)</f>
        <v>#N/A</v>
      </c>
      <c r="AK209" s="195" t="str">
        <f t="shared" si="16"/>
        <v/>
      </c>
      <c r="AL209" s="195" t="str">
        <f t="shared" si="16"/>
        <v/>
      </c>
      <c r="AM209" s="195" t="str">
        <f t="shared" si="17"/>
        <v/>
      </c>
      <c r="AN209" s="195" t="str">
        <f>IF(G209="","",VLOOKUP(G209,'【参考】数式用'!$A$4:$M$54,13,FALSE))</f>
        <v/>
      </c>
      <c r="AO209" s="197" t="str">
        <f t="shared" si="18"/>
        <v>―</v>
      </c>
    </row>
    <row r="210" spans="1:41" ht="45" customHeight="1">
      <c r="A210" s="401">
        <f t="shared" si="19"/>
        <v>195</v>
      </c>
      <c r="B210" s="413" t="str">
        <f>IF('様式第２号　基本情報入力シート'!B247="","",'様式第２号　基本情報入力シート'!B247)</f>
        <v/>
      </c>
      <c r="C210" s="426" t="str">
        <f>IF('様式第２号　基本情報入力シート'!L247="","",'様式第２号　基本情報入力シート'!L247)</f>
        <v/>
      </c>
      <c r="D210" s="426" t="str">
        <f>IF('様式第２号　基本情報入力シート'!Q247="","",'様式第２号　基本情報入力シート'!Q247)</f>
        <v/>
      </c>
      <c r="E210" s="426" t="str">
        <f>IF('様式第２号　基本情報入力シート'!V247="","",'様式第２号　基本情報入力シート'!V247)</f>
        <v/>
      </c>
      <c r="F210" s="426" t="str">
        <f>IF('様式第２号　基本情報入力シート'!W247="","",'様式第２号　基本情報入力シート'!W247)</f>
        <v/>
      </c>
      <c r="G210" s="426" t="str">
        <f>IF('様式第２号　基本情報入力シート'!Z247="","",'様式第２号　基本情報入力シート'!Z247)</f>
        <v/>
      </c>
      <c r="H210" s="475" t="str">
        <f>IF('様式第２号　基本情報入力シート'!AD247="","",'様式第２号　基本情報入力シート'!AD247)</f>
        <v/>
      </c>
      <c r="I210" s="481" t="str">
        <f>IF('様式第２号　基本情報入力シート'!AE247="","",'様式第２号　基本情報入力シート'!AE247)</f>
        <v/>
      </c>
      <c r="J210" s="488"/>
      <c r="K210" s="491"/>
      <c r="L210" s="491"/>
      <c r="M210" s="494" t="str">
        <f>IF(G210="","",VLOOKUP(AM210,'【参考】数式用'!$AZ$3:$BA$6,2,FALSE))</f>
        <v/>
      </c>
      <c r="N210" s="503" t="str">
        <f>IF(G210="","",VLOOKUP(G210,'【参考】数式用'!$A$4:$L$54,MATCH('様式４号（個表） '!M210,'【参考】数式用'!$J$3:$L$3,0)+9,FALSE))</f>
        <v/>
      </c>
      <c r="O210" s="513" t="s">
        <v>2422</v>
      </c>
      <c r="P210" s="517" t="str">
        <f t="shared" si="15"/>
        <v>未入力あり</v>
      </c>
      <c r="Q210" s="525" t="str">
        <f>IFERROR(IF(P210="未入力あり","",ROUNDDOWN(ROUNDDOWN($H210*$I210,0)*VLOOKUP($G210,'【参考】数式用'!$A$4:$E$54,3,FALSE),0)),"")</f>
        <v/>
      </c>
      <c r="R210" s="525" t="str">
        <f>IF(AK210="×",0,IF(P210="未入力あり","",ROUNDDOWN(ROUNDDOWN($H210*$I210,0)*VLOOKUP($G210,'【参考】数式用'!$A$4:$E$54,4,FALSE),0)))</f>
        <v/>
      </c>
      <c r="S210" s="529" t="str">
        <f>IF(AL210="×",0,IF(P210="未入力あり","",ROUNDDOWN(ROUNDDOWN($H210*$I210,0)*VLOOKUP($G210,'【参考】数式用'!$A$4:$E$54,5,FALSE),0)))</f>
        <v/>
      </c>
      <c r="U210" s="535"/>
      <c r="V210" s="535"/>
      <c r="W210" s="535"/>
      <c r="X210" s="535"/>
      <c r="Y210" s="535"/>
      <c r="Z210" s="535"/>
      <c r="AA210" s="535"/>
      <c r="AB210" s="535"/>
      <c r="AC210" s="535"/>
      <c r="AD210" s="535"/>
      <c r="AE210" s="535"/>
      <c r="AG210" s="541" t="e">
        <f>IF(#REF!="○",F210,"")</f>
        <v>#REF!</v>
      </c>
      <c r="AH210" s="195" t="e">
        <f>VLOOKUP('様式４号（個表） '!$G210,'【参考】数式用'!$P$4:$Q$54,2,FALSE)</f>
        <v>#N/A</v>
      </c>
      <c r="AI210" s="195" t="e">
        <f>VLOOKUP('様式４号（個表） '!$G210,'【参考】数式用'!$P$4:$W$54,8,FALSE)</f>
        <v>#N/A</v>
      </c>
      <c r="AJ210" s="195" t="e">
        <f>VLOOKUP('様式４号（個表） '!$G210,'【参考】数式用'!$P$4:$AD$54,15,FALSE)</f>
        <v>#N/A</v>
      </c>
      <c r="AK210" s="195" t="str">
        <f t="shared" si="16"/>
        <v/>
      </c>
      <c r="AL210" s="195" t="str">
        <f t="shared" si="16"/>
        <v/>
      </c>
      <c r="AM210" s="195" t="str">
        <f t="shared" si="17"/>
        <v/>
      </c>
      <c r="AN210" s="195" t="str">
        <f>IF(G210="","",VLOOKUP(G210,'【参考】数式用'!$A$4:$M$54,13,FALSE))</f>
        <v/>
      </c>
      <c r="AO210" s="197" t="str">
        <f t="shared" si="18"/>
        <v>―</v>
      </c>
    </row>
    <row r="211" spans="1:41" ht="45" customHeight="1">
      <c r="A211" s="401">
        <f t="shared" si="19"/>
        <v>196</v>
      </c>
      <c r="B211" s="413" t="str">
        <f>IF('様式第２号　基本情報入力シート'!B248="","",'様式第２号　基本情報入力シート'!B248)</f>
        <v/>
      </c>
      <c r="C211" s="426" t="str">
        <f>IF('様式第２号　基本情報入力シート'!L248="","",'様式第２号　基本情報入力シート'!L248)</f>
        <v/>
      </c>
      <c r="D211" s="426" t="str">
        <f>IF('様式第２号　基本情報入力シート'!Q248="","",'様式第２号　基本情報入力シート'!Q248)</f>
        <v/>
      </c>
      <c r="E211" s="426" t="str">
        <f>IF('様式第２号　基本情報入力シート'!V248="","",'様式第２号　基本情報入力シート'!V248)</f>
        <v/>
      </c>
      <c r="F211" s="426" t="str">
        <f>IF('様式第２号　基本情報入力シート'!W248="","",'様式第２号　基本情報入力シート'!W248)</f>
        <v/>
      </c>
      <c r="G211" s="426" t="str">
        <f>IF('様式第２号　基本情報入力シート'!Z248="","",'様式第２号　基本情報入力シート'!Z248)</f>
        <v/>
      </c>
      <c r="H211" s="475" t="str">
        <f>IF('様式第２号　基本情報入力シート'!AD248="","",'様式第２号　基本情報入力シート'!AD248)</f>
        <v/>
      </c>
      <c r="I211" s="481" t="str">
        <f>IF('様式第２号　基本情報入力シート'!AE248="","",'様式第２号　基本情報入力シート'!AE248)</f>
        <v/>
      </c>
      <c r="J211" s="488"/>
      <c r="K211" s="491"/>
      <c r="L211" s="491"/>
      <c r="M211" s="494" t="str">
        <f>IF(G211="","",VLOOKUP(AM211,'【参考】数式用'!$AZ$3:$BA$6,2,FALSE))</f>
        <v/>
      </c>
      <c r="N211" s="503" t="str">
        <f>IF(G211="","",VLOOKUP(G211,'【参考】数式用'!$A$4:$L$54,MATCH('様式４号（個表） '!M211,'【参考】数式用'!$J$3:$L$3,0)+9,FALSE))</f>
        <v/>
      </c>
      <c r="O211" s="513" t="s">
        <v>2422</v>
      </c>
      <c r="P211" s="517" t="str">
        <f t="shared" si="15"/>
        <v>未入力あり</v>
      </c>
      <c r="Q211" s="525" t="str">
        <f>IFERROR(IF(P211="未入力あり","",ROUNDDOWN(ROUNDDOWN($H211*$I211,0)*VLOOKUP($G211,'【参考】数式用'!$A$4:$E$54,3,FALSE),0)),"")</f>
        <v/>
      </c>
      <c r="R211" s="525" t="str">
        <f>IF(AK211="×",0,IF(P211="未入力あり","",ROUNDDOWN(ROUNDDOWN($H211*$I211,0)*VLOOKUP($G211,'【参考】数式用'!$A$4:$E$54,4,FALSE),0)))</f>
        <v/>
      </c>
      <c r="S211" s="529" t="str">
        <f>IF(AL211="×",0,IF(P211="未入力あり","",ROUNDDOWN(ROUNDDOWN($H211*$I211,0)*VLOOKUP($G211,'【参考】数式用'!$A$4:$E$54,5,FALSE),0)))</f>
        <v/>
      </c>
      <c r="U211" s="535"/>
      <c r="V211" s="535"/>
      <c r="W211" s="535"/>
      <c r="X211" s="535"/>
      <c r="Y211" s="535"/>
      <c r="Z211" s="535"/>
      <c r="AA211" s="535"/>
      <c r="AB211" s="535"/>
      <c r="AC211" s="535"/>
      <c r="AD211" s="535"/>
      <c r="AE211" s="535"/>
      <c r="AG211" s="541" t="e">
        <f>IF(#REF!="○",F211,"")</f>
        <v>#REF!</v>
      </c>
      <c r="AH211" s="195" t="e">
        <f>VLOOKUP('様式４号（個表） '!$G211,'【参考】数式用'!$P$4:$Q$54,2,FALSE)</f>
        <v>#N/A</v>
      </c>
      <c r="AI211" s="195" t="e">
        <f>VLOOKUP('様式４号（個表） '!$G211,'【参考】数式用'!$P$4:$W$54,8,FALSE)</f>
        <v>#N/A</v>
      </c>
      <c r="AJ211" s="195" t="e">
        <f>VLOOKUP('様式４号（個表） '!$G211,'【参考】数式用'!$P$4:$AD$54,15,FALSE)</f>
        <v>#N/A</v>
      </c>
      <c r="AK211" s="195" t="str">
        <f t="shared" si="16"/>
        <v/>
      </c>
      <c r="AL211" s="195" t="str">
        <f t="shared" si="16"/>
        <v/>
      </c>
      <c r="AM211" s="195" t="str">
        <f t="shared" si="17"/>
        <v/>
      </c>
      <c r="AN211" s="195" t="str">
        <f>IF(G211="","",VLOOKUP(G211,'【参考】数式用'!$A$4:$M$54,13,FALSE))</f>
        <v/>
      </c>
      <c r="AO211" s="197" t="str">
        <f t="shared" si="18"/>
        <v>―</v>
      </c>
    </row>
    <row r="212" spans="1:41" ht="45" customHeight="1">
      <c r="A212" s="401">
        <f t="shared" si="19"/>
        <v>197</v>
      </c>
      <c r="B212" s="413" t="str">
        <f>IF('様式第２号　基本情報入力シート'!B249="","",'様式第２号　基本情報入力シート'!B249)</f>
        <v/>
      </c>
      <c r="C212" s="426" t="str">
        <f>IF('様式第２号　基本情報入力シート'!L249="","",'様式第２号　基本情報入力シート'!L249)</f>
        <v/>
      </c>
      <c r="D212" s="426" t="str">
        <f>IF('様式第２号　基本情報入力シート'!Q249="","",'様式第２号　基本情報入力シート'!Q249)</f>
        <v/>
      </c>
      <c r="E212" s="426" t="str">
        <f>IF('様式第２号　基本情報入力シート'!V249="","",'様式第２号　基本情報入力シート'!V249)</f>
        <v/>
      </c>
      <c r="F212" s="426" t="str">
        <f>IF('様式第２号　基本情報入力シート'!W249="","",'様式第２号　基本情報入力シート'!W249)</f>
        <v/>
      </c>
      <c r="G212" s="426" t="str">
        <f>IF('様式第２号　基本情報入力シート'!Z249="","",'様式第２号　基本情報入力シート'!Z249)</f>
        <v/>
      </c>
      <c r="H212" s="475" t="str">
        <f>IF('様式第２号　基本情報入力シート'!AD249="","",'様式第２号　基本情報入力シート'!AD249)</f>
        <v/>
      </c>
      <c r="I212" s="481" t="str">
        <f>IF('様式第２号　基本情報入力シート'!AE249="","",'様式第２号　基本情報入力シート'!AE249)</f>
        <v/>
      </c>
      <c r="J212" s="488"/>
      <c r="K212" s="491"/>
      <c r="L212" s="491"/>
      <c r="M212" s="494" t="str">
        <f>IF(G212="","",VLOOKUP(AM212,'【参考】数式用'!$AZ$3:$BA$6,2,FALSE))</f>
        <v/>
      </c>
      <c r="N212" s="503" t="str">
        <f>IF(G212="","",VLOOKUP(G212,'【参考】数式用'!$A$4:$L$54,MATCH('様式４号（個表） '!M212,'【参考】数式用'!$J$3:$L$3,0)+9,FALSE))</f>
        <v/>
      </c>
      <c r="O212" s="513" t="s">
        <v>2422</v>
      </c>
      <c r="P212" s="517" t="str">
        <f t="shared" si="15"/>
        <v>未入力あり</v>
      </c>
      <c r="Q212" s="525" t="str">
        <f>IFERROR(IF(P212="未入力あり","",ROUNDDOWN(ROUNDDOWN($H212*$I212,0)*VLOOKUP($G212,'【参考】数式用'!$A$4:$E$54,3,FALSE),0)),"")</f>
        <v/>
      </c>
      <c r="R212" s="525" t="str">
        <f>IF(AK212="×",0,IF(P212="未入力あり","",ROUNDDOWN(ROUNDDOWN($H212*$I212,0)*VLOOKUP($G212,'【参考】数式用'!$A$4:$E$54,4,FALSE),0)))</f>
        <v/>
      </c>
      <c r="S212" s="529" t="str">
        <f>IF(AL212="×",0,IF(P212="未入力あり","",ROUNDDOWN(ROUNDDOWN($H212*$I212,0)*VLOOKUP($G212,'【参考】数式用'!$A$4:$E$54,5,FALSE),0)))</f>
        <v/>
      </c>
      <c r="U212" s="535"/>
      <c r="V212" s="535"/>
      <c r="W212" s="535"/>
      <c r="X212" s="535"/>
      <c r="Y212" s="535"/>
      <c r="Z212" s="535"/>
      <c r="AA212" s="535"/>
      <c r="AB212" s="535"/>
      <c r="AC212" s="535"/>
      <c r="AD212" s="535"/>
      <c r="AE212" s="535"/>
      <c r="AG212" s="541" t="e">
        <f>IF(#REF!="○",F212,"")</f>
        <v>#REF!</v>
      </c>
      <c r="AH212" s="195" t="e">
        <f>VLOOKUP('様式４号（個表） '!$G212,'【参考】数式用'!$P$4:$Q$54,2,FALSE)</f>
        <v>#N/A</v>
      </c>
      <c r="AI212" s="195" t="e">
        <f>VLOOKUP('様式４号（個表） '!$G212,'【参考】数式用'!$P$4:$W$54,8,FALSE)</f>
        <v>#N/A</v>
      </c>
      <c r="AJ212" s="195" t="e">
        <f>VLOOKUP('様式４号（個表） '!$G212,'【参考】数式用'!$P$4:$AD$54,15,FALSE)</f>
        <v>#N/A</v>
      </c>
      <c r="AK212" s="195" t="str">
        <f t="shared" si="16"/>
        <v/>
      </c>
      <c r="AL212" s="195" t="str">
        <f t="shared" si="16"/>
        <v/>
      </c>
      <c r="AM212" s="195" t="str">
        <f t="shared" si="17"/>
        <v/>
      </c>
      <c r="AN212" s="195" t="str">
        <f>IF(G212="","",VLOOKUP(G212,'【参考】数式用'!$A$4:$M$54,13,FALSE))</f>
        <v/>
      </c>
      <c r="AO212" s="197" t="str">
        <f t="shared" si="18"/>
        <v>―</v>
      </c>
    </row>
    <row r="213" spans="1:41" ht="45" customHeight="1">
      <c r="A213" s="401">
        <f t="shared" si="19"/>
        <v>198</v>
      </c>
      <c r="B213" s="413" t="str">
        <f>IF('様式第２号　基本情報入力シート'!B250="","",'様式第２号　基本情報入力シート'!B250)</f>
        <v/>
      </c>
      <c r="C213" s="426" t="str">
        <f>IF('様式第２号　基本情報入力シート'!L250="","",'様式第２号　基本情報入力シート'!L250)</f>
        <v/>
      </c>
      <c r="D213" s="426" t="str">
        <f>IF('様式第２号　基本情報入力シート'!Q250="","",'様式第２号　基本情報入力シート'!Q250)</f>
        <v/>
      </c>
      <c r="E213" s="426" t="str">
        <f>IF('様式第２号　基本情報入力シート'!V250="","",'様式第２号　基本情報入力シート'!V250)</f>
        <v/>
      </c>
      <c r="F213" s="426" t="str">
        <f>IF('様式第２号　基本情報入力シート'!W250="","",'様式第２号　基本情報入力シート'!W250)</f>
        <v/>
      </c>
      <c r="G213" s="426" t="str">
        <f>IF('様式第２号　基本情報入力シート'!Z250="","",'様式第２号　基本情報入力シート'!Z250)</f>
        <v/>
      </c>
      <c r="H213" s="475" t="str">
        <f>IF('様式第２号　基本情報入力シート'!AD250="","",'様式第２号　基本情報入力シート'!AD250)</f>
        <v/>
      </c>
      <c r="I213" s="481" t="str">
        <f>IF('様式第２号　基本情報入力シート'!AE250="","",'様式第２号　基本情報入力シート'!AE250)</f>
        <v/>
      </c>
      <c r="J213" s="488"/>
      <c r="K213" s="491"/>
      <c r="L213" s="491"/>
      <c r="M213" s="494" t="str">
        <f>IF(G213="","",VLOOKUP(AM213,'【参考】数式用'!$AZ$3:$BA$6,2,FALSE))</f>
        <v/>
      </c>
      <c r="N213" s="503" t="str">
        <f>IF(G213="","",VLOOKUP(G213,'【参考】数式用'!$A$4:$L$54,MATCH('様式４号（個表） '!M213,'【参考】数式用'!$J$3:$L$3,0)+9,FALSE))</f>
        <v/>
      </c>
      <c r="O213" s="513" t="s">
        <v>2422</v>
      </c>
      <c r="P213" s="517" t="str">
        <f t="shared" si="15"/>
        <v>未入力あり</v>
      </c>
      <c r="Q213" s="525" t="str">
        <f>IFERROR(IF(P213="未入力あり","",ROUNDDOWN(ROUNDDOWN($H213*$I213,0)*VLOOKUP($G213,'【参考】数式用'!$A$4:$E$54,3,FALSE),0)),"")</f>
        <v/>
      </c>
      <c r="R213" s="525" t="str">
        <f>IF(AK213="×",0,IF(P213="未入力あり","",ROUNDDOWN(ROUNDDOWN($H213*$I213,0)*VLOOKUP($G213,'【参考】数式用'!$A$4:$E$54,4,FALSE),0)))</f>
        <v/>
      </c>
      <c r="S213" s="529" t="str">
        <f>IF(AL213="×",0,IF(P213="未入力あり","",ROUNDDOWN(ROUNDDOWN($H213*$I213,0)*VLOOKUP($G213,'【参考】数式用'!$A$4:$E$54,5,FALSE),0)))</f>
        <v/>
      </c>
      <c r="U213" s="535"/>
      <c r="V213" s="535"/>
      <c r="W213" s="535"/>
      <c r="X213" s="535"/>
      <c r="Y213" s="535"/>
      <c r="Z213" s="535"/>
      <c r="AA213" s="535"/>
      <c r="AB213" s="535"/>
      <c r="AC213" s="535"/>
      <c r="AD213" s="535"/>
      <c r="AE213" s="535"/>
      <c r="AG213" s="541" t="e">
        <f>IF(#REF!="○",F213,"")</f>
        <v>#REF!</v>
      </c>
      <c r="AH213" s="195" t="e">
        <f>VLOOKUP('様式４号（個表） '!$G213,'【参考】数式用'!$P$4:$Q$54,2,FALSE)</f>
        <v>#N/A</v>
      </c>
      <c r="AI213" s="195" t="e">
        <f>VLOOKUP('様式４号（個表） '!$G213,'【参考】数式用'!$P$4:$W$54,8,FALSE)</f>
        <v>#N/A</v>
      </c>
      <c r="AJ213" s="195" t="e">
        <f>VLOOKUP('様式４号（個表） '!$G213,'【参考】数式用'!$P$4:$AD$54,15,FALSE)</f>
        <v>#N/A</v>
      </c>
      <c r="AK213" s="195" t="str">
        <f t="shared" si="16"/>
        <v/>
      </c>
      <c r="AL213" s="195" t="str">
        <f t="shared" si="16"/>
        <v/>
      </c>
      <c r="AM213" s="195" t="str">
        <f t="shared" si="17"/>
        <v/>
      </c>
      <c r="AN213" s="195" t="str">
        <f>IF(G213="","",VLOOKUP(G213,'【参考】数式用'!$A$4:$M$54,13,FALSE))</f>
        <v/>
      </c>
      <c r="AO213" s="197" t="str">
        <f t="shared" si="18"/>
        <v>―</v>
      </c>
    </row>
    <row r="214" spans="1:41" ht="45" customHeight="1">
      <c r="A214" s="401">
        <f t="shared" si="19"/>
        <v>199</v>
      </c>
      <c r="B214" s="413" t="str">
        <f>IF('様式第２号　基本情報入力シート'!B251="","",'様式第２号　基本情報入力シート'!B251)</f>
        <v/>
      </c>
      <c r="C214" s="426" t="str">
        <f>IF('様式第２号　基本情報入力シート'!L251="","",'様式第２号　基本情報入力シート'!L251)</f>
        <v/>
      </c>
      <c r="D214" s="426" t="str">
        <f>IF('様式第２号　基本情報入力シート'!Q251="","",'様式第２号　基本情報入力シート'!Q251)</f>
        <v/>
      </c>
      <c r="E214" s="426" t="str">
        <f>IF('様式第２号　基本情報入力シート'!V251="","",'様式第２号　基本情報入力シート'!V251)</f>
        <v/>
      </c>
      <c r="F214" s="426" t="str">
        <f>IF('様式第２号　基本情報入力シート'!W251="","",'様式第２号　基本情報入力シート'!W251)</f>
        <v/>
      </c>
      <c r="G214" s="426" t="str">
        <f>IF('様式第２号　基本情報入力シート'!Z251="","",'様式第２号　基本情報入力シート'!Z251)</f>
        <v/>
      </c>
      <c r="H214" s="475" t="str">
        <f>IF('様式第２号　基本情報入力シート'!AD251="","",'様式第２号　基本情報入力シート'!AD251)</f>
        <v/>
      </c>
      <c r="I214" s="481" t="str">
        <f>IF('様式第２号　基本情報入力シート'!AE251="","",'様式第２号　基本情報入力シート'!AE251)</f>
        <v/>
      </c>
      <c r="J214" s="488"/>
      <c r="K214" s="491"/>
      <c r="L214" s="491"/>
      <c r="M214" s="494" t="str">
        <f>IF(G214="","",VLOOKUP(AM214,'【参考】数式用'!$AZ$3:$BA$6,2,FALSE))</f>
        <v/>
      </c>
      <c r="N214" s="503" t="str">
        <f>IF(G214="","",VLOOKUP(G214,'【参考】数式用'!$A$4:$L$54,MATCH('様式４号（個表） '!M214,'【参考】数式用'!$J$3:$L$3,0)+9,FALSE))</f>
        <v/>
      </c>
      <c r="O214" s="513" t="s">
        <v>2422</v>
      </c>
      <c r="P214" s="517" t="str">
        <f t="shared" si="15"/>
        <v>未入力あり</v>
      </c>
      <c r="Q214" s="525" t="str">
        <f>IFERROR(IF(P214="未入力あり","",ROUNDDOWN(ROUNDDOWN($H214*$I214,0)*VLOOKUP($G214,'【参考】数式用'!$A$4:$E$54,3,FALSE),0)),"")</f>
        <v/>
      </c>
      <c r="R214" s="525" t="str">
        <f>IF(AK214="×",0,IF(P214="未入力あり","",ROUNDDOWN(ROUNDDOWN($H214*$I214,0)*VLOOKUP($G214,'【参考】数式用'!$A$4:$E$54,4,FALSE),0)))</f>
        <v/>
      </c>
      <c r="S214" s="529" t="str">
        <f>IF(AL214="×",0,IF(P214="未入力あり","",ROUNDDOWN(ROUNDDOWN($H214*$I214,0)*VLOOKUP($G214,'【参考】数式用'!$A$4:$E$54,5,FALSE),0)))</f>
        <v/>
      </c>
      <c r="U214" s="535"/>
      <c r="V214" s="535"/>
      <c r="W214" s="535"/>
      <c r="X214" s="535"/>
      <c r="Y214" s="535"/>
      <c r="Z214" s="535"/>
      <c r="AA214" s="535"/>
      <c r="AB214" s="535"/>
      <c r="AC214" s="535"/>
      <c r="AD214" s="535"/>
      <c r="AE214" s="535"/>
      <c r="AG214" s="541" t="e">
        <f>IF(#REF!="○",F214,"")</f>
        <v>#REF!</v>
      </c>
      <c r="AH214" s="195" t="e">
        <f>VLOOKUP('様式４号（個表） '!$G214,'【参考】数式用'!$P$4:$Q$54,2,FALSE)</f>
        <v>#N/A</v>
      </c>
      <c r="AI214" s="195" t="e">
        <f>VLOOKUP('様式４号（個表） '!$G214,'【参考】数式用'!$P$4:$W$54,8,FALSE)</f>
        <v>#N/A</v>
      </c>
      <c r="AJ214" s="195" t="e">
        <f>VLOOKUP('様式４号（個表） '!$G214,'【参考】数式用'!$P$4:$AD$54,15,FALSE)</f>
        <v>#N/A</v>
      </c>
      <c r="AK214" s="195" t="str">
        <f t="shared" si="16"/>
        <v/>
      </c>
      <c r="AL214" s="195" t="str">
        <f t="shared" si="16"/>
        <v/>
      </c>
      <c r="AM214" s="195" t="str">
        <f t="shared" si="17"/>
        <v/>
      </c>
      <c r="AN214" s="195" t="str">
        <f>IF(G214="","",VLOOKUP(G214,'【参考】数式用'!$A$4:$M$54,13,FALSE))</f>
        <v/>
      </c>
      <c r="AO214" s="197" t="str">
        <f t="shared" si="18"/>
        <v>―</v>
      </c>
    </row>
    <row r="215" spans="1:41" ht="45" customHeight="1">
      <c r="A215" s="401">
        <f t="shared" si="19"/>
        <v>200</v>
      </c>
      <c r="B215" s="413" t="str">
        <f>IF('様式第２号　基本情報入力シート'!B252="","",'様式第２号　基本情報入力シート'!B252)</f>
        <v/>
      </c>
      <c r="C215" s="426" t="str">
        <f>IF('様式第２号　基本情報入力シート'!L252="","",'様式第２号　基本情報入力シート'!L252)</f>
        <v/>
      </c>
      <c r="D215" s="426" t="str">
        <f>IF('様式第２号　基本情報入力シート'!Q252="","",'様式第２号　基本情報入力シート'!Q252)</f>
        <v/>
      </c>
      <c r="E215" s="426" t="str">
        <f>IF('様式第２号　基本情報入力シート'!V252="","",'様式第２号　基本情報入力シート'!V252)</f>
        <v/>
      </c>
      <c r="F215" s="426" t="str">
        <f>IF('様式第２号　基本情報入力シート'!W252="","",'様式第２号　基本情報入力シート'!W252)</f>
        <v/>
      </c>
      <c r="G215" s="426" t="str">
        <f>IF('様式第２号　基本情報入力シート'!Z252="","",'様式第２号　基本情報入力シート'!Z252)</f>
        <v/>
      </c>
      <c r="H215" s="475" t="str">
        <f>IF('様式第２号　基本情報入力シート'!AD252="","",'様式第２号　基本情報入力シート'!AD252)</f>
        <v/>
      </c>
      <c r="I215" s="481" t="str">
        <f>IF('様式第２号　基本情報入力シート'!AE252="","",'様式第２号　基本情報入力シート'!AE252)</f>
        <v/>
      </c>
      <c r="J215" s="488"/>
      <c r="K215" s="491"/>
      <c r="L215" s="491"/>
      <c r="M215" s="494" t="str">
        <f>IF(G215="","",VLOOKUP(AM215,'【参考】数式用'!$AZ$3:$BA$6,2,FALSE))</f>
        <v/>
      </c>
      <c r="N215" s="503" t="str">
        <f>IF(G215="","",VLOOKUP(G215,'【参考】数式用'!$A$4:$L$54,MATCH('様式４号（個表） '!M215,'【参考】数式用'!$J$3:$L$3,0)+9,FALSE))</f>
        <v/>
      </c>
      <c r="O215" s="513" t="s">
        <v>2422</v>
      </c>
      <c r="P215" s="517" t="str">
        <f t="shared" si="15"/>
        <v>未入力あり</v>
      </c>
      <c r="Q215" s="525" t="str">
        <f>IFERROR(IF(P215="未入力あり","",ROUNDDOWN(ROUNDDOWN($H215*$I215,0)*VLOOKUP($G215,'【参考】数式用'!$A$4:$E$54,3,FALSE),0)),"")</f>
        <v/>
      </c>
      <c r="R215" s="525" t="str">
        <f>IF(AK215="×",0,IF(P215="未入力あり","",ROUNDDOWN(ROUNDDOWN($H215*$I215,0)*VLOOKUP($G215,'【参考】数式用'!$A$4:$E$54,4,FALSE),0)))</f>
        <v/>
      </c>
      <c r="S215" s="529" t="str">
        <f>IF(AL215="×",0,IF(P215="未入力あり","",ROUNDDOWN(ROUNDDOWN($H215*$I215,0)*VLOOKUP($G215,'【参考】数式用'!$A$4:$E$54,5,FALSE),0)))</f>
        <v/>
      </c>
      <c r="U215" s="535"/>
      <c r="V215" s="535"/>
      <c r="W215" s="535"/>
      <c r="X215" s="535"/>
      <c r="Y215" s="535"/>
      <c r="Z215" s="535"/>
      <c r="AA215" s="535"/>
      <c r="AB215" s="535"/>
      <c r="AC215" s="535"/>
      <c r="AD215" s="535"/>
      <c r="AE215" s="535"/>
      <c r="AG215" s="541" t="e">
        <f>IF(#REF!="○",F215,"")</f>
        <v>#REF!</v>
      </c>
      <c r="AH215" s="195" t="e">
        <f>VLOOKUP('様式４号（個表） '!$G215,'【参考】数式用'!$P$4:$Q$54,2,FALSE)</f>
        <v>#N/A</v>
      </c>
      <c r="AI215" s="195" t="e">
        <f>VLOOKUP('様式４号（個表） '!$G215,'【参考】数式用'!$P$4:$W$54,8,FALSE)</f>
        <v>#N/A</v>
      </c>
      <c r="AJ215" s="195" t="e">
        <f>VLOOKUP('様式４号（個表） '!$G215,'【参考】数式用'!$P$4:$AD$54,15,FALSE)</f>
        <v>#N/A</v>
      </c>
      <c r="AK215" s="195" t="str">
        <f t="shared" si="16"/>
        <v/>
      </c>
      <c r="AL215" s="195" t="str">
        <f t="shared" si="16"/>
        <v/>
      </c>
      <c r="AM215" s="195" t="str">
        <f t="shared" si="17"/>
        <v/>
      </c>
      <c r="AN215" s="195" t="str">
        <f>IF(G215="","",VLOOKUP(G215,'【参考】数式用'!$A$4:$M$54,13,FALSE))</f>
        <v/>
      </c>
      <c r="AO215" s="197" t="str">
        <f t="shared" si="18"/>
        <v>―</v>
      </c>
    </row>
    <row r="216" spans="1:41" ht="45" customHeight="1">
      <c r="A216" s="401">
        <f t="shared" si="19"/>
        <v>201</v>
      </c>
      <c r="B216" s="413" t="str">
        <f>IF('様式第２号　基本情報入力シート'!B253="","",'様式第２号　基本情報入力シート'!B253)</f>
        <v/>
      </c>
      <c r="C216" s="426" t="str">
        <f>IF('様式第２号　基本情報入力シート'!L253="","",'様式第２号　基本情報入力シート'!L253)</f>
        <v/>
      </c>
      <c r="D216" s="426" t="str">
        <f>IF('様式第２号　基本情報入力シート'!Q253="","",'様式第２号　基本情報入力シート'!Q253)</f>
        <v/>
      </c>
      <c r="E216" s="426" t="str">
        <f>IF('様式第２号　基本情報入力シート'!V253="","",'様式第２号　基本情報入力シート'!V253)</f>
        <v/>
      </c>
      <c r="F216" s="426" t="str">
        <f>IF('様式第２号　基本情報入力シート'!W253="","",'様式第２号　基本情報入力シート'!W253)</f>
        <v/>
      </c>
      <c r="G216" s="426" t="str">
        <f>IF('様式第２号　基本情報入力シート'!Z253="","",'様式第２号　基本情報入力シート'!Z253)</f>
        <v/>
      </c>
      <c r="H216" s="475" t="str">
        <f>IF('様式第２号　基本情報入力シート'!AD253="","",'様式第２号　基本情報入力シート'!AD253)</f>
        <v/>
      </c>
      <c r="I216" s="481" t="str">
        <f>IF('様式第２号　基本情報入力シート'!AE253="","",'様式第２号　基本情報入力シート'!AE253)</f>
        <v/>
      </c>
      <c r="J216" s="488"/>
      <c r="K216" s="491"/>
      <c r="L216" s="491"/>
      <c r="M216" s="494" t="str">
        <f>IF(G216="","",VLOOKUP(AM216,'【参考】数式用'!$AZ$3:$BA$6,2,FALSE))</f>
        <v/>
      </c>
      <c r="N216" s="503" t="str">
        <f>IF(G216="","",VLOOKUP(G216,'【参考】数式用'!$A$4:$L$54,MATCH('様式４号（個表） '!M216,'【参考】数式用'!$J$3:$L$3,0)+9,FALSE))</f>
        <v/>
      </c>
      <c r="O216" s="513" t="s">
        <v>2422</v>
      </c>
      <c r="P216" s="517" t="str">
        <f t="shared" si="15"/>
        <v>未入力あり</v>
      </c>
      <c r="Q216" s="525" t="str">
        <f>IFERROR(IF(P216="未入力あり","",ROUNDDOWN(ROUNDDOWN($H216*$I216,0)*VLOOKUP($G216,'【参考】数式用'!$A$4:$E$54,3,FALSE),0)),"")</f>
        <v/>
      </c>
      <c r="R216" s="525" t="str">
        <f>IF(AK216="×",0,IF(P216="未入力あり","",ROUNDDOWN(ROUNDDOWN($H216*$I216,0)*VLOOKUP($G216,'【参考】数式用'!$A$4:$E$54,4,FALSE),0)))</f>
        <v/>
      </c>
      <c r="S216" s="529" t="str">
        <f>IF(AL216="×",0,IF(P216="未入力あり","",ROUNDDOWN(ROUNDDOWN($H216*$I216,0)*VLOOKUP($G216,'【参考】数式用'!$A$4:$E$54,5,FALSE),0)))</f>
        <v/>
      </c>
      <c r="U216" s="535"/>
      <c r="V216" s="535"/>
      <c r="W216" s="535"/>
      <c r="X216" s="535"/>
      <c r="Y216" s="535"/>
      <c r="Z216" s="535"/>
      <c r="AA216" s="535"/>
      <c r="AB216" s="535"/>
      <c r="AC216" s="535"/>
      <c r="AD216" s="535"/>
      <c r="AE216" s="535"/>
      <c r="AG216" s="541" t="e">
        <f>IF(#REF!="○",F216,"")</f>
        <v>#REF!</v>
      </c>
      <c r="AH216" s="195" t="e">
        <f>VLOOKUP('様式４号（個表） '!$G216,'【参考】数式用'!$P$4:$Q$54,2,FALSE)</f>
        <v>#N/A</v>
      </c>
      <c r="AI216" s="195" t="e">
        <f>VLOOKUP('様式４号（個表） '!$G216,'【参考】数式用'!$P$4:$W$54,8,FALSE)</f>
        <v>#N/A</v>
      </c>
      <c r="AJ216" s="195" t="e">
        <f>VLOOKUP('様式４号（個表） '!$G216,'【参考】数式用'!$P$4:$AD$54,15,FALSE)</f>
        <v>#N/A</v>
      </c>
      <c r="AK216" s="195" t="str">
        <f t="shared" si="16"/>
        <v/>
      </c>
      <c r="AL216" s="195" t="str">
        <f t="shared" si="16"/>
        <v/>
      </c>
      <c r="AM216" s="195" t="str">
        <f t="shared" si="17"/>
        <v/>
      </c>
      <c r="AN216" s="195" t="str">
        <f>IF(G216="","",VLOOKUP(G216,'【参考】数式用'!$A$4:$M$54,13,FALSE))</f>
        <v/>
      </c>
      <c r="AO216" s="197" t="str">
        <f t="shared" si="18"/>
        <v>―</v>
      </c>
    </row>
    <row r="217" spans="1:41" ht="45" customHeight="1">
      <c r="A217" s="401">
        <f t="shared" si="19"/>
        <v>202</v>
      </c>
      <c r="B217" s="413" t="str">
        <f>IF('様式第２号　基本情報入力シート'!B254="","",'様式第２号　基本情報入力シート'!B254)</f>
        <v/>
      </c>
      <c r="C217" s="426" t="str">
        <f>IF('様式第２号　基本情報入力シート'!L254="","",'様式第２号　基本情報入力シート'!L254)</f>
        <v/>
      </c>
      <c r="D217" s="426" t="str">
        <f>IF('様式第２号　基本情報入力シート'!Q254="","",'様式第２号　基本情報入力シート'!Q254)</f>
        <v/>
      </c>
      <c r="E217" s="426" t="str">
        <f>IF('様式第２号　基本情報入力シート'!V254="","",'様式第２号　基本情報入力シート'!V254)</f>
        <v/>
      </c>
      <c r="F217" s="426" t="str">
        <f>IF('様式第２号　基本情報入力シート'!W254="","",'様式第２号　基本情報入力シート'!W254)</f>
        <v/>
      </c>
      <c r="G217" s="426" t="str">
        <f>IF('様式第２号　基本情報入力シート'!Z254="","",'様式第２号　基本情報入力シート'!Z254)</f>
        <v/>
      </c>
      <c r="H217" s="475" t="str">
        <f>IF('様式第２号　基本情報入力シート'!AD254="","",'様式第２号　基本情報入力シート'!AD254)</f>
        <v/>
      </c>
      <c r="I217" s="481" t="str">
        <f>IF('様式第２号　基本情報入力シート'!AE254="","",'様式第２号　基本情報入力シート'!AE254)</f>
        <v/>
      </c>
      <c r="J217" s="488"/>
      <c r="K217" s="491"/>
      <c r="L217" s="491"/>
      <c r="M217" s="494" t="str">
        <f>IF(G217="","",VLOOKUP(AM217,'【参考】数式用'!$AZ$3:$BA$6,2,FALSE))</f>
        <v/>
      </c>
      <c r="N217" s="503" t="str">
        <f>IF(G217="","",VLOOKUP(G217,'【参考】数式用'!$A$4:$L$54,MATCH('様式４号（個表） '!M217,'【参考】数式用'!$J$3:$L$3,0)+9,FALSE))</f>
        <v/>
      </c>
      <c r="O217" s="513" t="s">
        <v>2422</v>
      </c>
      <c r="P217" s="517" t="str">
        <f t="shared" si="15"/>
        <v>未入力あり</v>
      </c>
      <c r="Q217" s="525" t="str">
        <f>IFERROR(IF(P217="未入力あり","",ROUNDDOWN(ROUNDDOWN($H217*$I217,0)*VLOOKUP($G217,'【参考】数式用'!$A$4:$E$54,3,FALSE),0)),"")</f>
        <v/>
      </c>
      <c r="R217" s="525" t="str">
        <f>IF(AK217="×",0,IF(P217="未入力あり","",ROUNDDOWN(ROUNDDOWN($H217*$I217,0)*VLOOKUP($G217,'【参考】数式用'!$A$4:$E$54,4,FALSE),0)))</f>
        <v/>
      </c>
      <c r="S217" s="529" t="str">
        <f>IF(AL217="×",0,IF(P217="未入力あり","",ROUNDDOWN(ROUNDDOWN($H217*$I217,0)*VLOOKUP($G217,'【参考】数式用'!$A$4:$E$54,5,FALSE),0)))</f>
        <v/>
      </c>
      <c r="U217" s="535"/>
      <c r="V217" s="535"/>
      <c r="W217" s="535"/>
      <c r="X217" s="535"/>
      <c r="Y217" s="535"/>
      <c r="Z217" s="535"/>
      <c r="AA217" s="535"/>
      <c r="AB217" s="535"/>
      <c r="AC217" s="535"/>
      <c r="AD217" s="535"/>
      <c r="AE217" s="535"/>
      <c r="AG217" s="541" t="e">
        <f>IF(#REF!="○",F217,"")</f>
        <v>#REF!</v>
      </c>
      <c r="AH217" s="195" t="e">
        <f>VLOOKUP('様式４号（個表） '!$G217,'【参考】数式用'!$P$4:$Q$54,2,FALSE)</f>
        <v>#N/A</v>
      </c>
      <c r="AI217" s="195" t="e">
        <f>VLOOKUP('様式４号（個表） '!$G217,'【参考】数式用'!$P$4:$W$54,8,FALSE)</f>
        <v>#N/A</v>
      </c>
      <c r="AJ217" s="195" t="e">
        <f>VLOOKUP('様式４号（個表） '!$G217,'【参考】数式用'!$P$4:$AD$54,15,FALSE)</f>
        <v>#N/A</v>
      </c>
      <c r="AK217" s="195" t="str">
        <f t="shared" si="16"/>
        <v/>
      </c>
      <c r="AL217" s="195" t="str">
        <f t="shared" si="16"/>
        <v/>
      </c>
      <c r="AM217" s="195" t="str">
        <f t="shared" si="17"/>
        <v/>
      </c>
      <c r="AN217" s="195" t="str">
        <f>IF(G217="","",VLOOKUP(G217,'【参考】数式用'!$A$4:$M$54,13,FALSE))</f>
        <v/>
      </c>
      <c r="AO217" s="197" t="str">
        <f t="shared" si="18"/>
        <v>―</v>
      </c>
    </row>
    <row r="218" spans="1:41" ht="45" customHeight="1">
      <c r="A218" s="401">
        <f t="shared" si="19"/>
        <v>203</v>
      </c>
      <c r="B218" s="413" t="str">
        <f>IF('様式第２号　基本情報入力シート'!B255="","",'様式第２号　基本情報入力シート'!B255)</f>
        <v/>
      </c>
      <c r="C218" s="426" t="str">
        <f>IF('様式第２号　基本情報入力シート'!L255="","",'様式第２号　基本情報入力シート'!L255)</f>
        <v/>
      </c>
      <c r="D218" s="426" t="str">
        <f>IF('様式第２号　基本情報入力シート'!Q255="","",'様式第２号　基本情報入力シート'!Q255)</f>
        <v/>
      </c>
      <c r="E218" s="426" t="str">
        <f>IF('様式第２号　基本情報入力シート'!V255="","",'様式第２号　基本情報入力シート'!V255)</f>
        <v/>
      </c>
      <c r="F218" s="426" t="str">
        <f>IF('様式第２号　基本情報入力シート'!W255="","",'様式第２号　基本情報入力シート'!W255)</f>
        <v/>
      </c>
      <c r="G218" s="426" t="str">
        <f>IF('様式第２号　基本情報入力シート'!Z255="","",'様式第２号　基本情報入力シート'!Z255)</f>
        <v/>
      </c>
      <c r="H218" s="475" t="str">
        <f>IF('様式第２号　基本情報入力シート'!AD255="","",'様式第２号　基本情報入力シート'!AD255)</f>
        <v/>
      </c>
      <c r="I218" s="481" t="str">
        <f>IF('様式第２号　基本情報入力シート'!AE255="","",'様式第２号　基本情報入力シート'!AE255)</f>
        <v/>
      </c>
      <c r="J218" s="488"/>
      <c r="K218" s="491"/>
      <c r="L218" s="491"/>
      <c r="M218" s="494" t="str">
        <f>IF(G218="","",VLOOKUP(AM218,'【参考】数式用'!$AZ$3:$BA$6,2,FALSE))</f>
        <v/>
      </c>
      <c r="N218" s="503" t="str">
        <f>IF(G218="","",VLOOKUP(G218,'【参考】数式用'!$A$4:$L$54,MATCH('様式４号（個表） '!M218,'【参考】数式用'!$J$3:$L$3,0)+9,FALSE))</f>
        <v/>
      </c>
      <c r="O218" s="513" t="s">
        <v>2422</v>
      </c>
      <c r="P218" s="517" t="str">
        <f t="shared" si="15"/>
        <v>未入力あり</v>
      </c>
      <c r="Q218" s="525" t="str">
        <f>IFERROR(IF(P218="未入力あり","",ROUNDDOWN(ROUNDDOWN($H218*$I218,0)*VLOOKUP($G218,'【参考】数式用'!$A$4:$E$54,3,FALSE),0)),"")</f>
        <v/>
      </c>
      <c r="R218" s="525" t="str">
        <f>IF(AK218="×",0,IF(P218="未入力あり","",ROUNDDOWN(ROUNDDOWN($H218*$I218,0)*VLOOKUP($G218,'【参考】数式用'!$A$4:$E$54,4,FALSE),0)))</f>
        <v/>
      </c>
      <c r="S218" s="529" t="str">
        <f>IF(AL218="×",0,IF(P218="未入力あり","",ROUNDDOWN(ROUNDDOWN($H218*$I218,0)*VLOOKUP($G218,'【参考】数式用'!$A$4:$E$54,5,FALSE),0)))</f>
        <v/>
      </c>
      <c r="U218" s="535"/>
      <c r="V218" s="535"/>
      <c r="W218" s="535"/>
      <c r="X218" s="535"/>
      <c r="Y218" s="535"/>
      <c r="Z218" s="535"/>
      <c r="AA218" s="535"/>
      <c r="AB218" s="535"/>
      <c r="AC218" s="535"/>
      <c r="AD218" s="535"/>
      <c r="AE218" s="535"/>
      <c r="AG218" s="541" t="e">
        <f>IF(#REF!="○",F218,"")</f>
        <v>#REF!</v>
      </c>
      <c r="AH218" s="195" t="e">
        <f>VLOOKUP('様式４号（個表） '!$G218,'【参考】数式用'!$P$4:$Q$54,2,FALSE)</f>
        <v>#N/A</v>
      </c>
      <c r="AI218" s="195" t="e">
        <f>VLOOKUP('様式４号（個表） '!$G218,'【参考】数式用'!$P$4:$W$54,8,FALSE)</f>
        <v>#N/A</v>
      </c>
      <c r="AJ218" s="195" t="e">
        <f>VLOOKUP('様式４号（個表） '!$G218,'【参考】数式用'!$P$4:$AD$54,15,FALSE)</f>
        <v>#N/A</v>
      </c>
      <c r="AK218" s="195" t="str">
        <f t="shared" si="16"/>
        <v/>
      </c>
      <c r="AL218" s="195" t="str">
        <f t="shared" si="16"/>
        <v/>
      </c>
      <c r="AM218" s="195" t="str">
        <f t="shared" si="17"/>
        <v/>
      </c>
      <c r="AN218" s="195" t="str">
        <f>IF(G218="","",VLOOKUP(G218,'【参考】数式用'!$A$4:$M$54,13,FALSE))</f>
        <v/>
      </c>
      <c r="AO218" s="197" t="str">
        <f t="shared" si="18"/>
        <v>―</v>
      </c>
    </row>
    <row r="219" spans="1:41" ht="45" customHeight="1">
      <c r="A219" s="401">
        <f t="shared" si="19"/>
        <v>204</v>
      </c>
      <c r="B219" s="413" t="str">
        <f>IF('様式第２号　基本情報入力シート'!B256="","",'様式第２号　基本情報入力シート'!B256)</f>
        <v/>
      </c>
      <c r="C219" s="426" t="str">
        <f>IF('様式第２号　基本情報入力シート'!L256="","",'様式第２号　基本情報入力シート'!L256)</f>
        <v/>
      </c>
      <c r="D219" s="426" t="str">
        <f>IF('様式第２号　基本情報入力シート'!Q256="","",'様式第２号　基本情報入力シート'!Q256)</f>
        <v/>
      </c>
      <c r="E219" s="426" t="str">
        <f>IF('様式第２号　基本情報入力シート'!V256="","",'様式第２号　基本情報入力シート'!V256)</f>
        <v/>
      </c>
      <c r="F219" s="426" t="str">
        <f>IF('様式第２号　基本情報入力シート'!W256="","",'様式第２号　基本情報入力シート'!W256)</f>
        <v/>
      </c>
      <c r="G219" s="426" t="str">
        <f>IF('様式第２号　基本情報入力シート'!Z256="","",'様式第２号　基本情報入力シート'!Z256)</f>
        <v/>
      </c>
      <c r="H219" s="475" t="str">
        <f>IF('様式第２号　基本情報入力シート'!AD256="","",'様式第２号　基本情報入力シート'!AD256)</f>
        <v/>
      </c>
      <c r="I219" s="481" t="str">
        <f>IF('様式第２号　基本情報入力シート'!AE256="","",'様式第２号　基本情報入力シート'!AE256)</f>
        <v/>
      </c>
      <c r="J219" s="488"/>
      <c r="K219" s="491"/>
      <c r="L219" s="491"/>
      <c r="M219" s="494" t="str">
        <f>IF(G219="","",VLOOKUP(AM219,'【参考】数式用'!$AZ$3:$BA$6,2,FALSE))</f>
        <v/>
      </c>
      <c r="N219" s="503" t="str">
        <f>IF(G219="","",VLOOKUP(G219,'【参考】数式用'!$A$4:$L$54,MATCH('様式４号（個表） '!M219,'【参考】数式用'!$J$3:$L$3,0)+9,FALSE))</f>
        <v/>
      </c>
      <c r="O219" s="513" t="s">
        <v>2422</v>
      </c>
      <c r="P219" s="517" t="str">
        <f t="shared" si="15"/>
        <v>未入力あり</v>
      </c>
      <c r="Q219" s="525" t="str">
        <f>IFERROR(IF(P219="未入力あり","",ROUNDDOWN(ROUNDDOWN($H219*$I219,0)*VLOOKUP($G219,'【参考】数式用'!$A$4:$E$54,3,FALSE),0)),"")</f>
        <v/>
      </c>
      <c r="R219" s="525" t="str">
        <f>IF(AK219="×",0,IF(P219="未入力あり","",ROUNDDOWN(ROUNDDOWN($H219*$I219,0)*VLOOKUP($G219,'【参考】数式用'!$A$4:$E$54,4,FALSE),0)))</f>
        <v/>
      </c>
      <c r="S219" s="529" t="str">
        <f>IF(AL219="×",0,IF(P219="未入力あり","",ROUNDDOWN(ROUNDDOWN($H219*$I219,0)*VLOOKUP($G219,'【参考】数式用'!$A$4:$E$54,5,FALSE),0)))</f>
        <v/>
      </c>
      <c r="U219" s="535"/>
      <c r="V219" s="535"/>
      <c r="W219" s="535"/>
      <c r="X219" s="535"/>
      <c r="Y219" s="535"/>
      <c r="Z219" s="535"/>
      <c r="AA219" s="535"/>
      <c r="AB219" s="535"/>
      <c r="AC219" s="535"/>
      <c r="AD219" s="535"/>
      <c r="AE219" s="535"/>
      <c r="AG219" s="541" t="e">
        <f>IF(#REF!="○",F219,"")</f>
        <v>#REF!</v>
      </c>
      <c r="AH219" s="195" t="e">
        <f>VLOOKUP('様式４号（個表） '!$G219,'【参考】数式用'!$P$4:$Q$54,2,FALSE)</f>
        <v>#N/A</v>
      </c>
      <c r="AI219" s="195" t="e">
        <f>VLOOKUP('様式４号（個表） '!$G219,'【参考】数式用'!$P$4:$W$54,8,FALSE)</f>
        <v>#N/A</v>
      </c>
      <c r="AJ219" s="195" t="e">
        <f>VLOOKUP('様式４号（個表） '!$G219,'【参考】数式用'!$P$4:$AD$54,15,FALSE)</f>
        <v>#N/A</v>
      </c>
      <c r="AK219" s="195" t="str">
        <f t="shared" si="16"/>
        <v/>
      </c>
      <c r="AL219" s="195" t="str">
        <f t="shared" si="16"/>
        <v/>
      </c>
      <c r="AM219" s="195" t="str">
        <f t="shared" si="17"/>
        <v/>
      </c>
      <c r="AN219" s="195" t="str">
        <f>IF(G219="","",VLOOKUP(G219,'【参考】数式用'!$A$4:$M$54,13,FALSE))</f>
        <v/>
      </c>
      <c r="AO219" s="197" t="str">
        <f t="shared" si="18"/>
        <v>―</v>
      </c>
    </row>
    <row r="220" spans="1:41" ht="45" customHeight="1">
      <c r="A220" s="401">
        <f t="shared" si="19"/>
        <v>205</v>
      </c>
      <c r="B220" s="413" t="str">
        <f>IF('様式第２号　基本情報入力シート'!B257="","",'様式第２号　基本情報入力シート'!B257)</f>
        <v/>
      </c>
      <c r="C220" s="426" t="str">
        <f>IF('様式第２号　基本情報入力シート'!L257="","",'様式第２号　基本情報入力シート'!L257)</f>
        <v/>
      </c>
      <c r="D220" s="426" t="str">
        <f>IF('様式第２号　基本情報入力シート'!Q257="","",'様式第２号　基本情報入力シート'!Q257)</f>
        <v/>
      </c>
      <c r="E220" s="426" t="str">
        <f>IF('様式第２号　基本情報入力シート'!V257="","",'様式第２号　基本情報入力シート'!V257)</f>
        <v/>
      </c>
      <c r="F220" s="426" t="str">
        <f>IF('様式第２号　基本情報入力シート'!W257="","",'様式第２号　基本情報入力シート'!W257)</f>
        <v/>
      </c>
      <c r="G220" s="426" t="str">
        <f>IF('様式第２号　基本情報入力シート'!Z257="","",'様式第２号　基本情報入力シート'!Z257)</f>
        <v/>
      </c>
      <c r="H220" s="475" t="str">
        <f>IF('様式第２号　基本情報入力シート'!AD257="","",'様式第２号　基本情報入力シート'!AD257)</f>
        <v/>
      </c>
      <c r="I220" s="481" t="str">
        <f>IF('様式第２号　基本情報入力シート'!AE257="","",'様式第２号　基本情報入力シート'!AE257)</f>
        <v/>
      </c>
      <c r="J220" s="488"/>
      <c r="K220" s="491"/>
      <c r="L220" s="491"/>
      <c r="M220" s="494" t="str">
        <f>IF(G220="","",VLOOKUP(AM220,'【参考】数式用'!$AZ$3:$BA$6,2,FALSE))</f>
        <v/>
      </c>
      <c r="N220" s="503" t="str">
        <f>IF(G220="","",VLOOKUP(G220,'【参考】数式用'!$A$4:$L$54,MATCH('様式４号（個表） '!M220,'【参考】数式用'!$J$3:$L$3,0)+9,FALSE))</f>
        <v/>
      </c>
      <c r="O220" s="513" t="s">
        <v>2422</v>
      </c>
      <c r="P220" s="517" t="str">
        <f t="shared" si="15"/>
        <v>未入力あり</v>
      </c>
      <c r="Q220" s="525" t="str">
        <f>IFERROR(IF(P220="未入力あり","",ROUNDDOWN(ROUNDDOWN($H220*$I220,0)*VLOOKUP($G220,'【参考】数式用'!$A$4:$E$54,3,FALSE),0)),"")</f>
        <v/>
      </c>
      <c r="R220" s="525" t="str">
        <f>IF(AK220="×",0,IF(P220="未入力あり","",ROUNDDOWN(ROUNDDOWN($H220*$I220,0)*VLOOKUP($G220,'【参考】数式用'!$A$4:$E$54,4,FALSE),0)))</f>
        <v/>
      </c>
      <c r="S220" s="529" t="str">
        <f>IF(AL220="×",0,IF(P220="未入力あり","",ROUNDDOWN(ROUNDDOWN($H220*$I220,0)*VLOOKUP($G220,'【参考】数式用'!$A$4:$E$54,5,FALSE),0)))</f>
        <v/>
      </c>
      <c r="U220" s="535"/>
      <c r="V220" s="535"/>
      <c r="W220" s="535"/>
      <c r="X220" s="535"/>
      <c r="Y220" s="535"/>
      <c r="Z220" s="535"/>
      <c r="AA220" s="535"/>
      <c r="AB220" s="535"/>
      <c r="AC220" s="535"/>
      <c r="AD220" s="535"/>
      <c r="AE220" s="535"/>
      <c r="AG220" s="541" t="e">
        <f>IF(#REF!="○",F220,"")</f>
        <v>#REF!</v>
      </c>
      <c r="AH220" s="195" t="e">
        <f>VLOOKUP('様式４号（個表） '!$G220,'【参考】数式用'!$P$4:$Q$54,2,FALSE)</f>
        <v>#N/A</v>
      </c>
      <c r="AI220" s="195" t="e">
        <f>VLOOKUP('様式４号（個表） '!$G220,'【参考】数式用'!$P$4:$W$54,8,FALSE)</f>
        <v>#N/A</v>
      </c>
      <c r="AJ220" s="195" t="e">
        <f>VLOOKUP('様式４号（個表） '!$G220,'【参考】数式用'!$P$4:$AD$54,15,FALSE)</f>
        <v>#N/A</v>
      </c>
      <c r="AK220" s="195" t="str">
        <f t="shared" si="16"/>
        <v/>
      </c>
      <c r="AL220" s="195" t="str">
        <f t="shared" si="16"/>
        <v/>
      </c>
      <c r="AM220" s="195" t="str">
        <f t="shared" si="17"/>
        <v/>
      </c>
      <c r="AN220" s="195" t="str">
        <f>IF(G220="","",VLOOKUP(G220,'【参考】数式用'!$A$4:$M$54,13,FALSE))</f>
        <v/>
      </c>
      <c r="AO220" s="197" t="str">
        <f t="shared" si="18"/>
        <v>―</v>
      </c>
    </row>
    <row r="221" spans="1:41" ht="45" customHeight="1">
      <c r="A221" s="401">
        <f t="shared" si="19"/>
        <v>206</v>
      </c>
      <c r="B221" s="413" t="str">
        <f>IF('様式第２号　基本情報入力シート'!B258="","",'様式第２号　基本情報入力シート'!B258)</f>
        <v/>
      </c>
      <c r="C221" s="426" t="str">
        <f>IF('様式第２号　基本情報入力シート'!L258="","",'様式第２号　基本情報入力シート'!L258)</f>
        <v/>
      </c>
      <c r="D221" s="426" t="str">
        <f>IF('様式第２号　基本情報入力シート'!Q258="","",'様式第２号　基本情報入力シート'!Q258)</f>
        <v/>
      </c>
      <c r="E221" s="426" t="str">
        <f>IF('様式第２号　基本情報入力シート'!V258="","",'様式第２号　基本情報入力シート'!V258)</f>
        <v/>
      </c>
      <c r="F221" s="426" t="str">
        <f>IF('様式第２号　基本情報入力シート'!W258="","",'様式第２号　基本情報入力シート'!W258)</f>
        <v/>
      </c>
      <c r="G221" s="426" t="str">
        <f>IF('様式第２号　基本情報入力シート'!Z258="","",'様式第２号　基本情報入力シート'!Z258)</f>
        <v/>
      </c>
      <c r="H221" s="475" t="str">
        <f>IF('様式第２号　基本情報入力シート'!AD258="","",'様式第２号　基本情報入力シート'!AD258)</f>
        <v/>
      </c>
      <c r="I221" s="481" t="str">
        <f>IF('様式第２号　基本情報入力シート'!AE258="","",'様式第２号　基本情報入力シート'!AE258)</f>
        <v/>
      </c>
      <c r="J221" s="488"/>
      <c r="K221" s="491"/>
      <c r="L221" s="491"/>
      <c r="M221" s="494" t="str">
        <f>IF(G221="","",VLOOKUP(AM221,'【参考】数式用'!$AZ$3:$BA$6,2,FALSE))</f>
        <v/>
      </c>
      <c r="N221" s="503" t="str">
        <f>IF(G221="","",VLOOKUP(G221,'【参考】数式用'!$A$4:$L$54,MATCH('様式４号（個表） '!M221,'【参考】数式用'!$J$3:$L$3,0)+9,FALSE))</f>
        <v/>
      </c>
      <c r="O221" s="513" t="s">
        <v>2422</v>
      </c>
      <c r="P221" s="517" t="str">
        <f t="shared" si="15"/>
        <v>未入力あり</v>
      </c>
      <c r="Q221" s="525" t="str">
        <f>IFERROR(IF(P221="未入力あり","",ROUNDDOWN(ROUNDDOWN($H221*$I221,0)*VLOOKUP($G221,'【参考】数式用'!$A$4:$E$54,3,FALSE),0)),"")</f>
        <v/>
      </c>
      <c r="R221" s="525" t="str">
        <f>IF(AK221="×",0,IF(P221="未入力あり","",ROUNDDOWN(ROUNDDOWN($H221*$I221,0)*VLOOKUP($G221,'【参考】数式用'!$A$4:$E$54,4,FALSE),0)))</f>
        <v/>
      </c>
      <c r="S221" s="529" t="str">
        <f>IF(AL221="×",0,IF(P221="未入力あり","",ROUNDDOWN(ROUNDDOWN($H221*$I221,0)*VLOOKUP($G221,'【参考】数式用'!$A$4:$E$54,5,FALSE),0)))</f>
        <v/>
      </c>
      <c r="U221" s="535"/>
      <c r="V221" s="535"/>
      <c r="W221" s="535"/>
      <c r="X221" s="535"/>
      <c r="Y221" s="535"/>
      <c r="Z221" s="535"/>
      <c r="AA221" s="535"/>
      <c r="AB221" s="535"/>
      <c r="AC221" s="535"/>
      <c r="AD221" s="535"/>
      <c r="AE221" s="535"/>
      <c r="AG221" s="541" t="e">
        <f>IF(#REF!="○",F221,"")</f>
        <v>#REF!</v>
      </c>
      <c r="AH221" s="195" t="e">
        <f>VLOOKUP('様式４号（個表） '!$G221,'【参考】数式用'!$P$4:$Q$54,2,FALSE)</f>
        <v>#N/A</v>
      </c>
      <c r="AI221" s="195" t="e">
        <f>VLOOKUP('様式４号（個表） '!$G221,'【参考】数式用'!$P$4:$W$54,8,FALSE)</f>
        <v>#N/A</v>
      </c>
      <c r="AJ221" s="195" t="e">
        <f>VLOOKUP('様式４号（個表） '!$G221,'【参考】数式用'!$P$4:$AD$54,15,FALSE)</f>
        <v>#N/A</v>
      </c>
      <c r="AK221" s="195" t="str">
        <f t="shared" si="16"/>
        <v/>
      </c>
      <c r="AL221" s="195" t="str">
        <f t="shared" si="16"/>
        <v/>
      </c>
      <c r="AM221" s="195" t="str">
        <f t="shared" si="17"/>
        <v/>
      </c>
      <c r="AN221" s="195" t="str">
        <f>IF(G221="","",VLOOKUP(G221,'【参考】数式用'!$A$4:$M$54,13,FALSE))</f>
        <v/>
      </c>
      <c r="AO221" s="197" t="str">
        <f t="shared" si="18"/>
        <v>―</v>
      </c>
    </row>
    <row r="222" spans="1:41" ht="45" customHeight="1">
      <c r="A222" s="401">
        <f t="shared" si="19"/>
        <v>207</v>
      </c>
      <c r="B222" s="413" t="str">
        <f>IF('様式第２号　基本情報入力シート'!B259="","",'様式第２号　基本情報入力シート'!B259)</f>
        <v/>
      </c>
      <c r="C222" s="426" t="str">
        <f>IF('様式第２号　基本情報入力シート'!L259="","",'様式第２号　基本情報入力シート'!L259)</f>
        <v/>
      </c>
      <c r="D222" s="426" t="str">
        <f>IF('様式第２号　基本情報入力シート'!Q259="","",'様式第２号　基本情報入力シート'!Q259)</f>
        <v/>
      </c>
      <c r="E222" s="426" t="str">
        <f>IF('様式第２号　基本情報入力シート'!V259="","",'様式第２号　基本情報入力シート'!V259)</f>
        <v/>
      </c>
      <c r="F222" s="426" t="str">
        <f>IF('様式第２号　基本情報入力シート'!W259="","",'様式第２号　基本情報入力シート'!W259)</f>
        <v/>
      </c>
      <c r="G222" s="426" t="str">
        <f>IF('様式第２号　基本情報入力シート'!Z259="","",'様式第２号　基本情報入力シート'!Z259)</f>
        <v/>
      </c>
      <c r="H222" s="475" t="str">
        <f>IF('様式第２号　基本情報入力シート'!AD259="","",'様式第２号　基本情報入力シート'!AD259)</f>
        <v/>
      </c>
      <c r="I222" s="481" t="str">
        <f>IF('様式第２号　基本情報入力シート'!AE259="","",'様式第２号　基本情報入力シート'!AE259)</f>
        <v/>
      </c>
      <c r="J222" s="488"/>
      <c r="K222" s="491"/>
      <c r="L222" s="491"/>
      <c r="M222" s="494" t="str">
        <f>IF(G222="","",VLOOKUP(AM222,'【参考】数式用'!$AZ$3:$BA$6,2,FALSE))</f>
        <v/>
      </c>
      <c r="N222" s="503" t="str">
        <f>IF(G222="","",VLOOKUP(G222,'【参考】数式用'!$A$4:$L$54,MATCH('様式４号（個表） '!M222,'【参考】数式用'!$J$3:$L$3,0)+9,FALSE))</f>
        <v/>
      </c>
      <c r="O222" s="513" t="s">
        <v>2422</v>
      </c>
      <c r="P222" s="517" t="str">
        <f t="shared" si="15"/>
        <v>未入力あり</v>
      </c>
      <c r="Q222" s="525" t="str">
        <f>IFERROR(IF(P222="未入力あり","",ROUNDDOWN(ROUNDDOWN($H222*$I222,0)*VLOOKUP($G222,'【参考】数式用'!$A$4:$E$54,3,FALSE),0)),"")</f>
        <v/>
      </c>
      <c r="R222" s="525" t="str">
        <f>IF(AK222="×",0,IF(P222="未入力あり","",ROUNDDOWN(ROUNDDOWN($H222*$I222,0)*VLOOKUP($G222,'【参考】数式用'!$A$4:$E$54,4,FALSE),0)))</f>
        <v/>
      </c>
      <c r="S222" s="529" t="str">
        <f>IF(AL222="×",0,IF(P222="未入力あり","",ROUNDDOWN(ROUNDDOWN($H222*$I222,0)*VLOOKUP($G222,'【参考】数式用'!$A$4:$E$54,5,FALSE),0)))</f>
        <v/>
      </c>
      <c r="U222" s="535"/>
      <c r="V222" s="535"/>
      <c r="W222" s="535"/>
      <c r="X222" s="535"/>
      <c r="Y222" s="535"/>
      <c r="Z222" s="535"/>
      <c r="AA222" s="535"/>
      <c r="AB222" s="535"/>
      <c r="AC222" s="535"/>
      <c r="AD222" s="535"/>
      <c r="AE222" s="535"/>
      <c r="AG222" s="541" t="e">
        <f>IF(#REF!="○",F222,"")</f>
        <v>#REF!</v>
      </c>
      <c r="AH222" s="195" t="e">
        <f>VLOOKUP('様式４号（個表） '!$G222,'【参考】数式用'!$P$4:$Q$54,2,FALSE)</f>
        <v>#N/A</v>
      </c>
      <c r="AI222" s="195" t="e">
        <f>VLOOKUP('様式４号（個表） '!$G222,'【参考】数式用'!$P$4:$W$54,8,FALSE)</f>
        <v>#N/A</v>
      </c>
      <c r="AJ222" s="195" t="e">
        <f>VLOOKUP('様式４号（個表） '!$G222,'【参考】数式用'!$P$4:$AD$54,15,FALSE)</f>
        <v>#N/A</v>
      </c>
      <c r="AK222" s="195" t="str">
        <f t="shared" si="16"/>
        <v/>
      </c>
      <c r="AL222" s="195" t="str">
        <f t="shared" si="16"/>
        <v/>
      </c>
      <c r="AM222" s="195" t="str">
        <f t="shared" si="17"/>
        <v/>
      </c>
      <c r="AN222" s="195" t="str">
        <f>IF(G222="","",VLOOKUP(G222,'【参考】数式用'!$A$4:$M$54,13,FALSE))</f>
        <v/>
      </c>
      <c r="AO222" s="197" t="str">
        <f t="shared" si="18"/>
        <v>―</v>
      </c>
    </row>
    <row r="223" spans="1:41" ht="45" customHeight="1">
      <c r="A223" s="401">
        <f t="shared" si="19"/>
        <v>208</v>
      </c>
      <c r="B223" s="413" t="str">
        <f>IF('様式第２号　基本情報入力シート'!B260="","",'様式第２号　基本情報入力シート'!B260)</f>
        <v/>
      </c>
      <c r="C223" s="426" t="str">
        <f>IF('様式第２号　基本情報入力シート'!L260="","",'様式第２号　基本情報入力シート'!L260)</f>
        <v/>
      </c>
      <c r="D223" s="426" t="str">
        <f>IF('様式第２号　基本情報入力シート'!Q260="","",'様式第２号　基本情報入力シート'!Q260)</f>
        <v/>
      </c>
      <c r="E223" s="426" t="str">
        <f>IF('様式第２号　基本情報入力シート'!V260="","",'様式第２号　基本情報入力シート'!V260)</f>
        <v/>
      </c>
      <c r="F223" s="426" t="str">
        <f>IF('様式第２号　基本情報入力シート'!W260="","",'様式第２号　基本情報入力シート'!W260)</f>
        <v/>
      </c>
      <c r="G223" s="426" t="str">
        <f>IF('様式第２号　基本情報入力シート'!Z260="","",'様式第２号　基本情報入力シート'!Z260)</f>
        <v/>
      </c>
      <c r="H223" s="475" t="str">
        <f>IF('様式第２号　基本情報入力シート'!AD260="","",'様式第２号　基本情報入力シート'!AD260)</f>
        <v/>
      </c>
      <c r="I223" s="481" t="str">
        <f>IF('様式第２号　基本情報入力シート'!AE260="","",'様式第２号　基本情報入力シート'!AE260)</f>
        <v/>
      </c>
      <c r="J223" s="488"/>
      <c r="K223" s="491"/>
      <c r="L223" s="491"/>
      <c r="M223" s="494" t="str">
        <f>IF(G223="","",VLOOKUP(AM223,'【参考】数式用'!$AZ$3:$BA$6,2,FALSE))</f>
        <v/>
      </c>
      <c r="N223" s="503" t="str">
        <f>IF(G223="","",VLOOKUP(G223,'【参考】数式用'!$A$4:$L$54,MATCH('様式４号（個表） '!M223,'【参考】数式用'!$J$3:$L$3,0)+9,FALSE))</f>
        <v/>
      </c>
      <c r="O223" s="513" t="s">
        <v>2422</v>
      </c>
      <c r="P223" s="517" t="str">
        <f t="shared" si="15"/>
        <v>未入力あり</v>
      </c>
      <c r="Q223" s="525" t="str">
        <f>IFERROR(IF(P223="未入力あり","",ROUNDDOWN(ROUNDDOWN($H223*$I223,0)*VLOOKUP($G223,'【参考】数式用'!$A$4:$E$54,3,FALSE),0)),"")</f>
        <v/>
      </c>
      <c r="R223" s="525" t="str">
        <f>IF(AK223="×",0,IF(P223="未入力あり","",ROUNDDOWN(ROUNDDOWN($H223*$I223,0)*VLOOKUP($G223,'【参考】数式用'!$A$4:$E$54,4,FALSE),0)))</f>
        <v/>
      </c>
      <c r="S223" s="529" t="str">
        <f>IF(AL223="×",0,IF(P223="未入力あり","",ROUNDDOWN(ROUNDDOWN($H223*$I223,0)*VLOOKUP($G223,'【参考】数式用'!$A$4:$E$54,5,FALSE),0)))</f>
        <v/>
      </c>
      <c r="U223" s="535"/>
      <c r="V223" s="535"/>
      <c r="W223" s="535"/>
      <c r="X223" s="535"/>
      <c r="Y223" s="535"/>
      <c r="Z223" s="535"/>
      <c r="AA223" s="535"/>
      <c r="AB223" s="535"/>
      <c r="AC223" s="535"/>
      <c r="AD223" s="535"/>
      <c r="AE223" s="535"/>
      <c r="AG223" s="541" t="e">
        <f>IF(#REF!="○",F223,"")</f>
        <v>#REF!</v>
      </c>
      <c r="AH223" s="195" t="e">
        <f>VLOOKUP('様式４号（個表） '!$G223,'【参考】数式用'!$P$4:$Q$54,2,FALSE)</f>
        <v>#N/A</v>
      </c>
      <c r="AI223" s="195" t="e">
        <f>VLOOKUP('様式４号（個表） '!$G223,'【参考】数式用'!$P$4:$W$54,8,FALSE)</f>
        <v>#N/A</v>
      </c>
      <c r="AJ223" s="195" t="e">
        <f>VLOOKUP('様式４号（個表） '!$G223,'【参考】数式用'!$P$4:$AD$54,15,FALSE)</f>
        <v>#N/A</v>
      </c>
      <c r="AK223" s="195" t="str">
        <f t="shared" si="16"/>
        <v/>
      </c>
      <c r="AL223" s="195" t="str">
        <f t="shared" si="16"/>
        <v/>
      </c>
      <c r="AM223" s="195" t="str">
        <f t="shared" si="17"/>
        <v/>
      </c>
      <c r="AN223" s="195" t="str">
        <f>IF(G223="","",VLOOKUP(G223,'【参考】数式用'!$A$4:$M$54,13,FALSE))</f>
        <v/>
      </c>
      <c r="AO223" s="197" t="str">
        <f t="shared" si="18"/>
        <v>―</v>
      </c>
    </row>
    <row r="224" spans="1:41" ht="45" customHeight="1">
      <c r="A224" s="401">
        <f t="shared" si="19"/>
        <v>209</v>
      </c>
      <c r="B224" s="413" t="str">
        <f>IF('様式第２号　基本情報入力シート'!B261="","",'様式第２号　基本情報入力シート'!B261)</f>
        <v/>
      </c>
      <c r="C224" s="426" t="str">
        <f>IF('様式第２号　基本情報入力シート'!L261="","",'様式第２号　基本情報入力シート'!L261)</f>
        <v/>
      </c>
      <c r="D224" s="426" t="str">
        <f>IF('様式第２号　基本情報入力シート'!Q261="","",'様式第２号　基本情報入力シート'!Q261)</f>
        <v/>
      </c>
      <c r="E224" s="426" t="str">
        <f>IF('様式第２号　基本情報入力シート'!V261="","",'様式第２号　基本情報入力シート'!V261)</f>
        <v/>
      </c>
      <c r="F224" s="426" t="str">
        <f>IF('様式第２号　基本情報入力シート'!W261="","",'様式第２号　基本情報入力シート'!W261)</f>
        <v/>
      </c>
      <c r="G224" s="426" t="str">
        <f>IF('様式第２号　基本情報入力シート'!Z261="","",'様式第２号　基本情報入力シート'!Z261)</f>
        <v/>
      </c>
      <c r="H224" s="475" t="str">
        <f>IF('様式第２号　基本情報入力シート'!AD261="","",'様式第２号　基本情報入力シート'!AD261)</f>
        <v/>
      </c>
      <c r="I224" s="481" t="str">
        <f>IF('様式第２号　基本情報入力シート'!AE261="","",'様式第２号　基本情報入力シート'!AE261)</f>
        <v/>
      </c>
      <c r="J224" s="488"/>
      <c r="K224" s="491"/>
      <c r="L224" s="491"/>
      <c r="M224" s="494" t="str">
        <f>IF(G224="","",VLOOKUP(AM224,'【参考】数式用'!$AZ$3:$BA$6,2,FALSE))</f>
        <v/>
      </c>
      <c r="N224" s="503" t="str">
        <f>IF(G224="","",VLOOKUP(G224,'【参考】数式用'!$A$4:$L$54,MATCH('様式４号（個表） '!M224,'【参考】数式用'!$J$3:$L$3,0)+9,FALSE))</f>
        <v/>
      </c>
      <c r="O224" s="513" t="s">
        <v>2422</v>
      </c>
      <c r="P224" s="517" t="str">
        <f t="shared" si="15"/>
        <v>未入力あり</v>
      </c>
      <c r="Q224" s="525" t="str">
        <f>IFERROR(IF(P224="未入力あり","",ROUNDDOWN(ROUNDDOWN($H224*$I224,0)*VLOOKUP($G224,'【参考】数式用'!$A$4:$E$54,3,FALSE),0)),"")</f>
        <v/>
      </c>
      <c r="R224" s="525" t="str">
        <f>IF(AK224="×",0,IF(P224="未入力あり","",ROUNDDOWN(ROUNDDOWN($H224*$I224,0)*VLOOKUP($G224,'【参考】数式用'!$A$4:$E$54,4,FALSE),0)))</f>
        <v/>
      </c>
      <c r="S224" s="529" t="str">
        <f>IF(AL224="×",0,IF(P224="未入力あり","",ROUNDDOWN(ROUNDDOWN($H224*$I224,0)*VLOOKUP($G224,'【参考】数式用'!$A$4:$E$54,5,FALSE),0)))</f>
        <v/>
      </c>
      <c r="U224" s="535"/>
      <c r="V224" s="535"/>
      <c r="W224" s="535"/>
      <c r="X224" s="535"/>
      <c r="Y224" s="535"/>
      <c r="Z224" s="535"/>
      <c r="AA224" s="535"/>
      <c r="AB224" s="535"/>
      <c r="AC224" s="535"/>
      <c r="AD224" s="535"/>
      <c r="AE224" s="535"/>
      <c r="AG224" s="541" t="e">
        <f>IF(#REF!="○",F224,"")</f>
        <v>#REF!</v>
      </c>
      <c r="AH224" s="195" t="e">
        <f>VLOOKUP('様式４号（個表） '!$G224,'【参考】数式用'!$P$4:$Q$54,2,FALSE)</f>
        <v>#N/A</v>
      </c>
      <c r="AI224" s="195" t="e">
        <f>VLOOKUP('様式４号（個表） '!$G224,'【参考】数式用'!$P$4:$W$54,8,FALSE)</f>
        <v>#N/A</v>
      </c>
      <c r="AJ224" s="195" t="e">
        <f>VLOOKUP('様式４号（個表） '!$G224,'【参考】数式用'!$P$4:$AD$54,15,FALSE)</f>
        <v>#N/A</v>
      </c>
      <c r="AK224" s="195" t="str">
        <f t="shared" si="16"/>
        <v/>
      </c>
      <c r="AL224" s="195" t="str">
        <f t="shared" si="16"/>
        <v/>
      </c>
      <c r="AM224" s="195" t="str">
        <f t="shared" si="17"/>
        <v/>
      </c>
      <c r="AN224" s="195" t="str">
        <f>IF(G224="","",VLOOKUP(G224,'【参考】数式用'!$A$4:$M$54,13,FALSE))</f>
        <v/>
      </c>
      <c r="AO224" s="197" t="str">
        <f t="shared" si="18"/>
        <v>―</v>
      </c>
    </row>
    <row r="225" spans="1:41" ht="45" customHeight="1">
      <c r="A225" s="401">
        <f t="shared" si="19"/>
        <v>210</v>
      </c>
      <c r="B225" s="413" t="str">
        <f>IF('様式第２号　基本情報入力シート'!B262="","",'様式第２号　基本情報入力シート'!B262)</f>
        <v/>
      </c>
      <c r="C225" s="426" t="str">
        <f>IF('様式第２号　基本情報入力シート'!L262="","",'様式第２号　基本情報入力シート'!L262)</f>
        <v/>
      </c>
      <c r="D225" s="426" t="str">
        <f>IF('様式第２号　基本情報入力シート'!Q262="","",'様式第２号　基本情報入力シート'!Q262)</f>
        <v/>
      </c>
      <c r="E225" s="426" t="str">
        <f>IF('様式第２号　基本情報入力シート'!V262="","",'様式第２号　基本情報入力シート'!V262)</f>
        <v/>
      </c>
      <c r="F225" s="426" t="str">
        <f>IF('様式第２号　基本情報入力シート'!W262="","",'様式第２号　基本情報入力シート'!W262)</f>
        <v/>
      </c>
      <c r="G225" s="426" t="str">
        <f>IF('様式第２号　基本情報入力シート'!Z262="","",'様式第２号　基本情報入力シート'!Z262)</f>
        <v/>
      </c>
      <c r="H225" s="475" t="str">
        <f>IF('様式第２号　基本情報入力シート'!AD262="","",'様式第２号　基本情報入力シート'!AD262)</f>
        <v/>
      </c>
      <c r="I225" s="481" t="str">
        <f>IF('様式第２号　基本情報入力シート'!AE262="","",'様式第２号　基本情報入力シート'!AE262)</f>
        <v/>
      </c>
      <c r="J225" s="488"/>
      <c r="K225" s="491"/>
      <c r="L225" s="491"/>
      <c r="M225" s="494" t="str">
        <f>IF(G225="","",VLOOKUP(AM225,'【参考】数式用'!$AZ$3:$BA$6,2,FALSE))</f>
        <v/>
      </c>
      <c r="N225" s="503" t="str">
        <f>IF(G225="","",VLOOKUP(G225,'【参考】数式用'!$A$4:$L$54,MATCH('様式４号（個表） '!M225,'【参考】数式用'!$J$3:$L$3,0)+9,FALSE))</f>
        <v/>
      </c>
      <c r="O225" s="513" t="s">
        <v>2422</v>
      </c>
      <c r="P225" s="517" t="str">
        <f t="shared" si="15"/>
        <v>未入力あり</v>
      </c>
      <c r="Q225" s="525" t="str">
        <f>IFERROR(IF(P225="未入力あり","",ROUNDDOWN(ROUNDDOWN($H225*$I225,0)*VLOOKUP($G225,'【参考】数式用'!$A$4:$E$54,3,FALSE),0)),"")</f>
        <v/>
      </c>
      <c r="R225" s="525" t="str">
        <f>IF(AK225="×",0,IF(P225="未入力あり","",ROUNDDOWN(ROUNDDOWN($H225*$I225,0)*VLOOKUP($G225,'【参考】数式用'!$A$4:$E$54,4,FALSE),0)))</f>
        <v/>
      </c>
      <c r="S225" s="529" t="str">
        <f>IF(AL225="×",0,IF(P225="未入力あり","",ROUNDDOWN(ROUNDDOWN($H225*$I225,0)*VLOOKUP($G225,'【参考】数式用'!$A$4:$E$54,5,FALSE),0)))</f>
        <v/>
      </c>
      <c r="U225" s="535"/>
      <c r="V225" s="535"/>
      <c r="W225" s="535"/>
      <c r="X225" s="535"/>
      <c r="Y225" s="535"/>
      <c r="Z225" s="535"/>
      <c r="AA225" s="535"/>
      <c r="AB225" s="535"/>
      <c r="AC225" s="535"/>
      <c r="AD225" s="535"/>
      <c r="AE225" s="535"/>
      <c r="AG225" s="541" t="e">
        <f>IF(#REF!="○",F225,"")</f>
        <v>#REF!</v>
      </c>
      <c r="AH225" s="195" t="e">
        <f>VLOOKUP('様式４号（個表） '!$G225,'【参考】数式用'!$P$4:$Q$54,2,FALSE)</f>
        <v>#N/A</v>
      </c>
      <c r="AI225" s="195" t="e">
        <f>VLOOKUP('様式４号（個表） '!$G225,'【参考】数式用'!$P$4:$W$54,8,FALSE)</f>
        <v>#N/A</v>
      </c>
      <c r="AJ225" s="195" t="e">
        <f>VLOOKUP('様式４号（個表） '!$G225,'【参考】数式用'!$P$4:$AD$54,15,FALSE)</f>
        <v>#N/A</v>
      </c>
      <c r="AK225" s="195" t="str">
        <f t="shared" si="16"/>
        <v/>
      </c>
      <c r="AL225" s="195" t="str">
        <f t="shared" si="16"/>
        <v/>
      </c>
      <c r="AM225" s="195" t="str">
        <f t="shared" si="17"/>
        <v/>
      </c>
      <c r="AN225" s="195" t="str">
        <f>IF(G225="","",VLOOKUP(G225,'【参考】数式用'!$A$4:$M$54,13,FALSE))</f>
        <v/>
      </c>
      <c r="AO225" s="197" t="str">
        <f t="shared" si="18"/>
        <v>―</v>
      </c>
    </row>
    <row r="226" spans="1:41" ht="45" customHeight="1">
      <c r="A226" s="401">
        <f t="shared" si="19"/>
        <v>211</v>
      </c>
      <c r="B226" s="413" t="str">
        <f>IF('様式第２号　基本情報入力シート'!B263="","",'様式第２号　基本情報入力シート'!B263)</f>
        <v/>
      </c>
      <c r="C226" s="426" t="str">
        <f>IF('様式第２号　基本情報入力シート'!L263="","",'様式第２号　基本情報入力シート'!L263)</f>
        <v/>
      </c>
      <c r="D226" s="426" t="str">
        <f>IF('様式第２号　基本情報入力シート'!Q263="","",'様式第２号　基本情報入力シート'!Q263)</f>
        <v/>
      </c>
      <c r="E226" s="426" t="str">
        <f>IF('様式第２号　基本情報入力シート'!V263="","",'様式第２号　基本情報入力シート'!V263)</f>
        <v/>
      </c>
      <c r="F226" s="426" t="str">
        <f>IF('様式第２号　基本情報入力シート'!W263="","",'様式第２号　基本情報入力シート'!W263)</f>
        <v/>
      </c>
      <c r="G226" s="426" t="str">
        <f>IF('様式第２号　基本情報入力シート'!Z263="","",'様式第２号　基本情報入力シート'!Z263)</f>
        <v/>
      </c>
      <c r="H226" s="475" t="str">
        <f>IF('様式第２号　基本情報入力シート'!AD263="","",'様式第２号　基本情報入力シート'!AD263)</f>
        <v/>
      </c>
      <c r="I226" s="481" t="str">
        <f>IF('様式第２号　基本情報入力シート'!AE263="","",'様式第２号　基本情報入力シート'!AE263)</f>
        <v/>
      </c>
      <c r="J226" s="488"/>
      <c r="K226" s="491"/>
      <c r="L226" s="491"/>
      <c r="M226" s="494" t="str">
        <f>IF(G226="","",VLOOKUP(AM226,'【参考】数式用'!$AZ$3:$BA$6,2,FALSE))</f>
        <v/>
      </c>
      <c r="N226" s="503" t="str">
        <f>IF(G226="","",VLOOKUP(G226,'【参考】数式用'!$A$4:$L$54,MATCH('様式４号（個表） '!M226,'【参考】数式用'!$J$3:$L$3,0)+9,FALSE))</f>
        <v/>
      </c>
      <c r="O226" s="513" t="s">
        <v>2422</v>
      </c>
      <c r="P226" s="517" t="str">
        <f t="shared" si="15"/>
        <v>未入力あり</v>
      </c>
      <c r="Q226" s="525" t="str">
        <f>IFERROR(IF(P226="未入力あり","",ROUNDDOWN(ROUNDDOWN($H226*$I226,0)*VLOOKUP($G226,'【参考】数式用'!$A$4:$E$54,3,FALSE),0)),"")</f>
        <v/>
      </c>
      <c r="R226" s="525" t="str">
        <f>IF(AK226="×",0,IF(P226="未入力あり","",ROUNDDOWN(ROUNDDOWN($H226*$I226,0)*VLOOKUP($G226,'【参考】数式用'!$A$4:$E$54,4,FALSE),0)))</f>
        <v/>
      </c>
      <c r="S226" s="529" t="str">
        <f>IF(AL226="×",0,IF(P226="未入力あり","",ROUNDDOWN(ROUNDDOWN($H226*$I226,0)*VLOOKUP($G226,'【参考】数式用'!$A$4:$E$54,5,FALSE),0)))</f>
        <v/>
      </c>
      <c r="U226" s="535"/>
      <c r="V226" s="535"/>
      <c r="W226" s="535"/>
      <c r="X226" s="535"/>
      <c r="Y226" s="535"/>
      <c r="Z226" s="535"/>
      <c r="AA226" s="535"/>
      <c r="AB226" s="535"/>
      <c r="AC226" s="535"/>
      <c r="AD226" s="535"/>
      <c r="AE226" s="535"/>
      <c r="AG226" s="541" t="e">
        <f>IF(#REF!="○",F226,"")</f>
        <v>#REF!</v>
      </c>
      <c r="AH226" s="195" t="e">
        <f>VLOOKUP('様式４号（個表） '!$G226,'【参考】数式用'!$P$4:$Q$54,2,FALSE)</f>
        <v>#N/A</v>
      </c>
      <c r="AI226" s="195" t="e">
        <f>VLOOKUP('様式４号（個表） '!$G226,'【参考】数式用'!$P$4:$W$54,8,FALSE)</f>
        <v>#N/A</v>
      </c>
      <c r="AJ226" s="195" t="e">
        <f>VLOOKUP('様式４号（個表） '!$G226,'【参考】数式用'!$P$4:$AD$54,15,FALSE)</f>
        <v>#N/A</v>
      </c>
      <c r="AK226" s="195" t="str">
        <f t="shared" si="16"/>
        <v/>
      </c>
      <c r="AL226" s="195" t="str">
        <f t="shared" si="16"/>
        <v/>
      </c>
      <c r="AM226" s="195" t="str">
        <f t="shared" si="17"/>
        <v/>
      </c>
      <c r="AN226" s="195" t="str">
        <f>IF(G226="","",VLOOKUP(G226,'【参考】数式用'!$A$4:$M$54,13,FALSE))</f>
        <v/>
      </c>
      <c r="AO226" s="197" t="str">
        <f t="shared" si="18"/>
        <v>―</v>
      </c>
    </row>
    <row r="227" spans="1:41" ht="45" customHeight="1">
      <c r="A227" s="401">
        <f t="shared" si="19"/>
        <v>212</v>
      </c>
      <c r="B227" s="413" t="str">
        <f>IF('様式第２号　基本情報入力シート'!B264="","",'様式第２号　基本情報入力シート'!B264)</f>
        <v/>
      </c>
      <c r="C227" s="426" t="str">
        <f>IF('様式第２号　基本情報入力シート'!L264="","",'様式第２号　基本情報入力シート'!L264)</f>
        <v/>
      </c>
      <c r="D227" s="426" t="str">
        <f>IF('様式第２号　基本情報入力シート'!Q264="","",'様式第２号　基本情報入力シート'!Q264)</f>
        <v/>
      </c>
      <c r="E227" s="426" t="str">
        <f>IF('様式第２号　基本情報入力シート'!V264="","",'様式第２号　基本情報入力シート'!V264)</f>
        <v/>
      </c>
      <c r="F227" s="426" t="str">
        <f>IF('様式第２号　基本情報入力シート'!W264="","",'様式第２号　基本情報入力シート'!W264)</f>
        <v/>
      </c>
      <c r="G227" s="426" t="str">
        <f>IF('様式第２号　基本情報入力シート'!Z264="","",'様式第２号　基本情報入力シート'!Z264)</f>
        <v/>
      </c>
      <c r="H227" s="475" t="str">
        <f>IF('様式第２号　基本情報入力シート'!AD264="","",'様式第２号　基本情報入力シート'!AD264)</f>
        <v/>
      </c>
      <c r="I227" s="481" t="str">
        <f>IF('様式第２号　基本情報入力シート'!AE264="","",'様式第２号　基本情報入力シート'!AE264)</f>
        <v/>
      </c>
      <c r="J227" s="488"/>
      <c r="K227" s="491"/>
      <c r="L227" s="491"/>
      <c r="M227" s="494" t="str">
        <f>IF(G227="","",VLOOKUP(AM227,'【参考】数式用'!$AZ$3:$BA$6,2,FALSE))</f>
        <v/>
      </c>
      <c r="N227" s="503" t="str">
        <f>IF(G227="","",VLOOKUP(G227,'【参考】数式用'!$A$4:$L$54,MATCH('様式４号（個表） '!M227,'【参考】数式用'!$J$3:$L$3,0)+9,FALSE))</f>
        <v/>
      </c>
      <c r="O227" s="513" t="s">
        <v>2422</v>
      </c>
      <c r="P227" s="517" t="str">
        <f t="shared" si="15"/>
        <v>未入力あり</v>
      </c>
      <c r="Q227" s="525" t="str">
        <f>IFERROR(IF(P227="未入力あり","",ROUNDDOWN(ROUNDDOWN($H227*$I227,0)*VLOOKUP($G227,'【参考】数式用'!$A$4:$E$54,3,FALSE),0)),"")</f>
        <v/>
      </c>
      <c r="R227" s="525" t="str">
        <f>IF(AK227="×",0,IF(P227="未入力あり","",ROUNDDOWN(ROUNDDOWN($H227*$I227,0)*VLOOKUP($G227,'【参考】数式用'!$A$4:$E$54,4,FALSE),0)))</f>
        <v/>
      </c>
      <c r="S227" s="529" t="str">
        <f>IF(AL227="×",0,IF(P227="未入力あり","",ROUNDDOWN(ROUNDDOWN($H227*$I227,0)*VLOOKUP($G227,'【参考】数式用'!$A$4:$E$54,5,FALSE),0)))</f>
        <v/>
      </c>
      <c r="U227" s="535"/>
      <c r="V227" s="535"/>
      <c r="W227" s="535"/>
      <c r="X227" s="535"/>
      <c r="Y227" s="535"/>
      <c r="Z227" s="535"/>
      <c r="AA227" s="535"/>
      <c r="AB227" s="535"/>
      <c r="AC227" s="535"/>
      <c r="AD227" s="535"/>
      <c r="AE227" s="535"/>
      <c r="AG227" s="541" t="e">
        <f>IF(#REF!="○",F227,"")</f>
        <v>#REF!</v>
      </c>
      <c r="AH227" s="195" t="e">
        <f>VLOOKUP('様式４号（個表） '!$G227,'【参考】数式用'!$P$4:$Q$54,2,FALSE)</f>
        <v>#N/A</v>
      </c>
      <c r="AI227" s="195" t="e">
        <f>VLOOKUP('様式４号（個表） '!$G227,'【参考】数式用'!$P$4:$W$54,8,FALSE)</f>
        <v>#N/A</v>
      </c>
      <c r="AJ227" s="195" t="e">
        <f>VLOOKUP('様式４号（個表） '!$G227,'【参考】数式用'!$P$4:$AD$54,15,FALSE)</f>
        <v>#N/A</v>
      </c>
      <c r="AK227" s="195" t="str">
        <f t="shared" si="16"/>
        <v/>
      </c>
      <c r="AL227" s="195" t="str">
        <f t="shared" si="16"/>
        <v/>
      </c>
      <c r="AM227" s="195" t="str">
        <f t="shared" si="17"/>
        <v/>
      </c>
      <c r="AN227" s="195" t="str">
        <f>IF(G227="","",VLOOKUP(G227,'【参考】数式用'!$A$4:$M$54,13,FALSE))</f>
        <v/>
      </c>
      <c r="AO227" s="197" t="str">
        <f t="shared" si="18"/>
        <v>―</v>
      </c>
    </row>
    <row r="228" spans="1:41" ht="45" customHeight="1">
      <c r="A228" s="401">
        <f t="shared" si="19"/>
        <v>213</v>
      </c>
      <c r="B228" s="413" t="str">
        <f>IF('様式第２号　基本情報入力シート'!B265="","",'様式第２号　基本情報入力シート'!B265)</f>
        <v/>
      </c>
      <c r="C228" s="426" t="str">
        <f>IF('様式第２号　基本情報入力シート'!L265="","",'様式第２号　基本情報入力シート'!L265)</f>
        <v/>
      </c>
      <c r="D228" s="426" t="str">
        <f>IF('様式第２号　基本情報入力シート'!Q265="","",'様式第２号　基本情報入力シート'!Q265)</f>
        <v/>
      </c>
      <c r="E228" s="426" t="str">
        <f>IF('様式第２号　基本情報入力シート'!V265="","",'様式第２号　基本情報入力シート'!V265)</f>
        <v/>
      </c>
      <c r="F228" s="426" t="str">
        <f>IF('様式第２号　基本情報入力シート'!W265="","",'様式第２号　基本情報入力シート'!W265)</f>
        <v/>
      </c>
      <c r="G228" s="426" t="str">
        <f>IF('様式第２号　基本情報入力シート'!Z265="","",'様式第２号　基本情報入力シート'!Z265)</f>
        <v/>
      </c>
      <c r="H228" s="475" t="str">
        <f>IF('様式第２号　基本情報入力シート'!AD265="","",'様式第２号　基本情報入力シート'!AD265)</f>
        <v/>
      </c>
      <c r="I228" s="481" t="str">
        <f>IF('様式第２号　基本情報入力シート'!AE265="","",'様式第２号　基本情報入力シート'!AE265)</f>
        <v/>
      </c>
      <c r="J228" s="488"/>
      <c r="K228" s="491"/>
      <c r="L228" s="491"/>
      <c r="M228" s="494" t="str">
        <f>IF(G228="","",VLOOKUP(AM228,'【参考】数式用'!$AZ$3:$BA$6,2,FALSE))</f>
        <v/>
      </c>
      <c r="N228" s="503" t="str">
        <f>IF(G228="","",VLOOKUP(G228,'【参考】数式用'!$A$4:$L$54,MATCH('様式４号（個表） '!M228,'【参考】数式用'!$J$3:$L$3,0)+9,FALSE))</f>
        <v/>
      </c>
      <c r="O228" s="513" t="s">
        <v>2422</v>
      </c>
      <c r="P228" s="517" t="str">
        <f t="shared" si="15"/>
        <v>未入力あり</v>
      </c>
      <c r="Q228" s="525" t="str">
        <f>IFERROR(IF(P228="未入力あり","",ROUNDDOWN(ROUNDDOWN($H228*$I228,0)*VLOOKUP($G228,'【参考】数式用'!$A$4:$E$54,3,FALSE),0)),"")</f>
        <v/>
      </c>
      <c r="R228" s="525" t="str">
        <f>IF(AK228="×",0,IF(P228="未入力あり","",ROUNDDOWN(ROUNDDOWN($H228*$I228,0)*VLOOKUP($G228,'【参考】数式用'!$A$4:$E$54,4,FALSE),0)))</f>
        <v/>
      </c>
      <c r="S228" s="529" t="str">
        <f>IF(AL228="×",0,IF(P228="未入力あり","",ROUNDDOWN(ROUNDDOWN($H228*$I228,0)*VLOOKUP($G228,'【参考】数式用'!$A$4:$E$54,5,FALSE),0)))</f>
        <v/>
      </c>
      <c r="U228" s="535"/>
      <c r="V228" s="535"/>
      <c r="W228" s="535"/>
      <c r="X228" s="535"/>
      <c r="Y228" s="535"/>
      <c r="Z228" s="535"/>
      <c r="AA228" s="535"/>
      <c r="AB228" s="535"/>
      <c r="AC228" s="535"/>
      <c r="AD228" s="535"/>
      <c r="AE228" s="535"/>
      <c r="AG228" s="541" t="e">
        <f>IF(#REF!="○",F228,"")</f>
        <v>#REF!</v>
      </c>
      <c r="AH228" s="195" t="e">
        <f>VLOOKUP('様式４号（個表） '!$G228,'【参考】数式用'!$P$4:$Q$54,2,FALSE)</f>
        <v>#N/A</v>
      </c>
      <c r="AI228" s="195" t="e">
        <f>VLOOKUP('様式４号（個表） '!$G228,'【参考】数式用'!$P$4:$W$54,8,FALSE)</f>
        <v>#N/A</v>
      </c>
      <c r="AJ228" s="195" t="e">
        <f>VLOOKUP('様式４号（個表） '!$G228,'【参考】数式用'!$P$4:$AD$54,15,FALSE)</f>
        <v>#N/A</v>
      </c>
      <c r="AK228" s="195" t="str">
        <f t="shared" si="16"/>
        <v/>
      </c>
      <c r="AL228" s="195" t="str">
        <f t="shared" si="16"/>
        <v/>
      </c>
      <c r="AM228" s="195" t="str">
        <f t="shared" si="17"/>
        <v/>
      </c>
      <c r="AN228" s="195" t="str">
        <f>IF(G228="","",VLOOKUP(G228,'【参考】数式用'!$A$4:$M$54,13,FALSE))</f>
        <v/>
      </c>
      <c r="AO228" s="197" t="str">
        <f t="shared" si="18"/>
        <v>―</v>
      </c>
    </row>
    <row r="229" spans="1:41" ht="45" customHeight="1">
      <c r="A229" s="401">
        <f t="shared" si="19"/>
        <v>214</v>
      </c>
      <c r="B229" s="413" t="str">
        <f>IF('様式第２号　基本情報入力シート'!B266="","",'様式第２号　基本情報入力シート'!B266)</f>
        <v/>
      </c>
      <c r="C229" s="426" t="str">
        <f>IF('様式第２号　基本情報入力シート'!L266="","",'様式第２号　基本情報入力シート'!L266)</f>
        <v/>
      </c>
      <c r="D229" s="426" t="str">
        <f>IF('様式第２号　基本情報入力シート'!Q266="","",'様式第２号　基本情報入力シート'!Q266)</f>
        <v/>
      </c>
      <c r="E229" s="426" t="str">
        <f>IF('様式第２号　基本情報入力シート'!V266="","",'様式第２号　基本情報入力シート'!V266)</f>
        <v/>
      </c>
      <c r="F229" s="426" t="str">
        <f>IF('様式第２号　基本情報入力シート'!W266="","",'様式第２号　基本情報入力シート'!W266)</f>
        <v/>
      </c>
      <c r="G229" s="426" t="str">
        <f>IF('様式第２号　基本情報入力シート'!Z266="","",'様式第２号　基本情報入力シート'!Z266)</f>
        <v/>
      </c>
      <c r="H229" s="475" t="str">
        <f>IF('様式第２号　基本情報入力シート'!AD266="","",'様式第２号　基本情報入力シート'!AD266)</f>
        <v/>
      </c>
      <c r="I229" s="481" t="str">
        <f>IF('様式第２号　基本情報入力シート'!AE266="","",'様式第２号　基本情報入力シート'!AE266)</f>
        <v/>
      </c>
      <c r="J229" s="488"/>
      <c r="K229" s="491"/>
      <c r="L229" s="491"/>
      <c r="M229" s="494" t="str">
        <f>IF(G229="","",VLOOKUP(AM229,'【参考】数式用'!$AZ$3:$BA$6,2,FALSE))</f>
        <v/>
      </c>
      <c r="N229" s="503" t="str">
        <f>IF(G229="","",VLOOKUP(G229,'【参考】数式用'!$A$4:$L$54,MATCH('様式４号（個表） '!M229,'【参考】数式用'!$J$3:$L$3,0)+9,FALSE))</f>
        <v/>
      </c>
      <c r="O229" s="513" t="s">
        <v>2422</v>
      </c>
      <c r="P229" s="517" t="str">
        <f t="shared" si="15"/>
        <v>未入力あり</v>
      </c>
      <c r="Q229" s="525" t="str">
        <f>IFERROR(IF(P229="未入力あり","",ROUNDDOWN(ROUNDDOWN($H229*$I229,0)*VLOOKUP($G229,'【参考】数式用'!$A$4:$E$54,3,FALSE),0)),"")</f>
        <v/>
      </c>
      <c r="R229" s="525" t="str">
        <f>IF(AK229="×",0,IF(P229="未入力あり","",ROUNDDOWN(ROUNDDOWN($H229*$I229,0)*VLOOKUP($G229,'【参考】数式用'!$A$4:$E$54,4,FALSE),0)))</f>
        <v/>
      </c>
      <c r="S229" s="529" t="str">
        <f>IF(AL229="×",0,IF(P229="未入力あり","",ROUNDDOWN(ROUNDDOWN($H229*$I229,0)*VLOOKUP($G229,'【参考】数式用'!$A$4:$E$54,5,FALSE),0)))</f>
        <v/>
      </c>
      <c r="U229" s="535"/>
      <c r="V229" s="535"/>
      <c r="W229" s="535"/>
      <c r="X229" s="535"/>
      <c r="Y229" s="535"/>
      <c r="Z229" s="535"/>
      <c r="AA229" s="535"/>
      <c r="AB229" s="535"/>
      <c r="AC229" s="535"/>
      <c r="AD229" s="535"/>
      <c r="AE229" s="535"/>
      <c r="AG229" s="541" t="e">
        <f>IF(#REF!="○",F229,"")</f>
        <v>#REF!</v>
      </c>
      <c r="AH229" s="195" t="e">
        <f>VLOOKUP('様式４号（個表） '!$G229,'【参考】数式用'!$P$4:$Q$54,2,FALSE)</f>
        <v>#N/A</v>
      </c>
      <c r="AI229" s="195" t="e">
        <f>VLOOKUP('様式４号（個表） '!$G229,'【参考】数式用'!$P$4:$W$54,8,FALSE)</f>
        <v>#N/A</v>
      </c>
      <c r="AJ229" s="195" t="e">
        <f>VLOOKUP('様式４号（個表） '!$G229,'【参考】数式用'!$P$4:$AD$54,15,FALSE)</f>
        <v>#N/A</v>
      </c>
      <c r="AK229" s="195" t="str">
        <f t="shared" si="16"/>
        <v/>
      </c>
      <c r="AL229" s="195" t="str">
        <f t="shared" si="16"/>
        <v/>
      </c>
      <c r="AM229" s="195" t="str">
        <f t="shared" si="17"/>
        <v/>
      </c>
      <c r="AN229" s="195" t="str">
        <f>IF(G229="","",VLOOKUP(G229,'【参考】数式用'!$A$4:$M$54,13,FALSE))</f>
        <v/>
      </c>
      <c r="AO229" s="197" t="str">
        <f t="shared" si="18"/>
        <v>―</v>
      </c>
    </row>
    <row r="230" spans="1:41" ht="45" customHeight="1">
      <c r="A230" s="401">
        <f t="shared" si="19"/>
        <v>215</v>
      </c>
      <c r="B230" s="413" t="str">
        <f>IF('様式第２号　基本情報入力シート'!B267="","",'様式第２号　基本情報入力シート'!B267)</f>
        <v/>
      </c>
      <c r="C230" s="426" t="str">
        <f>IF('様式第２号　基本情報入力シート'!L267="","",'様式第２号　基本情報入力シート'!L267)</f>
        <v/>
      </c>
      <c r="D230" s="426" t="str">
        <f>IF('様式第２号　基本情報入力シート'!Q267="","",'様式第２号　基本情報入力シート'!Q267)</f>
        <v/>
      </c>
      <c r="E230" s="426" t="str">
        <f>IF('様式第２号　基本情報入力シート'!V267="","",'様式第２号　基本情報入力シート'!V267)</f>
        <v/>
      </c>
      <c r="F230" s="426" t="str">
        <f>IF('様式第２号　基本情報入力シート'!W267="","",'様式第２号　基本情報入力シート'!W267)</f>
        <v/>
      </c>
      <c r="G230" s="426" t="str">
        <f>IF('様式第２号　基本情報入力シート'!Z267="","",'様式第２号　基本情報入力シート'!Z267)</f>
        <v/>
      </c>
      <c r="H230" s="475" t="str">
        <f>IF('様式第２号　基本情報入力シート'!AD267="","",'様式第２号　基本情報入力シート'!AD267)</f>
        <v/>
      </c>
      <c r="I230" s="481" t="str">
        <f>IF('様式第２号　基本情報入力シート'!AE267="","",'様式第２号　基本情報入力シート'!AE267)</f>
        <v/>
      </c>
      <c r="J230" s="488"/>
      <c r="K230" s="491"/>
      <c r="L230" s="491"/>
      <c r="M230" s="494" t="str">
        <f>IF(G230="","",VLOOKUP(AM230,'【参考】数式用'!$AZ$3:$BA$6,2,FALSE))</f>
        <v/>
      </c>
      <c r="N230" s="503" t="str">
        <f>IF(G230="","",VLOOKUP(G230,'【参考】数式用'!$A$4:$L$54,MATCH('様式４号（個表） '!M230,'【参考】数式用'!$J$3:$L$3,0)+9,FALSE))</f>
        <v/>
      </c>
      <c r="O230" s="513" t="s">
        <v>2422</v>
      </c>
      <c r="P230" s="517" t="str">
        <f t="shared" si="15"/>
        <v>未入力あり</v>
      </c>
      <c r="Q230" s="525" t="str">
        <f>IFERROR(IF(P230="未入力あり","",ROUNDDOWN(ROUNDDOWN($H230*$I230,0)*VLOOKUP($G230,'【参考】数式用'!$A$4:$E$54,3,FALSE),0)),"")</f>
        <v/>
      </c>
      <c r="R230" s="525" t="str">
        <f>IF(AK230="×",0,IF(P230="未入力あり","",ROUNDDOWN(ROUNDDOWN($H230*$I230,0)*VLOOKUP($G230,'【参考】数式用'!$A$4:$E$54,4,FALSE),0)))</f>
        <v/>
      </c>
      <c r="S230" s="529" t="str">
        <f>IF(AL230="×",0,IF(P230="未入力あり","",ROUNDDOWN(ROUNDDOWN($H230*$I230,0)*VLOOKUP($G230,'【参考】数式用'!$A$4:$E$54,5,FALSE),0)))</f>
        <v/>
      </c>
      <c r="U230" s="535"/>
      <c r="V230" s="535"/>
      <c r="W230" s="535"/>
      <c r="X230" s="535"/>
      <c r="Y230" s="535"/>
      <c r="Z230" s="535"/>
      <c r="AA230" s="535"/>
      <c r="AB230" s="535"/>
      <c r="AC230" s="535"/>
      <c r="AD230" s="535"/>
      <c r="AE230" s="535"/>
      <c r="AG230" s="541" t="e">
        <f>IF(#REF!="○",F230,"")</f>
        <v>#REF!</v>
      </c>
      <c r="AH230" s="195" t="e">
        <f>VLOOKUP('様式４号（個表） '!$G230,'【参考】数式用'!$P$4:$Q$54,2,FALSE)</f>
        <v>#N/A</v>
      </c>
      <c r="AI230" s="195" t="e">
        <f>VLOOKUP('様式４号（個表） '!$G230,'【参考】数式用'!$P$4:$W$54,8,FALSE)</f>
        <v>#N/A</v>
      </c>
      <c r="AJ230" s="195" t="e">
        <f>VLOOKUP('様式４号（個表） '!$G230,'【参考】数式用'!$P$4:$AD$54,15,FALSE)</f>
        <v>#N/A</v>
      </c>
      <c r="AK230" s="195" t="str">
        <f t="shared" si="16"/>
        <v/>
      </c>
      <c r="AL230" s="195" t="str">
        <f t="shared" si="16"/>
        <v/>
      </c>
      <c r="AM230" s="195" t="str">
        <f t="shared" si="17"/>
        <v/>
      </c>
      <c r="AN230" s="195" t="str">
        <f>IF(G230="","",VLOOKUP(G230,'【参考】数式用'!$A$4:$M$54,13,FALSE))</f>
        <v/>
      </c>
      <c r="AO230" s="197" t="str">
        <f t="shared" si="18"/>
        <v>―</v>
      </c>
    </row>
    <row r="231" spans="1:41" ht="45" customHeight="1">
      <c r="A231" s="401">
        <f t="shared" si="19"/>
        <v>216</v>
      </c>
      <c r="B231" s="413" t="str">
        <f>IF('様式第２号　基本情報入力シート'!B268="","",'様式第２号　基本情報入力シート'!B268)</f>
        <v/>
      </c>
      <c r="C231" s="426" t="str">
        <f>IF('様式第２号　基本情報入力シート'!L268="","",'様式第２号　基本情報入力シート'!L268)</f>
        <v/>
      </c>
      <c r="D231" s="426" t="str">
        <f>IF('様式第２号　基本情報入力シート'!Q268="","",'様式第２号　基本情報入力シート'!Q268)</f>
        <v/>
      </c>
      <c r="E231" s="426" t="str">
        <f>IF('様式第２号　基本情報入力シート'!V268="","",'様式第２号　基本情報入力シート'!V268)</f>
        <v/>
      </c>
      <c r="F231" s="426" t="str">
        <f>IF('様式第２号　基本情報入力シート'!W268="","",'様式第２号　基本情報入力シート'!W268)</f>
        <v/>
      </c>
      <c r="G231" s="426" t="str">
        <f>IF('様式第２号　基本情報入力シート'!Z268="","",'様式第２号　基本情報入力シート'!Z268)</f>
        <v/>
      </c>
      <c r="H231" s="475" t="str">
        <f>IF('様式第２号　基本情報入力シート'!AD268="","",'様式第２号　基本情報入力シート'!AD268)</f>
        <v/>
      </c>
      <c r="I231" s="481" t="str">
        <f>IF('様式第２号　基本情報入力シート'!AE268="","",'様式第２号　基本情報入力シート'!AE268)</f>
        <v/>
      </c>
      <c r="J231" s="488"/>
      <c r="K231" s="491"/>
      <c r="L231" s="491"/>
      <c r="M231" s="494" t="str">
        <f>IF(G231="","",VLOOKUP(AM231,'【参考】数式用'!$AZ$3:$BA$6,2,FALSE))</f>
        <v/>
      </c>
      <c r="N231" s="503" t="str">
        <f>IF(G231="","",VLOOKUP(G231,'【参考】数式用'!$A$4:$L$54,MATCH('様式４号（個表） '!M231,'【参考】数式用'!$J$3:$L$3,0)+9,FALSE))</f>
        <v/>
      </c>
      <c r="O231" s="513" t="s">
        <v>2422</v>
      </c>
      <c r="P231" s="517" t="str">
        <f t="shared" si="15"/>
        <v>未入力あり</v>
      </c>
      <c r="Q231" s="525" t="str">
        <f>IFERROR(IF(P231="未入力あり","",ROUNDDOWN(ROUNDDOWN($H231*$I231,0)*VLOOKUP($G231,'【参考】数式用'!$A$4:$E$54,3,FALSE),0)),"")</f>
        <v/>
      </c>
      <c r="R231" s="525" t="str">
        <f>IF(AK231="×",0,IF(P231="未入力あり","",ROUNDDOWN(ROUNDDOWN($H231*$I231,0)*VLOOKUP($G231,'【参考】数式用'!$A$4:$E$54,4,FALSE),0)))</f>
        <v/>
      </c>
      <c r="S231" s="529" t="str">
        <f>IF(AL231="×",0,IF(P231="未入力あり","",ROUNDDOWN(ROUNDDOWN($H231*$I231,0)*VLOOKUP($G231,'【参考】数式用'!$A$4:$E$54,5,FALSE),0)))</f>
        <v/>
      </c>
      <c r="U231" s="535"/>
      <c r="V231" s="535"/>
      <c r="W231" s="535"/>
      <c r="X231" s="535"/>
      <c r="Y231" s="535"/>
      <c r="Z231" s="535"/>
      <c r="AA231" s="535"/>
      <c r="AB231" s="535"/>
      <c r="AC231" s="535"/>
      <c r="AD231" s="535"/>
      <c r="AE231" s="535"/>
      <c r="AG231" s="541" t="e">
        <f>IF(#REF!="○",F231,"")</f>
        <v>#REF!</v>
      </c>
      <c r="AH231" s="195" t="e">
        <f>VLOOKUP('様式４号（個表） '!$G231,'【参考】数式用'!$P$4:$Q$54,2,FALSE)</f>
        <v>#N/A</v>
      </c>
      <c r="AI231" s="195" t="e">
        <f>VLOOKUP('様式４号（個表） '!$G231,'【参考】数式用'!$P$4:$W$54,8,FALSE)</f>
        <v>#N/A</v>
      </c>
      <c r="AJ231" s="195" t="e">
        <f>VLOOKUP('様式４号（個表） '!$G231,'【参考】数式用'!$P$4:$AD$54,15,FALSE)</f>
        <v>#N/A</v>
      </c>
      <c r="AK231" s="195" t="str">
        <f t="shared" si="16"/>
        <v/>
      </c>
      <c r="AL231" s="195" t="str">
        <f t="shared" si="16"/>
        <v/>
      </c>
      <c r="AM231" s="195" t="str">
        <f t="shared" si="17"/>
        <v/>
      </c>
      <c r="AN231" s="195" t="str">
        <f>IF(G231="","",VLOOKUP(G231,'【参考】数式用'!$A$4:$M$54,13,FALSE))</f>
        <v/>
      </c>
      <c r="AO231" s="197" t="str">
        <f t="shared" si="18"/>
        <v>―</v>
      </c>
    </row>
    <row r="232" spans="1:41" ht="45" customHeight="1">
      <c r="A232" s="401">
        <f t="shared" si="19"/>
        <v>217</v>
      </c>
      <c r="B232" s="413" t="str">
        <f>IF('様式第２号　基本情報入力シート'!B269="","",'様式第２号　基本情報入力シート'!B269)</f>
        <v/>
      </c>
      <c r="C232" s="426" t="str">
        <f>IF('様式第２号　基本情報入力シート'!L269="","",'様式第２号　基本情報入力シート'!L269)</f>
        <v/>
      </c>
      <c r="D232" s="426" t="str">
        <f>IF('様式第２号　基本情報入力シート'!Q269="","",'様式第２号　基本情報入力シート'!Q269)</f>
        <v/>
      </c>
      <c r="E232" s="426" t="str">
        <f>IF('様式第２号　基本情報入力シート'!V269="","",'様式第２号　基本情報入力シート'!V269)</f>
        <v/>
      </c>
      <c r="F232" s="426" t="str">
        <f>IF('様式第２号　基本情報入力シート'!W269="","",'様式第２号　基本情報入力シート'!W269)</f>
        <v/>
      </c>
      <c r="G232" s="426" t="str">
        <f>IF('様式第２号　基本情報入力シート'!Z269="","",'様式第２号　基本情報入力シート'!Z269)</f>
        <v/>
      </c>
      <c r="H232" s="475" t="str">
        <f>IF('様式第２号　基本情報入力シート'!AD269="","",'様式第２号　基本情報入力シート'!AD269)</f>
        <v/>
      </c>
      <c r="I232" s="481" t="str">
        <f>IF('様式第２号　基本情報入力シート'!AE269="","",'様式第２号　基本情報入力シート'!AE269)</f>
        <v/>
      </c>
      <c r="J232" s="488"/>
      <c r="K232" s="491"/>
      <c r="L232" s="491"/>
      <c r="M232" s="494" t="str">
        <f>IF(G232="","",VLOOKUP(AM232,'【参考】数式用'!$AZ$3:$BA$6,2,FALSE))</f>
        <v/>
      </c>
      <c r="N232" s="503" t="str">
        <f>IF(G232="","",VLOOKUP(G232,'【参考】数式用'!$A$4:$L$54,MATCH('様式４号（個表） '!M232,'【参考】数式用'!$J$3:$L$3,0)+9,FALSE))</f>
        <v/>
      </c>
      <c r="O232" s="513" t="s">
        <v>2422</v>
      </c>
      <c r="P232" s="517" t="str">
        <f t="shared" si="15"/>
        <v>未入力あり</v>
      </c>
      <c r="Q232" s="525" t="str">
        <f>IFERROR(IF(P232="未入力あり","",ROUNDDOWN(ROUNDDOWN($H232*$I232,0)*VLOOKUP($G232,'【参考】数式用'!$A$4:$E$54,3,FALSE),0)),"")</f>
        <v/>
      </c>
      <c r="R232" s="525" t="str">
        <f>IF(AK232="×",0,IF(P232="未入力あり","",ROUNDDOWN(ROUNDDOWN($H232*$I232,0)*VLOOKUP($G232,'【参考】数式用'!$A$4:$E$54,4,FALSE),0)))</f>
        <v/>
      </c>
      <c r="S232" s="529" t="str">
        <f>IF(AL232="×",0,IF(P232="未入力あり","",ROUNDDOWN(ROUNDDOWN($H232*$I232,0)*VLOOKUP($G232,'【参考】数式用'!$A$4:$E$54,5,FALSE),0)))</f>
        <v/>
      </c>
      <c r="U232" s="535"/>
      <c r="V232" s="535"/>
      <c r="W232" s="535"/>
      <c r="X232" s="535"/>
      <c r="Y232" s="535"/>
      <c r="Z232" s="535"/>
      <c r="AA232" s="535"/>
      <c r="AB232" s="535"/>
      <c r="AC232" s="535"/>
      <c r="AD232" s="535"/>
      <c r="AE232" s="535"/>
      <c r="AG232" s="541" t="e">
        <f>IF(#REF!="○",F232,"")</f>
        <v>#REF!</v>
      </c>
      <c r="AH232" s="195" t="e">
        <f>VLOOKUP('様式４号（個表） '!$G232,'【参考】数式用'!$P$4:$Q$54,2,FALSE)</f>
        <v>#N/A</v>
      </c>
      <c r="AI232" s="195" t="e">
        <f>VLOOKUP('様式４号（個表） '!$G232,'【参考】数式用'!$P$4:$W$54,8,FALSE)</f>
        <v>#N/A</v>
      </c>
      <c r="AJ232" s="195" t="e">
        <f>VLOOKUP('様式４号（個表） '!$G232,'【参考】数式用'!$P$4:$AD$54,15,FALSE)</f>
        <v>#N/A</v>
      </c>
      <c r="AK232" s="195" t="str">
        <f t="shared" si="16"/>
        <v/>
      </c>
      <c r="AL232" s="195" t="str">
        <f t="shared" si="16"/>
        <v/>
      </c>
      <c r="AM232" s="195" t="str">
        <f t="shared" si="17"/>
        <v/>
      </c>
      <c r="AN232" s="195" t="str">
        <f>IF(G232="","",VLOOKUP(G232,'【参考】数式用'!$A$4:$M$54,13,FALSE))</f>
        <v/>
      </c>
      <c r="AO232" s="197" t="str">
        <f t="shared" si="18"/>
        <v>―</v>
      </c>
    </row>
    <row r="233" spans="1:41" ht="45" customHeight="1">
      <c r="A233" s="401">
        <f t="shared" si="19"/>
        <v>218</v>
      </c>
      <c r="B233" s="413" t="str">
        <f>IF('様式第２号　基本情報入力シート'!B270="","",'様式第２号　基本情報入力シート'!B270)</f>
        <v/>
      </c>
      <c r="C233" s="426" t="str">
        <f>IF('様式第２号　基本情報入力シート'!L270="","",'様式第２号　基本情報入力シート'!L270)</f>
        <v/>
      </c>
      <c r="D233" s="426" t="str">
        <f>IF('様式第２号　基本情報入力シート'!Q270="","",'様式第２号　基本情報入力シート'!Q270)</f>
        <v/>
      </c>
      <c r="E233" s="426" t="str">
        <f>IF('様式第２号　基本情報入力シート'!V270="","",'様式第２号　基本情報入力シート'!V270)</f>
        <v/>
      </c>
      <c r="F233" s="426" t="str">
        <f>IF('様式第２号　基本情報入力シート'!W270="","",'様式第２号　基本情報入力シート'!W270)</f>
        <v/>
      </c>
      <c r="G233" s="426" t="str">
        <f>IF('様式第２号　基本情報入力シート'!Z270="","",'様式第２号　基本情報入力シート'!Z270)</f>
        <v/>
      </c>
      <c r="H233" s="475" t="str">
        <f>IF('様式第２号　基本情報入力シート'!AD270="","",'様式第２号　基本情報入力シート'!AD270)</f>
        <v/>
      </c>
      <c r="I233" s="481" t="str">
        <f>IF('様式第２号　基本情報入力シート'!AE270="","",'様式第２号　基本情報入力シート'!AE270)</f>
        <v/>
      </c>
      <c r="J233" s="488"/>
      <c r="K233" s="491"/>
      <c r="L233" s="491"/>
      <c r="M233" s="494" t="str">
        <f>IF(G233="","",VLOOKUP(AM233,'【参考】数式用'!$AZ$3:$BA$6,2,FALSE))</f>
        <v/>
      </c>
      <c r="N233" s="503" t="str">
        <f>IF(G233="","",VLOOKUP(G233,'【参考】数式用'!$A$4:$L$54,MATCH('様式４号（個表） '!M233,'【参考】数式用'!$J$3:$L$3,0)+9,FALSE))</f>
        <v/>
      </c>
      <c r="O233" s="513" t="s">
        <v>2422</v>
      </c>
      <c r="P233" s="517" t="str">
        <f t="shared" si="15"/>
        <v>未入力あり</v>
      </c>
      <c r="Q233" s="525" t="str">
        <f>IFERROR(IF(P233="未入力あり","",ROUNDDOWN(ROUNDDOWN($H233*$I233,0)*VLOOKUP($G233,'【参考】数式用'!$A$4:$E$54,3,FALSE),0)),"")</f>
        <v/>
      </c>
      <c r="R233" s="525" t="str">
        <f>IF(AK233="×",0,IF(P233="未入力あり","",ROUNDDOWN(ROUNDDOWN($H233*$I233,0)*VLOOKUP($G233,'【参考】数式用'!$A$4:$E$54,4,FALSE),0)))</f>
        <v/>
      </c>
      <c r="S233" s="529" t="str">
        <f>IF(AL233="×",0,IF(P233="未入力あり","",ROUNDDOWN(ROUNDDOWN($H233*$I233,0)*VLOOKUP($G233,'【参考】数式用'!$A$4:$E$54,5,FALSE),0)))</f>
        <v/>
      </c>
      <c r="U233" s="535"/>
      <c r="V233" s="535"/>
      <c r="W233" s="535"/>
      <c r="X233" s="535"/>
      <c r="Y233" s="535"/>
      <c r="Z233" s="535"/>
      <c r="AA233" s="535"/>
      <c r="AB233" s="535"/>
      <c r="AC233" s="535"/>
      <c r="AD233" s="535"/>
      <c r="AE233" s="535"/>
      <c r="AG233" s="541" t="e">
        <f>IF(#REF!="○",F233,"")</f>
        <v>#REF!</v>
      </c>
      <c r="AH233" s="195" t="e">
        <f>VLOOKUP('様式４号（個表） '!$G233,'【参考】数式用'!$P$4:$Q$54,2,FALSE)</f>
        <v>#N/A</v>
      </c>
      <c r="AI233" s="195" t="e">
        <f>VLOOKUP('様式４号（個表） '!$G233,'【参考】数式用'!$P$4:$W$54,8,FALSE)</f>
        <v>#N/A</v>
      </c>
      <c r="AJ233" s="195" t="e">
        <f>VLOOKUP('様式４号（個表） '!$G233,'【参考】数式用'!$P$4:$AD$54,15,FALSE)</f>
        <v>#N/A</v>
      </c>
      <c r="AK233" s="195" t="str">
        <f t="shared" si="16"/>
        <v/>
      </c>
      <c r="AL233" s="195" t="str">
        <f t="shared" si="16"/>
        <v/>
      </c>
      <c r="AM233" s="195" t="str">
        <f t="shared" si="17"/>
        <v/>
      </c>
      <c r="AN233" s="195" t="str">
        <f>IF(G233="","",VLOOKUP(G233,'【参考】数式用'!$A$4:$M$54,13,FALSE))</f>
        <v/>
      </c>
      <c r="AO233" s="197" t="str">
        <f t="shared" si="18"/>
        <v>―</v>
      </c>
    </row>
    <row r="234" spans="1:41" ht="45" customHeight="1">
      <c r="A234" s="401">
        <f t="shared" si="19"/>
        <v>219</v>
      </c>
      <c r="B234" s="413" t="str">
        <f>IF('様式第２号　基本情報入力シート'!B271="","",'様式第２号　基本情報入力シート'!B271)</f>
        <v/>
      </c>
      <c r="C234" s="426" t="str">
        <f>IF('様式第２号　基本情報入力シート'!L271="","",'様式第２号　基本情報入力シート'!L271)</f>
        <v/>
      </c>
      <c r="D234" s="426" t="str">
        <f>IF('様式第２号　基本情報入力シート'!Q271="","",'様式第２号　基本情報入力シート'!Q271)</f>
        <v/>
      </c>
      <c r="E234" s="426" t="str">
        <f>IF('様式第２号　基本情報入力シート'!V271="","",'様式第２号　基本情報入力シート'!V271)</f>
        <v/>
      </c>
      <c r="F234" s="426" t="str">
        <f>IF('様式第２号　基本情報入力シート'!W271="","",'様式第２号　基本情報入力シート'!W271)</f>
        <v/>
      </c>
      <c r="G234" s="426" t="str">
        <f>IF('様式第２号　基本情報入力シート'!Z271="","",'様式第２号　基本情報入力シート'!Z271)</f>
        <v/>
      </c>
      <c r="H234" s="475" t="str">
        <f>IF('様式第２号　基本情報入力シート'!AD271="","",'様式第２号　基本情報入力シート'!AD271)</f>
        <v/>
      </c>
      <c r="I234" s="481" t="str">
        <f>IF('様式第２号　基本情報入力シート'!AE271="","",'様式第２号　基本情報入力シート'!AE271)</f>
        <v/>
      </c>
      <c r="J234" s="488"/>
      <c r="K234" s="491"/>
      <c r="L234" s="491"/>
      <c r="M234" s="494" t="str">
        <f>IF(G234="","",VLOOKUP(AM234,'【参考】数式用'!$AZ$3:$BA$6,2,FALSE))</f>
        <v/>
      </c>
      <c r="N234" s="503" t="str">
        <f>IF(G234="","",VLOOKUP(G234,'【参考】数式用'!$A$4:$L$54,MATCH('様式４号（個表） '!M234,'【参考】数式用'!$J$3:$L$3,0)+9,FALSE))</f>
        <v/>
      </c>
      <c r="O234" s="513" t="s">
        <v>2422</v>
      </c>
      <c r="P234" s="517" t="str">
        <f t="shared" si="15"/>
        <v>未入力あり</v>
      </c>
      <c r="Q234" s="525" t="str">
        <f>IFERROR(IF(P234="未入力あり","",ROUNDDOWN(ROUNDDOWN($H234*$I234,0)*VLOOKUP($G234,'【参考】数式用'!$A$4:$E$54,3,FALSE),0)),"")</f>
        <v/>
      </c>
      <c r="R234" s="525" t="str">
        <f>IF(AK234="×",0,IF(P234="未入力あり","",ROUNDDOWN(ROUNDDOWN($H234*$I234,0)*VLOOKUP($G234,'【参考】数式用'!$A$4:$E$54,4,FALSE),0)))</f>
        <v/>
      </c>
      <c r="S234" s="529" t="str">
        <f>IF(AL234="×",0,IF(P234="未入力あり","",ROUNDDOWN(ROUNDDOWN($H234*$I234,0)*VLOOKUP($G234,'【参考】数式用'!$A$4:$E$54,5,FALSE),0)))</f>
        <v/>
      </c>
      <c r="U234" s="535"/>
      <c r="V234" s="535"/>
      <c r="W234" s="535"/>
      <c r="X234" s="535"/>
      <c r="Y234" s="535"/>
      <c r="Z234" s="535"/>
      <c r="AA234" s="535"/>
      <c r="AB234" s="535"/>
      <c r="AC234" s="535"/>
      <c r="AD234" s="535"/>
      <c r="AE234" s="535"/>
      <c r="AG234" s="541" t="e">
        <f>IF(#REF!="○",F234,"")</f>
        <v>#REF!</v>
      </c>
      <c r="AH234" s="195" t="e">
        <f>VLOOKUP('様式４号（個表） '!$G234,'【参考】数式用'!$P$4:$Q$54,2,FALSE)</f>
        <v>#N/A</v>
      </c>
      <c r="AI234" s="195" t="e">
        <f>VLOOKUP('様式４号（個表） '!$G234,'【参考】数式用'!$P$4:$W$54,8,FALSE)</f>
        <v>#N/A</v>
      </c>
      <c r="AJ234" s="195" t="e">
        <f>VLOOKUP('様式４号（個表） '!$G234,'【参考】数式用'!$P$4:$AD$54,15,FALSE)</f>
        <v>#N/A</v>
      </c>
      <c r="AK234" s="195" t="str">
        <f t="shared" si="16"/>
        <v/>
      </c>
      <c r="AL234" s="195" t="str">
        <f t="shared" si="16"/>
        <v/>
      </c>
      <c r="AM234" s="195" t="str">
        <f t="shared" si="17"/>
        <v/>
      </c>
      <c r="AN234" s="195" t="str">
        <f>IF(G234="","",VLOOKUP(G234,'【参考】数式用'!$A$4:$M$54,13,FALSE))</f>
        <v/>
      </c>
      <c r="AO234" s="197" t="str">
        <f t="shared" si="18"/>
        <v>―</v>
      </c>
    </row>
    <row r="235" spans="1:41" ht="45" customHeight="1">
      <c r="A235" s="401">
        <f t="shared" si="19"/>
        <v>220</v>
      </c>
      <c r="B235" s="413" t="str">
        <f>IF('様式第２号　基本情報入力シート'!B272="","",'様式第２号　基本情報入力シート'!B272)</f>
        <v/>
      </c>
      <c r="C235" s="426" t="str">
        <f>IF('様式第２号　基本情報入力シート'!L272="","",'様式第２号　基本情報入力シート'!L272)</f>
        <v/>
      </c>
      <c r="D235" s="426" t="str">
        <f>IF('様式第２号　基本情報入力シート'!Q272="","",'様式第２号　基本情報入力シート'!Q272)</f>
        <v/>
      </c>
      <c r="E235" s="426" t="str">
        <f>IF('様式第２号　基本情報入力シート'!V272="","",'様式第２号　基本情報入力シート'!V272)</f>
        <v/>
      </c>
      <c r="F235" s="426" t="str">
        <f>IF('様式第２号　基本情報入力シート'!W272="","",'様式第２号　基本情報入力シート'!W272)</f>
        <v/>
      </c>
      <c r="G235" s="426" t="str">
        <f>IF('様式第２号　基本情報入力シート'!Z272="","",'様式第２号　基本情報入力シート'!Z272)</f>
        <v/>
      </c>
      <c r="H235" s="475" t="str">
        <f>IF('様式第２号　基本情報入力シート'!AD272="","",'様式第２号　基本情報入力シート'!AD272)</f>
        <v/>
      </c>
      <c r="I235" s="481" t="str">
        <f>IF('様式第２号　基本情報入力シート'!AE272="","",'様式第２号　基本情報入力シート'!AE272)</f>
        <v/>
      </c>
      <c r="J235" s="488"/>
      <c r="K235" s="491"/>
      <c r="L235" s="491"/>
      <c r="M235" s="494" t="str">
        <f>IF(G235="","",VLOOKUP(AM235,'【参考】数式用'!$AZ$3:$BA$6,2,FALSE))</f>
        <v/>
      </c>
      <c r="N235" s="503" t="str">
        <f>IF(G235="","",VLOOKUP(G235,'【参考】数式用'!$A$4:$L$54,MATCH('様式４号（個表） '!M235,'【参考】数式用'!$J$3:$L$3,0)+9,FALSE))</f>
        <v/>
      </c>
      <c r="O235" s="513" t="s">
        <v>2422</v>
      </c>
      <c r="P235" s="517" t="str">
        <f t="shared" si="15"/>
        <v>未入力あり</v>
      </c>
      <c r="Q235" s="525" t="str">
        <f>IFERROR(IF(P235="未入力あり","",ROUNDDOWN(ROUNDDOWN($H235*$I235,0)*VLOOKUP($G235,'【参考】数式用'!$A$4:$E$54,3,FALSE),0)),"")</f>
        <v/>
      </c>
      <c r="R235" s="525" t="str">
        <f>IF(AK235="×",0,IF(P235="未入力あり","",ROUNDDOWN(ROUNDDOWN($H235*$I235,0)*VLOOKUP($G235,'【参考】数式用'!$A$4:$E$54,4,FALSE),0)))</f>
        <v/>
      </c>
      <c r="S235" s="529" t="str">
        <f>IF(AL235="×",0,IF(P235="未入力あり","",ROUNDDOWN(ROUNDDOWN($H235*$I235,0)*VLOOKUP($G235,'【参考】数式用'!$A$4:$E$54,5,FALSE),0)))</f>
        <v/>
      </c>
      <c r="U235" s="535"/>
      <c r="V235" s="535"/>
      <c r="W235" s="535"/>
      <c r="X235" s="535"/>
      <c r="Y235" s="535"/>
      <c r="Z235" s="535"/>
      <c r="AA235" s="535"/>
      <c r="AB235" s="535"/>
      <c r="AC235" s="535"/>
      <c r="AD235" s="535"/>
      <c r="AE235" s="535"/>
      <c r="AG235" s="541" t="e">
        <f>IF(#REF!="○",F235,"")</f>
        <v>#REF!</v>
      </c>
      <c r="AH235" s="195" t="e">
        <f>VLOOKUP('様式４号（個表） '!$G235,'【参考】数式用'!$P$4:$Q$54,2,FALSE)</f>
        <v>#N/A</v>
      </c>
      <c r="AI235" s="195" t="e">
        <f>VLOOKUP('様式４号（個表） '!$G235,'【参考】数式用'!$P$4:$W$54,8,FALSE)</f>
        <v>#N/A</v>
      </c>
      <c r="AJ235" s="195" t="e">
        <f>VLOOKUP('様式４号（個表） '!$G235,'【参考】数式用'!$P$4:$AD$54,15,FALSE)</f>
        <v>#N/A</v>
      </c>
      <c r="AK235" s="195" t="str">
        <f t="shared" si="16"/>
        <v/>
      </c>
      <c r="AL235" s="195" t="str">
        <f t="shared" si="16"/>
        <v/>
      </c>
      <c r="AM235" s="195" t="str">
        <f t="shared" si="17"/>
        <v/>
      </c>
      <c r="AN235" s="195" t="str">
        <f>IF(G235="","",VLOOKUP(G235,'【参考】数式用'!$A$4:$M$54,13,FALSE))</f>
        <v/>
      </c>
      <c r="AO235" s="197" t="str">
        <f t="shared" si="18"/>
        <v>―</v>
      </c>
    </row>
    <row r="236" spans="1:41" ht="45" customHeight="1">
      <c r="A236" s="401">
        <f t="shared" si="19"/>
        <v>221</v>
      </c>
      <c r="B236" s="413" t="str">
        <f>IF('様式第２号　基本情報入力シート'!B273="","",'様式第２号　基本情報入力シート'!B273)</f>
        <v/>
      </c>
      <c r="C236" s="426" t="str">
        <f>IF('様式第２号　基本情報入力シート'!L273="","",'様式第２号　基本情報入力シート'!L273)</f>
        <v/>
      </c>
      <c r="D236" s="426" t="str">
        <f>IF('様式第２号　基本情報入力シート'!Q273="","",'様式第２号　基本情報入力シート'!Q273)</f>
        <v/>
      </c>
      <c r="E236" s="426" t="str">
        <f>IF('様式第２号　基本情報入力シート'!V273="","",'様式第２号　基本情報入力シート'!V273)</f>
        <v/>
      </c>
      <c r="F236" s="426" t="str">
        <f>IF('様式第２号　基本情報入力シート'!W273="","",'様式第２号　基本情報入力シート'!W273)</f>
        <v/>
      </c>
      <c r="G236" s="426" t="str">
        <f>IF('様式第２号　基本情報入力シート'!Z273="","",'様式第２号　基本情報入力シート'!Z273)</f>
        <v/>
      </c>
      <c r="H236" s="475" t="str">
        <f>IF('様式第２号　基本情報入力シート'!AD273="","",'様式第２号　基本情報入力シート'!AD273)</f>
        <v/>
      </c>
      <c r="I236" s="481" t="str">
        <f>IF('様式第２号　基本情報入力シート'!AE273="","",'様式第２号　基本情報入力シート'!AE273)</f>
        <v/>
      </c>
      <c r="J236" s="488"/>
      <c r="K236" s="491"/>
      <c r="L236" s="491"/>
      <c r="M236" s="494" t="str">
        <f>IF(G236="","",VLOOKUP(AM236,'【参考】数式用'!$AZ$3:$BA$6,2,FALSE))</f>
        <v/>
      </c>
      <c r="N236" s="503" t="str">
        <f>IF(G236="","",VLOOKUP(G236,'【参考】数式用'!$A$4:$L$54,MATCH('様式４号（個表） '!M236,'【参考】数式用'!$J$3:$L$3,0)+9,FALSE))</f>
        <v/>
      </c>
      <c r="O236" s="513" t="s">
        <v>2422</v>
      </c>
      <c r="P236" s="517" t="str">
        <f t="shared" si="15"/>
        <v>未入力あり</v>
      </c>
      <c r="Q236" s="525" t="str">
        <f>IFERROR(IF(P236="未入力あり","",ROUNDDOWN(ROUNDDOWN($H236*$I236,0)*VLOOKUP($G236,'【参考】数式用'!$A$4:$E$54,3,FALSE),0)),"")</f>
        <v/>
      </c>
      <c r="R236" s="525" t="str">
        <f>IF(AK236="×",0,IF(P236="未入力あり","",ROUNDDOWN(ROUNDDOWN($H236*$I236,0)*VLOOKUP($G236,'【参考】数式用'!$A$4:$E$54,4,FALSE),0)))</f>
        <v/>
      </c>
      <c r="S236" s="529" t="str">
        <f>IF(AL236="×",0,IF(P236="未入力あり","",ROUNDDOWN(ROUNDDOWN($H236*$I236,0)*VLOOKUP($G236,'【参考】数式用'!$A$4:$E$54,5,FALSE),0)))</f>
        <v/>
      </c>
      <c r="U236" s="535"/>
      <c r="V236" s="535"/>
      <c r="W236" s="535"/>
      <c r="X236" s="535"/>
      <c r="Y236" s="535"/>
      <c r="Z236" s="535"/>
      <c r="AA236" s="535"/>
      <c r="AB236" s="535"/>
      <c r="AC236" s="535"/>
      <c r="AD236" s="535"/>
      <c r="AE236" s="535"/>
      <c r="AG236" s="541" t="e">
        <f>IF(#REF!="○",F236,"")</f>
        <v>#REF!</v>
      </c>
      <c r="AH236" s="195" t="e">
        <f>VLOOKUP('様式４号（個表） '!$G236,'【参考】数式用'!$P$4:$Q$54,2,FALSE)</f>
        <v>#N/A</v>
      </c>
      <c r="AI236" s="195" t="e">
        <f>VLOOKUP('様式４号（個表） '!$G236,'【参考】数式用'!$P$4:$W$54,8,FALSE)</f>
        <v>#N/A</v>
      </c>
      <c r="AJ236" s="195" t="e">
        <f>VLOOKUP('様式４号（個表） '!$G236,'【参考】数式用'!$P$4:$AD$54,15,FALSE)</f>
        <v>#N/A</v>
      </c>
      <c r="AK236" s="195" t="str">
        <f t="shared" si="16"/>
        <v/>
      </c>
      <c r="AL236" s="195" t="str">
        <f t="shared" si="16"/>
        <v/>
      </c>
      <c r="AM236" s="195" t="str">
        <f t="shared" si="17"/>
        <v/>
      </c>
      <c r="AN236" s="195" t="str">
        <f>IF(G236="","",VLOOKUP(G236,'【参考】数式用'!$A$4:$M$54,13,FALSE))</f>
        <v/>
      </c>
      <c r="AO236" s="197" t="str">
        <f t="shared" si="18"/>
        <v>―</v>
      </c>
    </row>
    <row r="237" spans="1:41" ht="45" customHeight="1">
      <c r="A237" s="401">
        <f t="shared" si="19"/>
        <v>222</v>
      </c>
      <c r="B237" s="413" t="str">
        <f>IF('様式第２号　基本情報入力シート'!B274="","",'様式第２号　基本情報入力シート'!B274)</f>
        <v/>
      </c>
      <c r="C237" s="426" t="str">
        <f>IF('様式第２号　基本情報入力シート'!L274="","",'様式第２号　基本情報入力シート'!L274)</f>
        <v/>
      </c>
      <c r="D237" s="426" t="str">
        <f>IF('様式第２号　基本情報入力シート'!Q274="","",'様式第２号　基本情報入力シート'!Q274)</f>
        <v/>
      </c>
      <c r="E237" s="426" t="str">
        <f>IF('様式第２号　基本情報入力シート'!V274="","",'様式第２号　基本情報入力シート'!V274)</f>
        <v/>
      </c>
      <c r="F237" s="426" t="str">
        <f>IF('様式第２号　基本情報入力シート'!W274="","",'様式第２号　基本情報入力シート'!W274)</f>
        <v/>
      </c>
      <c r="G237" s="426" t="str">
        <f>IF('様式第２号　基本情報入力シート'!Z274="","",'様式第２号　基本情報入力シート'!Z274)</f>
        <v/>
      </c>
      <c r="H237" s="475" t="str">
        <f>IF('様式第２号　基本情報入力シート'!AD274="","",'様式第２号　基本情報入力シート'!AD274)</f>
        <v/>
      </c>
      <c r="I237" s="481" t="str">
        <f>IF('様式第２号　基本情報入力シート'!AE274="","",'様式第２号　基本情報入力シート'!AE274)</f>
        <v/>
      </c>
      <c r="J237" s="488"/>
      <c r="K237" s="491"/>
      <c r="L237" s="491"/>
      <c r="M237" s="494" t="str">
        <f>IF(G237="","",VLOOKUP(AM237,'【参考】数式用'!$AZ$3:$BA$6,2,FALSE))</f>
        <v/>
      </c>
      <c r="N237" s="503" t="str">
        <f>IF(G237="","",VLOOKUP(G237,'【参考】数式用'!$A$4:$L$54,MATCH('様式４号（個表） '!M237,'【参考】数式用'!$J$3:$L$3,0)+9,FALSE))</f>
        <v/>
      </c>
      <c r="O237" s="513" t="s">
        <v>2422</v>
      </c>
      <c r="P237" s="517" t="str">
        <f t="shared" si="15"/>
        <v>未入力あり</v>
      </c>
      <c r="Q237" s="525" t="str">
        <f>IFERROR(IF(P237="未入力あり","",ROUNDDOWN(ROUNDDOWN($H237*$I237,0)*VLOOKUP($G237,'【参考】数式用'!$A$4:$E$54,3,FALSE),0)),"")</f>
        <v/>
      </c>
      <c r="R237" s="525" t="str">
        <f>IF(AK237="×",0,IF(P237="未入力あり","",ROUNDDOWN(ROUNDDOWN($H237*$I237,0)*VLOOKUP($G237,'【参考】数式用'!$A$4:$E$54,4,FALSE),0)))</f>
        <v/>
      </c>
      <c r="S237" s="529" t="str">
        <f>IF(AL237="×",0,IF(P237="未入力あり","",ROUNDDOWN(ROUNDDOWN($H237*$I237,0)*VLOOKUP($G237,'【参考】数式用'!$A$4:$E$54,5,FALSE),0)))</f>
        <v/>
      </c>
      <c r="U237" s="535"/>
      <c r="V237" s="535"/>
      <c r="W237" s="535"/>
      <c r="X237" s="535"/>
      <c r="Y237" s="535"/>
      <c r="Z237" s="535"/>
      <c r="AA237" s="535"/>
      <c r="AB237" s="535"/>
      <c r="AC237" s="535"/>
      <c r="AD237" s="535"/>
      <c r="AE237" s="535"/>
      <c r="AG237" s="541" t="e">
        <f>IF(#REF!="○",F237,"")</f>
        <v>#REF!</v>
      </c>
      <c r="AH237" s="195" t="e">
        <f>VLOOKUP('様式４号（個表） '!$G237,'【参考】数式用'!$P$4:$Q$54,2,FALSE)</f>
        <v>#N/A</v>
      </c>
      <c r="AI237" s="195" t="e">
        <f>VLOOKUP('様式４号（個表） '!$G237,'【参考】数式用'!$P$4:$W$54,8,FALSE)</f>
        <v>#N/A</v>
      </c>
      <c r="AJ237" s="195" t="e">
        <f>VLOOKUP('様式４号（個表） '!$G237,'【参考】数式用'!$P$4:$AD$54,15,FALSE)</f>
        <v>#N/A</v>
      </c>
      <c r="AK237" s="195" t="str">
        <f t="shared" si="16"/>
        <v/>
      </c>
      <c r="AL237" s="195" t="str">
        <f t="shared" si="16"/>
        <v/>
      </c>
      <c r="AM237" s="195" t="str">
        <f t="shared" si="17"/>
        <v/>
      </c>
      <c r="AN237" s="195" t="str">
        <f>IF(G237="","",VLOOKUP(G237,'【参考】数式用'!$A$4:$M$54,13,FALSE))</f>
        <v/>
      </c>
      <c r="AO237" s="197" t="str">
        <f t="shared" si="18"/>
        <v>―</v>
      </c>
    </row>
    <row r="238" spans="1:41" ht="45" customHeight="1">
      <c r="A238" s="401">
        <f t="shared" si="19"/>
        <v>223</v>
      </c>
      <c r="B238" s="413" t="str">
        <f>IF('様式第２号　基本情報入力シート'!B275="","",'様式第２号　基本情報入力シート'!B275)</f>
        <v/>
      </c>
      <c r="C238" s="426" t="str">
        <f>IF('様式第２号　基本情報入力シート'!L275="","",'様式第２号　基本情報入力シート'!L275)</f>
        <v/>
      </c>
      <c r="D238" s="426" t="str">
        <f>IF('様式第２号　基本情報入力シート'!Q275="","",'様式第２号　基本情報入力シート'!Q275)</f>
        <v/>
      </c>
      <c r="E238" s="426" t="str">
        <f>IF('様式第２号　基本情報入力シート'!V275="","",'様式第２号　基本情報入力シート'!V275)</f>
        <v/>
      </c>
      <c r="F238" s="426" t="str">
        <f>IF('様式第２号　基本情報入力シート'!W275="","",'様式第２号　基本情報入力シート'!W275)</f>
        <v/>
      </c>
      <c r="G238" s="426" t="str">
        <f>IF('様式第２号　基本情報入力シート'!Z275="","",'様式第２号　基本情報入力シート'!Z275)</f>
        <v/>
      </c>
      <c r="H238" s="475" t="str">
        <f>IF('様式第２号　基本情報入力シート'!AD275="","",'様式第２号　基本情報入力シート'!AD275)</f>
        <v/>
      </c>
      <c r="I238" s="481" t="str">
        <f>IF('様式第２号　基本情報入力シート'!AE275="","",'様式第２号　基本情報入力シート'!AE275)</f>
        <v/>
      </c>
      <c r="J238" s="488"/>
      <c r="K238" s="491"/>
      <c r="L238" s="491"/>
      <c r="M238" s="494" t="str">
        <f>IF(G238="","",VLOOKUP(AM238,'【参考】数式用'!$AZ$3:$BA$6,2,FALSE))</f>
        <v/>
      </c>
      <c r="N238" s="503" t="str">
        <f>IF(G238="","",VLOOKUP(G238,'【参考】数式用'!$A$4:$L$54,MATCH('様式４号（個表） '!M238,'【参考】数式用'!$J$3:$L$3,0)+9,FALSE))</f>
        <v/>
      </c>
      <c r="O238" s="513" t="s">
        <v>2422</v>
      </c>
      <c r="P238" s="517" t="str">
        <f t="shared" si="15"/>
        <v>未入力あり</v>
      </c>
      <c r="Q238" s="525" t="str">
        <f>IFERROR(IF(P238="未入力あり","",ROUNDDOWN(ROUNDDOWN($H238*$I238,0)*VLOOKUP($G238,'【参考】数式用'!$A$4:$E$54,3,FALSE),0)),"")</f>
        <v/>
      </c>
      <c r="R238" s="525" t="str">
        <f>IF(AK238="×",0,IF(P238="未入力あり","",ROUNDDOWN(ROUNDDOWN($H238*$I238,0)*VLOOKUP($G238,'【参考】数式用'!$A$4:$E$54,4,FALSE),0)))</f>
        <v/>
      </c>
      <c r="S238" s="529" t="str">
        <f>IF(AL238="×",0,IF(P238="未入力あり","",ROUNDDOWN(ROUNDDOWN($H238*$I238,0)*VLOOKUP($G238,'【参考】数式用'!$A$4:$E$54,5,FALSE),0)))</f>
        <v/>
      </c>
      <c r="U238" s="535"/>
      <c r="V238" s="535"/>
      <c r="W238" s="535"/>
      <c r="X238" s="535"/>
      <c r="Y238" s="535"/>
      <c r="Z238" s="535"/>
      <c r="AA238" s="535"/>
      <c r="AB238" s="535"/>
      <c r="AC238" s="535"/>
      <c r="AD238" s="535"/>
      <c r="AE238" s="535"/>
      <c r="AG238" s="541" t="e">
        <f>IF(#REF!="○",F238,"")</f>
        <v>#REF!</v>
      </c>
      <c r="AH238" s="195" t="e">
        <f>VLOOKUP('様式４号（個表） '!$G238,'【参考】数式用'!$P$4:$Q$54,2,FALSE)</f>
        <v>#N/A</v>
      </c>
      <c r="AI238" s="195" t="e">
        <f>VLOOKUP('様式４号（個表） '!$G238,'【参考】数式用'!$P$4:$W$54,8,FALSE)</f>
        <v>#N/A</v>
      </c>
      <c r="AJ238" s="195" t="e">
        <f>VLOOKUP('様式４号（個表） '!$G238,'【参考】数式用'!$P$4:$AD$54,15,FALSE)</f>
        <v>#N/A</v>
      </c>
      <c r="AK238" s="195" t="str">
        <f t="shared" si="16"/>
        <v/>
      </c>
      <c r="AL238" s="195" t="str">
        <f t="shared" si="16"/>
        <v/>
      </c>
      <c r="AM238" s="195" t="str">
        <f t="shared" si="17"/>
        <v/>
      </c>
      <c r="AN238" s="195" t="str">
        <f>IF(G238="","",VLOOKUP(G238,'【参考】数式用'!$A$4:$M$54,13,FALSE))</f>
        <v/>
      </c>
      <c r="AO238" s="197" t="str">
        <f t="shared" si="18"/>
        <v>―</v>
      </c>
    </row>
    <row r="239" spans="1:41" ht="45" customHeight="1">
      <c r="A239" s="401">
        <f t="shared" si="19"/>
        <v>224</v>
      </c>
      <c r="B239" s="413" t="str">
        <f>IF('様式第２号　基本情報入力シート'!B276="","",'様式第２号　基本情報入力シート'!B276)</f>
        <v/>
      </c>
      <c r="C239" s="426" t="str">
        <f>IF('様式第２号　基本情報入力シート'!L276="","",'様式第２号　基本情報入力シート'!L276)</f>
        <v/>
      </c>
      <c r="D239" s="426" t="str">
        <f>IF('様式第２号　基本情報入力シート'!Q276="","",'様式第２号　基本情報入力シート'!Q276)</f>
        <v/>
      </c>
      <c r="E239" s="426" t="str">
        <f>IF('様式第２号　基本情報入力シート'!V276="","",'様式第２号　基本情報入力シート'!V276)</f>
        <v/>
      </c>
      <c r="F239" s="426" t="str">
        <f>IF('様式第２号　基本情報入力シート'!W276="","",'様式第２号　基本情報入力シート'!W276)</f>
        <v/>
      </c>
      <c r="G239" s="426" t="str">
        <f>IF('様式第２号　基本情報入力シート'!Z276="","",'様式第２号　基本情報入力シート'!Z276)</f>
        <v/>
      </c>
      <c r="H239" s="475" t="str">
        <f>IF('様式第２号　基本情報入力シート'!AD276="","",'様式第２号　基本情報入力シート'!AD276)</f>
        <v/>
      </c>
      <c r="I239" s="481" t="str">
        <f>IF('様式第２号　基本情報入力シート'!AE276="","",'様式第２号　基本情報入力シート'!AE276)</f>
        <v/>
      </c>
      <c r="J239" s="488"/>
      <c r="K239" s="491"/>
      <c r="L239" s="491"/>
      <c r="M239" s="494" t="str">
        <f>IF(G239="","",VLOOKUP(AM239,'【参考】数式用'!$AZ$3:$BA$6,2,FALSE))</f>
        <v/>
      </c>
      <c r="N239" s="503" t="str">
        <f>IF(G239="","",VLOOKUP(G239,'【参考】数式用'!$A$4:$L$54,MATCH('様式４号（個表） '!M239,'【参考】数式用'!$J$3:$L$3,0)+9,FALSE))</f>
        <v/>
      </c>
      <c r="O239" s="513" t="s">
        <v>2422</v>
      </c>
      <c r="P239" s="517" t="str">
        <f t="shared" si="15"/>
        <v>未入力あり</v>
      </c>
      <c r="Q239" s="525" t="str">
        <f>IFERROR(IF(P239="未入力あり","",ROUNDDOWN(ROUNDDOWN($H239*$I239,0)*VLOOKUP($G239,'【参考】数式用'!$A$4:$E$54,3,FALSE),0)),"")</f>
        <v/>
      </c>
      <c r="R239" s="525" t="str">
        <f>IF(AK239="×",0,IF(P239="未入力あり","",ROUNDDOWN(ROUNDDOWN($H239*$I239,0)*VLOOKUP($G239,'【参考】数式用'!$A$4:$E$54,4,FALSE),0)))</f>
        <v/>
      </c>
      <c r="S239" s="529" t="str">
        <f>IF(AL239="×",0,IF(P239="未入力あり","",ROUNDDOWN(ROUNDDOWN($H239*$I239,0)*VLOOKUP($G239,'【参考】数式用'!$A$4:$E$54,5,FALSE),0)))</f>
        <v/>
      </c>
      <c r="U239" s="535"/>
      <c r="V239" s="535"/>
      <c r="W239" s="535"/>
      <c r="X239" s="535"/>
      <c r="Y239" s="535"/>
      <c r="Z239" s="535"/>
      <c r="AA239" s="535"/>
      <c r="AB239" s="535"/>
      <c r="AC239" s="535"/>
      <c r="AD239" s="535"/>
      <c r="AE239" s="535"/>
      <c r="AG239" s="541" t="e">
        <f>IF(#REF!="○",F239,"")</f>
        <v>#REF!</v>
      </c>
      <c r="AH239" s="195" t="e">
        <f>VLOOKUP('様式４号（個表） '!$G239,'【参考】数式用'!$P$4:$Q$54,2,FALSE)</f>
        <v>#N/A</v>
      </c>
      <c r="AI239" s="195" t="e">
        <f>VLOOKUP('様式４号（個表） '!$G239,'【参考】数式用'!$P$4:$W$54,8,FALSE)</f>
        <v>#N/A</v>
      </c>
      <c r="AJ239" s="195" t="e">
        <f>VLOOKUP('様式４号（個表） '!$G239,'【参考】数式用'!$P$4:$AD$54,15,FALSE)</f>
        <v>#N/A</v>
      </c>
      <c r="AK239" s="195" t="str">
        <f t="shared" si="16"/>
        <v/>
      </c>
      <c r="AL239" s="195" t="str">
        <f t="shared" si="16"/>
        <v/>
      </c>
      <c r="AM239" s="195" t="str">
        <f t="shared" si="17"/>
        <v/>
      </c>
      <c r="AN239" s="195" t="str">
        <f>IF(G239="","",VLOOKUP(G239,'【参考】数式用'!$A$4:$M$54,13,FALSE))</f>
        <v/>
      </c>
      <c r="AO239" s="197" t="str">
        <f t="shared" si="18"/>
        <v>―</v>
      </c>
    </row>
    <row r="240" spans="1:41" ht="45" customHeight="1">
      <c r="A240" s="401">
        <f t="shared" si="19"/>
        <v>225</v>
      </c>
      <c r="B240" s="413" t="str">
        <f>IF('様式第２号　基本情報入力シート'!B277="","",'様式第２号　基本情報入力シート'!B277)</f>
        <v/>
      </c>
      <c r="C240" s="426" t="str">
        <f>IF('様式第２号　基本情報入力シート'!L277="","",'様式第２号　基本情報入力シート'!L277)</f>
        <v/>
      </c>
      <c r="D240" s="426" t="str">
        <f>IF('様式第２号　基本情報入力シート'!Q277="","",'様式第２号　基本情報入力シート'!Q277)</f>
        <v/>
      </c>
      <c r="E240" s="426" t="str">
        <f>IF('様式第２号　基本情報入力シート'!V277="","",'様式第２号　基本情報入力シート'!V277)</f>
        <v/>
      </c>
      <c r="F240" s="426" t="str">
        <f>IF('様式第２号　基本情報入力シート'!W277="","",'様式第２号　基本情報入力シート'!W277)</f>
        <v/>
      </c>
      <c r="G240" s="426" t="str">
        <f>IF('様式第２号　基本情報入力シート'!Z277="","",'様式第２号　基本情報入力シート'!Z277)</f>
        <v/>
      </c>
      <c r="H240" s="475" t="str">
        <f>IF('様式第２号　基本情報入力シート'!AD277="","",'様式第２号　基本情報入力シート'!AD277)</f>
        <v/>
      </c>
      <c r="I240" s="481" t="str">
        <f>IF('様式第２号　基本情報入力シート'!AE277="","",'様式第２号　基本情報入力シート'!AE277)</f>
        <v/>
      </c>
      <c r="J240" s="488"/>
      <c r="K240" s="491"/>
      <c r="L240" s="491"/>
      <c r="M240" s="494" t="str">
        <f>IF(G240="","",VLOOKUP(AM240,'【参考】数式用'!$AZ$3:$BA$6,2,FALSE))</f>
        <v/>
      </c>
      <c r="N240" s="503" t="str">
        <f>IF(G240="","",VLOOKUP(G240,'【参考】数式用'!$A$4:$L$54,MATCH('様式４号（個表） '!M240,'【参考】数式用'!$J$3:$L$3,0)+9,FALSE))</f>
        <v/>
      </c>
      <c r="O240" s="513" t="s">
        <v>2422</v>
      </c>
      <c r="P240" s="517" t="str">
        <f t="shared" si="15"/>
        <v>未入力あり</v>
      </c>
      <c r="Q240" s="525" t="str">
        <f>IFERROR(IF(P240="未入力あり","",ROUNDDOWN(ROUNDDOWN($H240*$I240,0)*VLOOKUP($G240,'【参考】数式用'!$A$4:$E$54,3,FALSE),0)),"")</f>
        <v/>
      </c>
      <c r="R240" s="525" t="str">
        <f>IF(AK240="×",0,IF(P240="未入力あり","",ROUNDDOWN(ROUNDDOWN($H240*$I240,0)*VLOOKUP($G240,'【参考】数式用'!$A$4:$E$54,4,FALSE),0)))</f>
        <v/>
      </c>
      <c r="S240" s="529" t="str">
        <f>IF(AL240="×",0,IF(P240="未入力あり","",ROUNDDOWN(ROUNDDOWN($H240*$I240,0)*VLOOKUP($G240,'【参考】数式用'!$A$4:$E$54,5,FALSE),0)))</f>
        <v/>
      </c>
      <c r="U240" s="535"/>
      <c r="V240" s="535"/>
      <c r="W240" s="535"/>
      <c r="X240" s="535"/>
      <c r="Y240" s="535"/>
      <c r="Z240" s="535"/>
      <c r="AA240" s="535"/>
      <c r="AB240" s="535"/>
      <c r="AC240" s="535"/>
      <c r="AD240" s="535"/>
      <c r="AE240" s="535"/>
      <c r="AG240" s="541" t="e">
        <f>IF(#REF!="○",F240,"")</f>
        <v>#REF!</v>
      </c>
      <c r="AH240" s="195" t="e">
        <f>VLOOKUP('様式４号（個表） '!$G240,'【参考】数式用'!$P$4:$Q$54,2,FALSE)</f>
        <v>#N/A</v>
      </c>
      <c r="AI240" s="195" t="e">
        <f>VLOOKUP('様式４号（個表） '!$G240,'【参考】数式用'!$P$4:$W$54,8,FALSE)</f>
        <v>#N/A</v>
      </c>
      <c r="AJ240" s="195" t="e">
        <f>VLOOKUP('様式４号（個表） '!$G240,'【参考】数式用'!$P$4:$AD$54,15,FALSE)</f>
        <v>#N/A</v>
      </c>
      <c r="AK240" s="195" t="str">
        <f t="shared" si="16"/>
        <v/>
      </c>
      <c r="AL240" s="195" t="str">
        <f t="shared" si="16"/>
        <v/>
      </c>
      <c r="AM240" s="195" t="str">
        <f t="shared" si="17"/>
        <v/>
      </c>
      <c r="AN240" s="195" t="str">
        <f>IF(G240="","",VLOOKUP(G240,'【参考】数式用'!$A$4:$M$54,13,FALSE))</f>
        <v/>
      </c>
      <c r="AO240" s="197" t="str">
        <f t="shared" si="18"/>
        <v>―</v>
      </c>
    </row>
    <row r="241" spans="1:41" ht="45" customHeight="1">
      <c r="A241" s="401">
        <f t="shared" si="19"/>
        <v>226</v>
      </c>
      <c r="B241" s="413" t="str">
        <f>IF('様式第２号　基本情報入力シート'!B278="","",'様式第２号　基本情報入力シート'!B278)</f>
        <v/>
      </c>
      <c r="C241" s="426" t="str">
        <f>IF('様式第２号　基本情報入力シート'!L278="","",'様式第２号　基本情報入力シート'!L278)</f>
        <v/>
      </c>
      <c r="D241" s="426" t="str">
        <f>IF('様式第２号　基本情報入力シート'!Q278="","",'様式第２号　基本情報入力シート'!Q278)</f>
        <v/>
      </c>
      <c r="E241" s="426" t="str">
        <f>IF('様式第２号　基本情報入力シート'!V278="","",'様式第２号　基本情報入力シート'!V278)</f>
        <v/>
      </c>
      <c r="F241" s="426" t="str">
        <f>IF('様式第２号　基本情報入力シート'!W278="","",'様式第２号　基本情報入力シート'!W278)</f>
        <v/>
      </c>
      <c r="G241" s="426" t="str">
        <f>IF('様式第２号　基本情報入力シート'!Z278="","",'様式第２号　基本情報入力シート'!Z278)</f>
        <v/>
      </c>
      <c r="H241" s="475" t="str">
        <f>IF('様式第２号　基本情報入力シート'!AD278="","",'様式第２号　基本情報入力シート'!AD278)</f>
        <v/>
      </c>
      <c r="I241" s="481" t="str">
        <f>IF('様式第２号　基本情報入力シート'!AE278="","",'様式第２号　基本情報入力シート'!AE278)</f>
        <v/>
      </c>
      <c r="J241" s="488"/>
      <c r="K241" s="491"/>
      <c r="L241" s="491"/>
      <c r="M241" s="494" t="str">
        <f>IF(G241="","",VLOOKUP(AM241,'【参考】数式用'!$AZ$3:$BA$6,2,FALSE))</f>
        <v/>
      </c>
      <c r="N241" s="503" t="str">
        <f>IF(G241="","",VLOOKUP(G241,'【参考】数式用'!$A$4:$L$54,MATCH('様式４号（個表） '!M241,'【参考】数式用'!$J$3:$L$3,0)+9,FALSE))</f>
        <v/>
      </c>
      <c r="O241" s="513" t="s">
        <v>2422</v>
      </c>
      <c r="P241" s="517" t="str">
        <f t="shared" si="15"/>
        <v>未入力あり</v>
      </c>
      <c r="Q241" s="525" t="str">
        <f>IFERROR(IF(P241="未入力あり","",ROUNDDOWN(ROUNDDOWN($H241*$I241,0)*VLOOKUP($G241,'【参考】数式用'!$A$4:$E$54,3,FALSE),0)),"")</f>
        <v/>
      </c>
      <c r="R241" s="525" t="str">
        <f>IF(AK241="×",0,IF(P241="未入力あり","",ROUNDDOWN(ROUNDDOWN($H241*$I241,0)*VLOOKUP($G241,'【参考】数式用'!$A$4:$E$54,4,FALSE),0)))</f>
        <v/>
      </c>
      <c r="S241" s="529" t="str">
        <f>IF(AL241="×",0,IF(P241="未入力あり","",ROUNDDOWN(ROUNDDOWN($H241*$I241,0)*VLOOKUP($G241,'【参考】数式用'!$A$4:$E$54,5,FALSE),0)))</f>
        <v/>
      </c>
      <c r="U241" s="535"/>
      <c r="V241" s="535"/>
      <c r="W241" s="535"/>
      <c r="X241" s="535"/>
      <c r="Y241" s="535"/>
      <c r="Z241" s="535"/>
      <c r="AA241" s="535"/>
      <c r="AB241" s="535"/>
      <c r="AC241" s="535"/>
      <c r="AD241" s="535"/>
      <c r="AE241" s="535"/>
      <c r="AG241" s="541" t="e">
        <f>IF(#REF!="○",F241,"")</f>
        <v>#REF!</v>
      </c>
      <c r="AH241" s="195" t="e">
        <f>VLOOKUP('様式４号（個表） '!$G241,'【参考】数式用'!$P$4:$Q$54,2,FALSE)</f>
        <v>#N/A</v>
      </c>
      <c r="AI241" s="195" t="e">
        <f>VLOOKUP('様式４号（個表） '!$G241,'【参考】数式用'!$P$4:$W$54,8,FALSE)</f>
        <v>#N/A</v>
      </c>
      <c r="AJ241" s="195" t="e">
        <f>VLOOKUP('様式４号（個表） '!$G241,'【参考】数式用'!$P$4:$AD$54,15,FALSE)</f>
        <v>#N/A</v>
      </c>
      <c r="AK241" s="195" t="str">
        <f t="shared" si="16"/>
        <v/>
      </c>
      <c r="AL241" s="195" t="str">
        <f t="shared" si="16"/>
        <v/>
      </c>
      <c r="AM241" s="195" t="str">
        <f t="shared" si="17"/>
        <v/>
      </c>
      <c r="AN241" s="195" t="str">
        <f>IF(G241="","",VLOOKUP(G241,'【参考】数式用'!$A$4:$M$54,13,FALSE))</f>
        <v/>
      </c>
      <c r="AO241" s="197" t="str">
        <f t="shared" si="18"/>
        <v>―</v>
      </c>
    </row>
    <row r="242" spans="1:41" ht="45" customHeight="1">
      <c r="A242" s="401">
        <f t="shared" si="19"/>
        <v>227</v>
      </c>
      <c r="B242" s="413" t="str">
        <f>IF('様式第２号　基本情報入力シート'!B279="","",'様式第２号　基本情報入力シート'!B279)</f>
        <v/>
      </c>
      <c r="C242" s="426" t="str">
        <f>IF('様式第２号　基本情報入力シート'!L279="","",'様式第２号　基本情報入力シート'!L279)</f>
        <v/>
      </c>
      <c r="D242" s="426" t="str">
        <f>IF('様式第２号　基本情報入力シート'!Q279="","",'様式第２号　基本情報入力シート'!Q279)</f>
        <v/>
      </c>
      <c r="E242" s="426" t="str">
        <f>IF('様式第２号　基本情報入力シート'!V279="","",'様式第２号　基本情報入力シート'!V279)</f>
        <v/>
      </c>
      <c r="F242" s="426" t="str">
        <f>IF('様式第２号　基本情報入力シート'!W279="","",'様式第２号　基本情報入力シート'!W279)</f>
        <v/>
      </c>
      <c r="G242" s="426" t="str">
        <f>IF('様式第２号　基本情報入力シート'!Z279="","",'様式第２号　基本情報入力シート'!Z279)</f>
        <v/>
      </c>
      <c r="H242" s="475" t="str">
        <f>IF('様式第２号　基本情報入力シート'!AD279="","",'様式第２号　基本情報入力シート'!AD279)</f>
        <v/>
      </c>
      <c r="I242" s="481" t="str">
        <f>IF('様式第２号　基本情報入力シート'!AE279="","",'様式第２号　基本情報入力シート'!AE279)</f>
        <v/>
      </c>
      <c r="J242" s="488"/>
      <c r="K242" s="491"/>
      <c r="L242" s="491"/>
      <c r="M242" s="494" t="str">
        <f>IF(G242="","",VLOOKUP(AM242,'【参考】数式用'!$AZ$3:$BA$6,2,FALSE))</f>
        <v/>
      </c>
      <c r="N242" s="503" t="str">
        <f>IF(G242="","",VLOOKUP(G242,'【参考】数式用'!$A$4:$L$54,MATCH('様式４号（個表） '!M242,'【参考】数式用'!$J$3:$L$3,0)+9,FALSE))</f>
        <v/>
      </c>
      <c r="O242" s="513" t="s">
        <v>2422</v>
      </c>
      <c r="P242" s="517" t="str">
        <f t="shared" si="15"/>
        <v>未入力あり</v>
      </c>
      <c r="Q242" s="525" t="str">
        <f>IFERROR(IF(P242="未入力あり","",ROUNDDOWN(ROUNDDOWN($H242*$I242,0)*VLOOKUP($G242,'【参考】数式用'!$A$4:$E$54,3,FALSE),0)),"")</f>
        <v/>
      </c>
      <c r="R242" s="525" t="str">
        <f>IF(AK242="×",0,IF(P242="未入力あり","",ROUNDDOWN(ROUNDDOWN($H242*$I242,0)*VLOOKUP($G242,'【参考】数式用'!$A$4:$E$54,4,FALSE),0)))</f>
        <v/>
      </c>
      <c r="S242" s="529" t="str">
        <f>IF(AL242="×",0,IF(P242="未入力あり","",ROUNDDOWN(ROUNDDOWN($H242*$I242,0)*VLOOKUP($G242,'【参考】数式用'!$A$4:$E$54,5,FALSE),0)))</f>
        <v/>
      </c>
      <c r="U242" s="535"/>
      <c r="V242" s="535"/>
      <c r="W242" s="535"/>
      <c r="X242" s="535"/>
      <c r="Y242" s="535"/>
      <c r="Z242" s="535"/>
      <c r="AA242" s="535"/>
      <c r="AB242" s="535"/>
      <c r="AC242" s="535"/>
      <c r="AD242" s="535"/>
      <c r="AE242" s="535"/>
      <c r="AG242" s="541" t="e">
        <f>IF(#REF!="○",F242,"")</f>
        <v>#REF!</v>
      </c>
      <c r="AH242" s="195" t="e">
        <f>VLOOKUP('様式４号（個表） '!$G242,'【参考】数式用'!$P$4:$Q$54,2,FALSE)</f>
        <v>#N/A</v>
      </c>
      <c r="AI242" s="195" t="e">
        <f>VLOOKUP('様式４号（個表） '!$G242,'【参考】数式用'!$P$4:$W$54,8,FALSE)</f>
        <v>#N/A</v>
      </c>
      <c r="AJ242" s="195" t="e">
        <f>VLOOKUP('様式４号（個表） '!$G242,'【参考】数式用'!$P$4:$AD$54,15,FALSE)</f>
        <v>#N/A</v>
      </c>
      <c r="AK242" s="195" t="str">
        <f t="shared" si="16"/>
        <v/>
      </c>
      <c r="AL242" s="195" t="str">
        <f t="shared" si="16"/>
        <v/>
      </c>
      <c r="AM242" s="195" t="str">
        <f t="shared" si="17"/>
        <v/>
      </c>
      <c r="AN242" s="195" t="str">
        <f>IF(G242="","",VLOOKUP(G242,'【参考】数式用'!$A$4:$M$54,13,FALSE))</f>
        <v/>
      </c>
      <c r="AO242" s="197" t="str">
        <f t="shared" si="18"/>
        <v>―</v>
      </c>
    </row>
    <row r="243" spans="1:41" ht="45" customHeight="1">
      <c r="A243" s="401">
        <f t="shared" si="19"/>
        <v>228</v>
      </c>
      <c r="B243" s="413" t="str">
        <f>IF('様式第２号　基本情報入力シート'!B280="","",'様式第２号　基本情報入力シート'!B280)</f>
        <v/>
      </c>
      <c r="C243" s="426" t="str">
        <f>IF('様式第２号　基本情報入力シート'!L280="","",'様式第２号　基本情報入力シート'!L280)</f>
        <v/>
      </c>
      <c r="D243" s="426" t="str">
        <f>IF('様式第２号　基本情報入力シート'!Q280="","",'様式第２号　基本情報入力シート'!Q280)</f>
        <v/>
      </c>
      <c r="E243" s="426" t="str">
        <f>IF('様式第２号　基本情報入力シート'!V280="","",'様式第２号　基本情報入力シート'!V280)</f>
        <v/>
      </c>
      <c r="F243" s="426" t="str">
        <f>IF('様式第２号　基本情報入力シート'!W280="","",'様式第２号　基本情報入力シート'!W280)</f>
        <v/>
      </c>
      <c r="G243" s="426" t="str">
        <f>IF('様式第２号　基本情報入力シート'!Z280="","",'様式第２号　基本情報入力シート'!Z280)</f>
        <v/>
      </c>
      <c r="H243" s="475" t="str">
        <f>IF('様式第２号　基本情報入力シート'!AD280="","",'様式第２号　基本情報入力シート'!AD280)</f>
        <v/>
      </c>
      <c r="I243" s="481" t="str">
        <f>IF('様式第２号　基本情報入力シート'!AE280="","",'様式第２号　基本情報入力シート'!AE280)</f>
        <v/>
      </c>
      <c r="J243" s="488"/>
      <c r="K243" s="491"/>
      <c r="L243" s="491"/>
      <c r="M243" s="494" t="str">
        <f>IF(G243="","",VLOOKUP(AM243,'【参考】数式用'!$AZ$3:$BA$6,2,FALSE))</f>
        <v/>
      </c>
      <c r="N243" s="503" t="str">
        <f>IF(G243="","",VLOOKUP(G243,'【参考】数式用'!$A$4:$L$54,MATCH('様式４号（個表） '!M243,'【参考】数式用'!$J$3:$L$3,0)+9,FALSE))</f>
        <v/>
      </c>
      <c r="O243" s="513" t="s">
        <v>2422</v>
      </c>
      <c r="P243" s="517" t="str">
        <f t="shared" si="15"/>
        <v>未入力あり</v>
      </c>
      <c r="Q243" s="525" t="str">
        <f>IFERROR(IF(P243="未入力あり","",ROUNDDOWN(ROUNDDOWN($H243*$I243,0)*VLOOKUP($G243,'【参考】数式用'!$A$4:$E$54,3,FALSE),0)),"")</f>
        <v/>
      </c>
      <c r="R243" s="525" t="str">
        <f>IF(AK243="×",0,IF(P243="未入力あり","",ROUNDDOWN(ROUNDDOWN($H243*$I243,0)*VLOOKUP($G243,'【参考】数式用'!$A$4:$E$54,4,FALSE),0)))</f>
        <v/>
      </c>
      <c r="S243" s="529" t="str">
        <f>IF(AL243="×",0,IF(P243="未入力あり","",ROUNDDOWN(ROUNDDOWN($H243*$I243,0)*VLOOKUP($G243,'【参考】数式用'!$A$4:$E$54,5,FALSE),0)))</f>
        <v/>
      </c>
      <c r="U243" s="535"/>
      <c r="V243" s="535"/>
      <c r="W243" s="535"/>
      <c r="X243" s="535"/>
      <c r="Y243" s="535"/>
      <c r="Z243" s="535"/>
      <c r="AA243" s="535"/>
      <c r="AB243" s="535"/>
      <c r="AC243" s="535"/>
      <c r="AD243" s="535"/>
      <c r="AE243" s="535"/>
      <c r="AG243" s="541" t="e">
        <f>IF(#REF!="○",F243,"")</f>
        <v>#REF!</v>
      </c>
      <c r="AH243" s="195" t="e">
        <f>VLOOKUP('様式４号（個表） '!$G243,'【参考】数式用'!$P$4:$Q$54,2,FALSE)</f>
        <v>#N/A</v>
      </c>
      <c r="AI243" s="195" t="e">
        <f>VLOOKUP('様式４号（個表） '!$G243,'【参考】数式用'!$P$4:$W$54,8,FALSE)</f>
        <v>#N/A</v>
      </c>
      <c r="AJ243" s="195" t="e">
        <f>VLOOKUP('様式４号（個表） '!$G243,'【参考】数式用'!$P$4:$AD$54,15,FALSE)</f>
        <v>#N/A</v>
      </c>
      <c r="AK243" s="195" t="str">
        <f t="shared" si="16"/>
        <v/>
      </c>
      <c r="AL243" s="195" t="str">
        <f t="shared" si="16"/>
        <v/>
      </c>
      <c r="AM243" s="195" t="str">
        <f t="shared" si="17"/>
        <v/>
      </c>
      <c r="AN243" s="195" t="str">
        <f>IF(G243="","",VLOOKUP(G243,'【参考】数式用'!$A$4:$M$54,13,FALSE))</f>
        <v/>
      </c>
      <c r="AO243" s="197" t="str">
        <f t="shared" si="18"/>
        <v>―</v>
      </c>
    </row>
    <row r="244" spans="1:41" ht="45" customHeight="1">
      <c r="A244" s="401">
        <f t="shared" si="19"/>
        <v>229</v>
      </c>
      <c r="B244" s="413" t="str">
        <f>IF('様式第２号　基本情報入力シート'!B281="","",'様式第２号　基本情報入力シート'!B281)</f>
        <v/>
      </c>
      <c r="C244" s="426" t="str">
        <f>IF('様式第２号　基本情報入力シート'!L281="","",'様式第２号　基本情報入力シート'!L281)</f>
        <v/>
      </c>
      <c r="D244" s="426" t="str">
        <f>IF('様式第２号　基本情報入力シート'!Q281="","",'様式第２号　基本情報入力シート'!Q281)</f>
        <v/>
      </c>
      <c r="E244" s="426" t="str">
        <f>IF('様式第２号　基本情報入力シート'!V281="","",'様式第２号　基本情報入力シート'!V281)</f>
        <v/>
      </c>
      <c r="F244" s="426" t="str">
        <f>IF('様式第２号　基本情報入力シート'!W281="","",'様式第２号　基本情報入力シート'!W281)</f>
        <v/>
      </c>
      <c r="G244" s="426" t="str">
        <f>IF('様式第２号　基本情報入力シート'!Z281="","",'様式第２号　基本情報入力シート'!Z281)</f>
        <v/>
      </c>
      <c r="H244" s="475" t="str">
        <f>IF('様式第２号　基本情報入力シート'!AD281="","",'様式第２号　基本情報入力シート'!AD281)</f>
        <v/>
      </c>
      <c r="I244" s="481" t="str">
        <f>IF('様式第２号　基本情報入力シート'!AE281="","",'様式第２号　基本情報入力シート'!AE281)</f>
        <v/>
      </c>
      <c r="J244" s="488"/>
      <c r="K244" s="491"/>
      <c r="L244" s="491"/>
      <c r="M244" s="494" t="str">
        <f>IF(G244="","",VLOOKUP(AM244,'【参考】数式用'!$AZ$3:$BA$6,2,FALSE))</f>
        <v/>
      </c>
      <c r="N244" s="503" t="str">
        <f>IF(G244="","",VLOOKUP(G244,'【参考】数式用'!$A$4:$L$54,MATCH('様式４号（個表） '!M244,'【参考】数式用'!$J$3:$L$3,0)+9,FALSE))</f>
        <v/>
      </c>
      <c r="O244" s="513" t="s">
        <v>2422</v>
      </c>
      <c r="P244" s="517" t="str">
        <f t="shared" si="15"/>
        <v>未入力あり</v>
      </c>
      <c r="Q244" s="525" t="str">
        <f>IFERROR(IF(P244="未入力あり","",ROUNDDOWN(ROUNDDOWN($H244*$I244,0)*VLOOKUP($G244,'【参考】数式用'!$A$4:$E$54,3,FALSE),0)),"")</f>
        <v/>
      </c>
      <c r="R244" s="525" t="str">
        <f>IF(AK244="×",0,IF(P244="未入力あり","",ROUNDDOWN(ROUNDDOWN($H244*$I244,0)*VLOOKUP($G244,'【参考】数式用'!$A$4:$E$54,4,FALSE),0)))</f>
        <v/>
      </c>
      <c r="S244" s="529" t="str">
        <f>IF(AL244="×",0,IF(P244="未入力あり","",ROUNDDOWN(ROUNDDOWN($H244*$I244,0)*VLOOKUP($G244,'【参考】数式用'!$A$4:$E$54,5,FALSE),0)))</f>
        <v/>
      </c>
      <c r="U244" s="535"/>
      <c r="V244" s="535"/>
      <c r="W244" s="535"/>
      <c r="X244" s="535"/>
      <c r="Y244" s="535"/>
      <c r="Z244" s="535"/>
      <c r="AA244" s="535"/>
      <c r="AB244" s="535"/>
      <c r="AC244" s="535"/>
      <c r="AD244" s="535"/>
      <c r="AE244" s="535"/>
      <c r="AG244" s="541" t="e">
        <f>IF(#REF!="○",F244,"")</f>
        <v>#REF!</v>
      </c>
      <c r="AH244" s="195" t="e">
        <f>VLOOKUP('様式４号（個表） '!$G244,'【参考】数式用'!$P$4:$Q$54,2,FALSE)</f>
        <v>#N/A</v>
      </c>
      <c r="AI244" s="195" t="e">
        <f>VLOOKUP('様式４号（個表） '!$G244,'【参考】数式用'!$P$4:$W$54,8,FALSE)</f>
        <v>#N/A</v>
      </c>
      <c r="AJ244" s="195" t="e">
        <f>VLOOKUP('様式４号（個表） '!$G244,'【参考】数式用'!$P$4:$AD$54,15,FALSE)</f>
        <v>#N/A</v>
      </c>
      <c r="AK244" s="195" t="str">
        <f t="shared" si="16"/>
        <v/>
      </c>
      <c r="AL244" s="195" t="str">
        <f t="shared" si="16"/>
        <v/>
      </c>
      <c r="AM244" s="195" t="str">
        <f t="shared" si="17"/>
        <v/>
      </c>
      <c r="AN244" s="195" t="str">
        <f>IF(G244="","",VLOOKUP(G244,'【参考】数式用'!$A$4:$M$54,13,FALSE))</f>
        <v/>
      </c>
      <c r="AO244" s="197" t="str">
        <f t="shared" si="18"/>
        <v>―</v>
      </c>
    </row>
    <row r="245" spans="1:41" ht="45" customHeight="1">
      <c r="A245" s="401">
        <f t="shared" si="19"/>
        <v>230</v>
      </c>
      <c r="B245" s="413" t="str">
        <f>IF('様式第２号　基本情報入力シート'!B282="","",'様式第２号　基本情報入力シート'!B282)</f>
        <v/>
      </c>
      <c r="C245" s="426" t="str">
        <f>IF('様式第２号　基本情報入力シート'!L282="","",'様式第２号　基本情報入力シート'!L282)</f>
        <v/>
      </c>
      <c r="D245" s="426" t="str">
        <f>IF('様式第２号　基本情報入力シート'!Q282="","",'様式第２号　基本情報入力シート'!Q282)</f>
        <v/>
      </c>
      <c r="E245" s="426" t="str">
        <f>IF('様式第２号　基本情報入力シート'!V282="","",'様式第２号　基本情報入力シート'!V282)</f>
        <v/>
      </c>
      <c r="F245" s="426" t="str">
        <f>IF('様式第２号　基本情報入力シート'!W282="","",'様式第２号　基本情報入力シート'!W282)</f>
        <v/>
      </c>
      <c r="G245" s="426" t="str">
        <f>IF('様式第２号　基本情報入力シート'!Z282="","",'様式第２号　基本情報入力シート'!Z282)</f>
        <v/>
      </c>
      <c r="H245" s="475" t="str">
        <f>IF('様式第２号　基本情報入力シート'!AD282="","",'様式第２号　基本情報入力シート'!AD282)</f>
        <v/>
      </c>
      <c r="I245" s="481" t="str">
        <f>IF('様式第２号　基本情報入力シート'!AE282="","",'様式第２号　基本情報入力シート'!AE282)</f>
        <v/>
      </c>
      <c r="J245" s="488"/>
      <c r="K245" s="491"/>
      <c r="L245" s="491"/>
      <c r="M245" s="494" t="str">
        <f>IF(G245="","",VLOOKUP(AM245,'【参考】数式用'!$AZ$3:$BA$6,2,FALSE))</f>
        <v/>
      </c>
      <c r="N245" s="503" t="str">
        <f>IF(G245="","",VLOOKUP(G245,'【参考】数式用'!$A$4:$L$54,MATCH('様式４号（個表） '!M245,'【参考】数式用'!$J$3:$L$3,0)+9,FALSE))</f>
        <v/>
      </c>
      <c r="O245" s="513" t="s">
        <v>2422</v>
      </c>
      <c r="P245" s="517" t="str">
        <f t="shared" si="15"/>
        <v>未入力あり</v>
      </c>
      <c r="Q245" s="525" t="str">
        <f>IFERROR(IF(P245="未入力あり","",ROUNDDOWN(ROUNDDOWN($H245*$I245,0)*VLOOKUP($G245,'【参考】数式用'!$A$4:$E$54,3,FALSE),0)),"")</f>
        <v/>
      </c>
      <c r="R245" s="525" t="str">
        <f>IF(AK245="×",0,IF(P245="未入力あり","",ROUNDDOWN(ROUNDDOWN($H245*$I245,0)*VLOOKUP($G245,'【参考】数式用'!$A$4:$E$54,4,FALSE),0)))</f>
        <v/>
      </c>
      <c r="S245" s="529" t="str">
        <f>IF(AL245="×",0,IF(P245="未入力あり","",ROUNDDOWN(ROUNDDOWN($H245*$I245,0)*VLOOKUP($G245,'【参考】数式用'!$A$4:$E$54,5,FALSE),0)))</f>
        <v/>
      </c>
      <c r="U245" s="535"/>
      <c r="V245" s="535"/>
      <c r="W245" s="535"/>
      <c r="X245" s="535"/>
      <c r="Y245" s="535"/>
      <c r="Z245" s="535"/>
      <c r="AA245" s="535"/>
      <c r="AB245" s="535"/>
      <c r="AC245" s="535"/>
      <c r="AD245" s="535"/>
      <c r="AE245" s="535"/>
      <c r="AG245" s="541" t="e">
        <f>IF(#REF!="○",F245,"")</f>
        <v>#REF!</v>
      </c>
      <c r="AH245" s="195" t="e">
        <f>VLOOKUP('様式４号（個表） '!$G245,'【参考】数式用'!$P$4:$Q$54,2,FALSE)</f>
        <v>#N/A</v>
      </c>
      <c r="AI245" s="195" t="e">
        <f>VLOOKUP('様式４号（個表） '!$G245,'【参考】数式用'!$P$4:$W$54,8,FALSE)</f>
        <v>#N/A</v>
      </c>
      <c r="AJ245" s="195" t="e">
        <f>VLOOKUP('様式４号（個表） '!$G245,'【参考】数式用'!$P$4:$AD$54,15,FALSE)</f>
        <v>#N/A</v>
      </c>
      <c r="AK245" s="195" t="str">
        <f t="shared" si="16"/>
        <v/>
      </c>
      <c r="AL245" s="195" t="str">
        <f t="shared" si="16"/>
        <v/>
      </c>
      <c r="AM245" s="195" t="str">
        <f t="shared" si="17"/>
        <v/>
      </c>
      <c r="AN245" s="195" t="str">
        <f>IF(G245="","",VLOOKUP(G245,'【参考】数式用'!$A$4:$M$54,13,FALSE))</f>
        <v/>
      </c>
      <c r="AO245" s="197" t="str">
        <f t="shared" si="18"/>
        <v>―</v>
      </c>
    </row>
    <row r="246" spans="1:41" ht="45" customHeight="1">
      <c r="A246" s="401">
        <f t="shared" si="19"/>
        <v>231</v>
      </c>
      <c r="B246" s="413" t="str">
        <f>IF('様式第２号　基本情報入力シート'!B283="","",'様式第２号　基本情報入力シート'!B283)</f>
        <v/>
      </c>
      <c r="C246" s="426" t="str">
        <f>IF('様式第２号　基本情報入力シート'!L283="","",'様式第２号　基本情報入力シート'!L283)</f>
        <v/>
      </c>
      <c r="D246" s="426" t="str">
        <f>IF('様式第２号　基本情報入力シート'!Q283="","",'様式第２号　基本情報入力シート'!Q283)</f>
        <v/>
      </c>
      <c r="E246" s="426" t="str">
        <f>IF('様式第２号　基本情報入力シート'!V283="","",'様式第２号　基本情報入力シート'!V283)</f>
        <v/>
      </c>
      <c r="F246" s="426" t="str">
        <f>IF('様式第２号　基本情報入力シート'!W283="","",'様式第２号　基本情報入力シート'!W283)</f>
        <v/>
      </c>
      <c r="G246" s="426" t="str">
        <f>IF('様式第２号　基本情報入力シート'!Z283="","",'様式第２号　基本情報入力シート'!Z283)</f>
        <v/>
      </c>
      <c r="H246" s="475" t="str">
        <f>IF('様式第２号　基本情報入力シート'!AD283="","",'様式第２号　基本情報入力シート'!AD283)</f>
        <v/>
      </c>
      <c r="I246" s="481" t="str">
        <f>IF('様式第２号　基本情報入力シート'!AE283="","",'様式第２号　基本情報入力シート'!AE283)</f>
        <v/>
      </c>
      <c r="J246" s="488"/>
      <c r="K246" s="491"/>
      <c r="L246" s="491"/>
      <c r="M246" s="494" t="str">
        <f>IF(G246="","",VLOOKUP(AM246,'【参考】数式用'!$AZ$3:$BA$6,2,FALSE))</f>
        <v/>
      </c>
      <c r="N246" s="503" t="str">
        <f>IF(G246="","",VLOOKUP(G246,'【参考】数式用'!$A$4:$L$54,MATCH('様式４号（個表） '!M246,'【参考】数式用'!$J$3:$L$3,0)+9,FALSE))</f>
        <v/>
      </c>
      <c r="O246" s="513" t="s">
        <v>2422</v>
      </c>
      <c r="P246" s="517" t="str">
        <f t="shared" si="15"/>
        <v>未入力あり</v>
      </c>
      <c r="Q246" s="525" t="str">
        <f>IFERROR(IF(P246="未入力あり","",ROUNDDOWN(ROUNDDOWN($H246*$I246,0)*VLOOKUP($G246,'【参考】数式用'!$A$4:$E$54,3,FALSE),0)),"")</f>
        <v/>
      </c>
      <c r="R246" s="525" t="str">
        <f>IF(AK246="×",0,IF(P246="未入力あり","",ROUNDDOWN(ROUNDDOWN($H246*$I246,0)*VLOOKUP($G246,'【参考】数式用'!$A$4:$E$54,4,FALSE),0)))</f>
        <v/>
      </c>
      <c r="S246" s="529" t="str">
        <f>IF(AL246="×",0,IF(P246="未入力あり","",ROUNDDOWN(ROUNDDOWN($H246*$I246,0)*VLOOKUP($G246,'【参考】数式用'!$A$4:$E$54,5,FALSE),0)))</f>
        <v/>
      </c>
      <c r="U246" s="535"/>
      <c r="V246" s="535"/>
      <c r="W246" s="535"/>
      <c r="X246" s="535"/>
      <c r="Y246" s="535"/>
      <c r="Z246" s="535"/>
      <c r="AA246" s="535"/>
      <c r="AB246" s="535"/>
      <c r="AC246" s="535"/>
      <c r="AD246" s="535"/>
      <c r="AE246" s="535"/>
      <c r="AG246" s="541" t="e">
        <f>IF(#REF!="○",F246,"")</f>
        <v>#REF!</v>
      </c>
      <c r="AH246" s="195" t="e">
        <f>VLOOKUP('様式４号（個表） '!$G246,'【参考】数式用'!$P$4:$Q$54,2,FALSE)</f>
        <v>#N/A</v>
      </c>
      <c r="AI246" s="195" t="e">
        <f>VLOOKUP('様式４号（個表） '!$G246,'【参考】数式用'!$P$4:$W$54,8,FALSE)</f>
        <v>#N/A</v>
      </c>
      <c r="AJ246" s="195" t="e">
        <f>VLOOKUP('様式４号（個表） '!$G246,'【参考】数式用'!$P$4:$AD$54,15,FALSE)</f>
        <v>#N/A</v>
      </c>
      <c r="AK246" s="195" t="str">
        <f t="shared" si="16"/>
        <v/>
      </c>
      <c r="AL246" s="195" t="str">
        <f t="shared" si="16"/>
        <v/>
      </c>
      <c r="AM246" s="195" t="str">
        <f t="shared" si="17"/>
        <v/>
      </c>
      <c r="AN246" s="195" t="str">
        <f>IF(G246="","",VLOOKUP(G246,'【参考】数式用'!$A$4:$M$54,13,FALSE))</f>
        <v/>
      </c>
      <c r="AO246" s="197" t="str">
        <f t="shared" si="18"/>
        <v>―</v>
      </c>
    </row>
    <row r="247" spans="1:41" ht="45" customHeight="1">
      <c r="A247" s="401">
        <f t="shared" si="19"/>
        <v>232</v>
      </c>
      <c r="B247" s="413" t="str">
        <f>IF('様式第２号　基本情報入力シート'!B284="","",'様式第２号　基本情報入力シート'!B284)</f>
        <v/>
      </c>
      <c r="C247" s="426" t="str">
        <f>IF('様式第２号　基本情報入力シート'!L284="","",'様式第２号　基本情報入力シート'!L284)</f>
        <v/>
      </c>
      <c r="D247" s="426" t="str">
        <f>IF('様式第２号　基本情報入力シート'!Q284="","",'様式第２号　基本情報入力シート'!Q284)</f>
        <v/>
      </c>
      <c r="E247" s="426" t="str">
        <f>IF('様式第２号　基本情報入力シート'!V284="","",'様式第２号　基本情報入力シート'!V284)</f>
        <v/>
      </c>
      <c r="F247" s="426" t="str">
        <f>IF('様式第２号　基本情報入力シート'!W284="","",'様式第２号　基本情報入力シート'!W284)</f>
        <v/>
      </c>
      <c r="G247" s="426" t="str">
        <f>IF('様式第２号　基本情報入力シート'!Z284="","",'様式第２号　基本情報入力シート'!Z284)</f>
        <v/>
      </c>
      <c r="H247" s="475" t="str">
        <f>IF('様式第２号　基本情報入力シート'!AD284="","",'様式第２号　基本情報入力シート'!AD284)</f>
        <v/>
      </c>
      <c r="I247" s="481" t="str">
        <f>IF('様式第２号　基本情報入力シート'!AE284="","",'様式第２号　基本情報入力シート'!AE284)</f>
        <v/>
      </c>
      <c r="J247" s="488"/>
      <c r="K247" s="491"/>
      <c r="L247" s="491"/>
      <c r="M247" s="494" t="str">
        <f>IF(G247="","",VLOOKUP(AM247,'【参考】数式用'!$AZ$3:$BA$6,2,FALSE))</f>
        <v/>
      </c>
      <c r="N247" s="503" t="str">
        <f>IF(G247="","",VLOOKUP(G247,'【参考】数式用'!$A$4:$L$54,MATCH('様式４号（個表） '!M247,'【参考】数式用'!$J$3:$L$3,0)+9,FALSE))</f>
        <v/>
      </c>
      <c r="O247" s="513" t="s">
        <v>2422</v>
      </c>
      <c r="P247" s="517" t="str">
        <f t="shared" si="15"/>
        <v>未入力あり</v>
      </c>
      <c r="Q247" s="525" t="str">
        <f>IFERROR(IF(P247="未入力あり","",ROUNDDOWN(ROUNDDOWN($H247*$I247,0)*VLOOKUP($G247,'【参考】数式用'!$A$4:$E$54,3,FALSE),0)),"")</f>
        <v/>
      </c>
      <c r="R247" s="525" t="str">
        <f>IF(AK247="×",0,IF(P247="未入力あり","",ROUNDDOWN(ROUNDDOWN($H247*$I247,0)*VLOOKUP($G247,'【参考】数式用'!$A$4:$E$54,4,FALSE),0)))</f>
        <v/>
      </c>
      <c r="S247" s="529" t="str">
        <f>IF(AL247="×",0,IF(P247="未入力あり","",ROUNDDOWN(ROUNDDOWN($H247*$I247,0)*VLOOKUP($G247,'【参考】数式用'!$A$4:$E$54,5,FALSE),0)))</f>
        <v/>
      </c>
      <c r="U247" s="535"/>
      <c r="V247" s="535"/>
      <c r="W247" s="535"/>
      <c r="X247" s="535"/>
      <c r="Y247" s="535"/>
      <c r="Z247" s="535"/>
      <c r="AA247" s="535"/>
      <c r="AB247" s="535"/>
      <c r="AC247" s="535"/>
      <c r="AD247" s="535"/>
      <c r="AE247" s="535"/>
      <c r="AG247" s="541" t="e">
        <f>IF(#REF!="○",F247,"")</f>
        <v>#REF!</v>
      </c>
      <c r="AH247" s="195" t="e">
        <f>VLOOKUP('様式４号（個表） '!$G247,'【参考】数式用'!$P$4:$Q$54,2,FALSE)</f>
        <v>#N/A</v>
      </c>
      <c r="AI247" s="195" t="e">
        <f>VLOOKUP('様式４号（個表） '!$G247,'【参考】数式用'!$P$4:$W$54,8,FALSE)</f>
        <v>#N/A</v>
      </c>
      <c r="AJ247" s="195" t="e">
        <f>VLOOKUP('様式４号（個表） '!$G247,'【参考】数式用'!$P$4:$AD$54,15,FALSE)</f>
        <v>#N/A</v>
      </c>
      <c r="AK247" s="195" t="str">
        <f t="shared" si="16"/>
        <v/>
      </c>
      <c r="AL247" s="195" t="str">
        <f t="shared" si="16"/>
        <v/>
      </c>
      <c r="AM247" s="195" t="str">
        <f t="shared" si="17"/>
        <v/>
      </c>
      <c r="AN247" s="195" t="str">
        <f>IF(G247="","",VLOOKUP(G247,'【参考】数式用'!$A$4:$M$54,13,FALSE))</f>
        <v/>
      </c>
      <c r="AO247" s="197" t="str">
        <f t="shared" si="18"/>
        <v>―</v>
      </c>
    </row>
    <row r="248" spans="1:41" ht="45" customHeight="1">
      <c r="A248" s="401">
        <f t="shared" si="19"/>
        <v>233</v>
      </c>
      <c r="B248" s="413" t="str">
        <f>IF('様式第２号　基本情報入力シート'!B285="","",'様式第２号　基本情報入力シート'!B285)</f>
        <v/>
      </c>
      <c r="C248" s="426" t="str">
        <f>IF('様式第２号　基本情報入力シート'!L285="","",'様式第２号　基本情報入力シート'!L285)</f>
        <v/>
      </c>
      <c r="D248" s="426" t="str">
        <f>IF('様式第２号　基本情報入力シート'!Q285="","",'様式第２号　基本情報入力シート'!Q285)</f>
        <v/>
      </c>
      <c r="E248" s="426" t="str">
        <f>IF('様式第２号　基本情報入力シート'!V285="","",'様式第２号　基本情報入力シート'!V285)</f>
        <v/>
      </c>
      <c r="F248" s="426" t="str">
        <f>IF('様式第２号　基本情報入力シート'!W285="","",'様式第２号　基本情報入力シート'!W285)</f>
        <v/>
      </c>
      <c r="G248" s="426" t="str">
        <f>IF('様式第２号　基本情報入力シート'!Z285="","",'様式第２号　基本情報入力シート'!Z285)</f>
        <v/>
      </c>
      <c r="H248" s="475" t="str">
        <f>IF('様式第２号　基本情報入力シート'!AD285="","",'様式第２号　基本情報入力シート'!AD285)</f>
        <v/>
      </c>
      <c r="I248" s="481" t="str">
        <f>IF('様式第２号　基本情報入力シート'!AE285="","",'様式第２号　基本情報入力シート'!AE285)</f>
        <v/>
      </c>
      <c r="J248" s="488"/>
      <c r="K248" s="491"/>
      <c r="L248" s="491"/>
      <c r="M248" s="494" t="str">
        <f>IF(G248="","",VLOOKUP(AM248,'【参考】数式用'!$AZ$3:$BA$6,2,FALSE))</f>
        <v/>
      </c>
      <c r="N248" s="503" t="str">
        <f>IF(G248="","",VLOOKUP(G248,'【参考】数式用'!$A$4:$L$54,MATCH('様式４号（個表） '!M248,'【参考】数式用'!$J$3:$L$3,0)+9,FALSE))</f>
        <v/>
      </c>
      <c r="O248" s="513" t="s">
        <v>2422</v>
      </c>
      <c r="P248" s="517" t="str">
        <f t="shared" si="15"/>
        <v>未入力あり</v>
      </c>
      <c r="Q248" s="525" t="str">
        <f>IFERROR(IF(P248="未入力あり","",ROUNDDOWN(ROUNDDOWN($H248*$I248,0)*VLOOKUP($G248,'【参考】数式用'!$A$4:$E$54,3,FALSE),0)),"")</f>
        <v/>
      </c>
      <c r="R248" s="525" t="str">
        <f>IF(AK248="×",0,IF(P248="未入力あり","",ROUNDDOWN(ROUNDDOWN($H248*$I248,0)*VLOOKUP($G248,'【参考】数式用'!$A$4:$E$54,4,FALSE),0)))</f>
        <v/>
      </c>
      <c r="S248" s="529" t="str">
        <f>IF(AL248="×",0,IF(P248="未入力あり","",ROUNDDOWN(ROUNDDOWN($H248*$I248,0)*VLOOKUP($G248,'【参考】数式用'!$A$4:$E$54,5,FALSE),0)))</f>
        <v/>
      </c>
      <c r="U248" s="535"/>
      <c r="V248" s="535"/>
      <c r="W248" s="535"/>
      <c r="X248" s="535"/>
      <c r="Y248" s="535"/>
      <c r="Z248" s="535"/>
      <c r="AA248" s="535"/>
      <c r="AB248" s="535"/>
      <c r="AC248" s="535"/>
      <c r="AD248" s="535"/>
      <c r="AE248" s="535"/>
      <c r="AG248" s="541" t="e">
        <f>IF(#REF!="○",F248,"")</f>
        <v>#REF!</v>
      </c>
      <c r="AH248" s="195" t="e">
        <f>VLOOKUP('様式４号（個表） '!$G248,'【参考】数式用'!$P$4:$Q$54,2,FALSE)</f>
        <v>#N/A</v>
      </c>
      <c r="AI248" s="195" t="e">
        <f>VLOOKUP('様式４号（個表） '!$G248,'【参考】数式用'!$P$4:$W$54,8,FALSE)</f>
        <v>#N/A</v>
      </c>
      <c r="AJ248" s="195" t="e">
        <f>VLOOKUP('様式４号（個表） '!$G248,'【参考】数式用'!$P$4:$AD$54,15,FALSE)</f>
        <v>#N/A</v>
      </c>
      <c r="AK248" s="195" t="str">
        <f t="shared" si="16"/>
        <v/>
      </c>
      <c r="AL248" s="195" t="str">
        <f t="shared" si="16"/>
        <v/>
      </c>
      <c r="AM248" s="195" t="str">
        <f t="shared" si="17"/>
        <v/>
      </c>
      <c r="AN248" s="195" t="str">
        <f>IF(G248="","",VLOOKUP(G248,'【参考】数式用'!$A$4:$M$54,13,FALSE))</f>
        <v/>
      </c>
      <c r="AO248" s="197" t="str">
        <f t="shared" si="18"/>
        <v>―</v>
      </c>
    </row>
    <row r="249" spans="1:41" ht="45" customHeight="1">
      <c r="A249" s="401">
        <f t="shared" si="19"/>
        <v>234</v>
      </c>
      <c r="B249" s="413" t="str">
        <f>IF('様式第２号　基本情報入力シート'!B286="","",'様式第２号　基本情報入力シート'!B286)</f>
        <v/>
      </c>
      <c r="C249" s="426" t="str">
        <f>IF('様式第２号　基本情報入力シート'!L286="","",'様式第２号　基本情報入力シート'!L286)</f>
        <v/>
      </c>
      <c r="D249" s="426" t="str">
        <f>IF('様式第２号　基本情報入力シート'!Q286="","",'様式第２号　基本情報入力シート'!Q286)</f>
        <v/>
      </c>
      <c r="E249" s="426" t="str">
        <f>IF('様式第２号　基本情報入力シート'!V286="","",'様式第２号　基本情報入力シート'!V286)</f>
        <v/>
      </c>
      <c r="F249" s="426" t="str">
        <f>IF('様式第２号　基本情報入力シート'!W286="","",'様式第２号　基本情報入力シート'!W286)</f>
        <v/>
      </c>
      <c r="G249" s="426" t="str">
        <f>IF('様式第２号　基本情報入力シート'!Z286="","",'様式第２号　基本情報入力シート'!Z286)</f>
        <v/>
      </c>
      <c r="H249" s="475" t="str">
        <f>IF('様式第２号　基本情報入力シート'!AD286="","",'様式第２号　基本情報入力シート'!AD286)</f>
        <v/>
      </c>
      <c r="I249" s="481" t="str">
        <f>IF('様式第２号　基本情報入力シート'!AE286="","",'様式第２号　基本情報入力シート'!AE286)</f>
        <v/>
      </c>
      <c r="J249" s="488"/>
      <c r="K249" s="491"/>
      <c r="L249" s="491"/>
      <c r="M249" s="494" t="str">
        <f>IF(G249="","",VLOOKUP(AM249,'【参考】数式用'!$AZ$3:$BA$6,2,FALSE))</f>
        <v/>
      </c>
      <c r="N249" s="503" t="str">
        <f>IF(G249="","",VLOOKUP(G249,'【参考】数式用'!$A$4:$L$54,MATCH('様式４号（個表） '!M249,'【参考】数式用'!$J$3:$L$3,0)+9,FALSE))</f>
        <v/>
      </c>
      <c r="O249" s="513" t="s">
        <v>2422</v>
      </c>
      <c r="P249" s="517" t="str">
        <f t="shared" si="15"/>
        <v>未入力あり</v>
      </c>
      <c r="Q249" s="525" t="str">
        <f>IFERROR(IF(P249="未入力あり","",ROUNDDOWN(ROUNDDOWN($H249*$I249,0)*VLOOKUP($G249,'【参考】数式用'!$A$4:$E$54,3,FALSE),0)),"")</f>
        <v/>
      </c>
      <c r="R249" s="525" t="str">
        <f>IF(AK249="×",0,IF(P249="未入力あり","",ROUNDDOWN(ROUNDDOWN($H249*$I249,0)*VLOOKUP($G249,'【参考】数式用'!$A$4:$E$54,4,FALSE),0)))</f>
        <v/>
      </c>
      <c r="S249" s="529" t="str">
        <f>IF(AL249="×",0,IF(P249="未入力あり","",ROUNDDOWN(ROUNDDOWN($H249*$I249,0)*VLOOKUP($G249,'【参考】数式用'!$A$4:$E$54,5,FALSE),0)))</f>
        <v/>
      </c>
      <c r="U249" s="535"/>
      <c r="V249" s="535"/>
      <c r="W249" s="535"/>
      <c r="X249" s="535"/>
      <c r="Y249" s="535"/>
      <c r="Z249" s="535"/>
      <c r="AA249" s="535"/>
      <c r="AB249" s="535"/>
      <c r="AC249" s="535"/>
      <c r="AD249" s="535"/>
      <c r="AE249" s="535"/>
      <c r="AG249" s="541" t="e">
        <f>IF(#REF!="○",F249,"")</f>
        <v>#REF!</v>
      </c>
      <c r="AH249" s="195" t="e">
        <f>VLOOKUP('様式４号（個表） '!$G249,'【参考】数式用'!$P$4:$Q$54,2,FALSE)</f>
        <v>#N/A</v>
      </c>
      <c r="AI249" s="195" t="e">
        <f>VLOOKUP('様式４号（個表） '!$G249,'【参考】数式用'!$P$4:$W$54,8,FALSE)</f>
        <v>#N/A</v>
      </c>
      <c r="AJ249" s="195" t="e">
        <f>VLOOKUP('様式４号（個表） '!$G249,'【参考】数式用'!$P$4:$AD$54,15,FALSE)</f>
        <v>#N/A</v>
      </c>
      <c r="AK249" s="195" t="str">
        <f t="shared" si="16"/>
        <v/>
      </c>
      <c r="AL249" s="195" t="str">
        <f t="shared" si="16"/>
        <v/>
      </c>
      <c r="AM249" s="195" t="str">
        <f t="shared" si="17"/>
        <v/>
      </c>
      <c r="AN249" s="195" t="str">
        <f>IF(G249="","",VLOOKUP(G249,'【参考】数式用'!$A$4:$M$54,13,FALSE))</f>
        <v/>
      </c>
      <c r="AO249" s="197" t="str">
        <f t="shared" si="18"/>
        <v>―</v>
      </c>
    </row>
    <row r="250" spans="1:41" ht="45" customHeight="1">
      <c r="A250" s="401">
        <f t="shared" si="19"/>
        <v>235</v>
      </c>
      <c r="B250" s="413" t="str">
        <f>IF('様式第２号　基本情報入力シート'!B287="","",'様式第２号　基本情報入力シート'!B287)</f>
        <v/>
      </c>
      <c r="C250" s="426" t="str">
        <f>IF('様式第２号　基本情報入力シート'!L287="","",'様式第２号　基本情報入力シート'!L287)</f>
        <v/>
      </c>
      <c r="D250" s="426" t="str">
        <f>IF('様式第２号　基本情報入力シート'!Q287="","",'様式第２号　基本情報入力シート'!Q287)</f>
        <v/>
      </c>
      <c r="E250" s="426" t="str">
        <f>IF('様式第２号　基本情報入力シート'!V287="","",'様式第２号　基本情報入力シート'!V287)</f>
        <v/>
      </c>
      <c r="F250" s="426" t="str">
        <f>IF('様式第２号　基本情報入力シート'!W287="","",'様式第２号　基本情報入力シート'!W287)</f>
        <v/>
      </c>
      <c r="G250" s="426" t="str">
        <f>IF('様式第２号　基本情報入力シート'!Z287="","",'様式第２号　基本情報入力シート'!Z287)</f>
        <v/>
      </c>
      <c r="H250" s="475" t="str">
        <f>IF('様式第２号　基本情報入力シート'!AD287="","",'様式第２号　基本情報入力シート'!AD287)</f>
        <v/>
      </c>
      <c r="I250" s="481" t="str">
        <f>IF('様式第２号　基本情報入力シート'!AE287="","",'様式第２号　基本情報入力シート'!AE287)</f>
        <v/>
      </c>
      <c r="J250" s="488"/>
      <c r="K250" s="491"/>
      <c r="L250" s="491"/>
      <c r="M250" s="494" t="str">
        <f>IF(G250="","",VLOOKUP(AM250,'【参考】数式用'!$AZ$3:$BA$6,2,FALSE))</f>
        <v/>
      </c>
      <c r="N250" s="503" t="str">
        <f>IF(G250="","",VLOOKUP(G250,'【参考】数式用'!$A$4:$L$54,MATCH('様式４号（個表） '!M250,'【参考】数式用'!$J$3:$L$3,0)+9,FALSE))</f>
        <v/>
      </c>
      <c r="O250" s="513" t="s">
        <v>2422</v>
      </c>
      <c r="P250" s="517" t="str">
        <f t="shared" si="15"/>
        <v>未入力あり</v>
      </c>
      <c r="Q250" s="525" t="str">
        <f>IFERROR(IF(P250="未入力あり","",ROUNDDOWN(ROUNDDOWN($H250*$I250,0)*VLOOKUP($G250,'【参考】数式用'!$A$4:$E$54,3,FALSE),0)),"")</f>
        <v/>
      </c>
      <c r="R250" s="525" t="str">
        <f>IF(AK250="×",0,IF(P250="未入力あり","",ROUNDDOWN(ROUNDDOWN($H250*$I250,0)*VLOOKUP($G250,'【参考】数式用'!$A$4:$E$54,4,FALSE),0)))</f>
        <v/>
      </c>
      <c r="S250" s="529" t="str">
        <f>IF(AL250="×",0,IF(P250="未入力あり","",ROUNDDOWN(ROUNDDOWN($H250*$I250,0)*VLOOKUP($G250,'【参考】数式用'!$A$4:$E$54,5,FALSE),0)))</f>
        <v/>
      </c>
      <c r="U250" s="535"/>
      <c r="V250" s="535"/>
      <c r="W250" s="535"/>
      <c r="X250" s="535"/>
      <c r="Y250" s="535"/>
      <c r="Z250" s="535"/>
      <c r="AA250" s="535"/>
      <c r="AB250" s="535"/>
      <c r="AC250" s="535"/>
      <c r="AD250" s="535"/>
      <c r="AE250" s="535"/>
      <c r="AG250" s="541" t="e">
        <f>IF(#REF!="○",F250,"")</f>
        <v>#REF!</v>
      </c>
      <c r="AH250" s="195" t="e">
        <f>VLOOKUP('様式４号（個表） '!$G250,'【参考】数式用'!$P$4:$Q$54,2,FALSE)</f>
        <v>#N/A</v>
      </c>
      <c r="AI250" s="195" t="e">
        <f>VLOOKUP('様式４号（個表） '!$G250,'【参考】数式用'!$P$4:$W$54,8,FALSE)</f>
        <v>#N/A</v>
      </c>
      <c r="AJ250" s="195" t="e">
        <f>VLOOKUP('様式４号（個表） '!$G250,'【参考】数式用'!$P$4:$AD$54,15,FALSE)</f>
        <v>#N/A</v>
      </c>
      <c r="AK250" s="195" t="str">
        <f t="shared" si="16"/>
        <v/>
      </c>
      <c r="AL250" s="195" t="str">
        <f t="shared" si="16"/>
        <v/>
      </c>
      <c r="AM250" s="195" t="str">
        <f t="shared" si="17"/>
        <v/>
      </c>
      <c r="AN250" s="195" t="str">
        <f>IF(G250="","",VLOOKUP(G250,'【参考】数式用'!$A$4:$M$54,13,FALSE))</f>
        <v/>
      </c>
      <c r="AO250" s="197" t="str">
        <f t="shared" si="18"/>
        <v>―</v>
      </c>
    </row>
    <row r="251" spans="1:41" ht="45" customHeight="1">
      <c r="A251" s="401">
        <f t="shared" si="19"/>
        <v>236</v>
      </c>
      <c r="B251" s="413" t="str">
        <f>IF('様式第２号　基本情報入力シート'!B288="","",'様式第２号　基本情報入力シート'!B288)</f>
        <v/>
      </c>
      <c r="C251" s="426" t="str">
        <f>IF('様式第２号　基本情報入力シート'!L288="","",'様式第２号　基本情報入力シート'!L288)</f>
        <v/>
      </c>
      <c r="D251" s="426" t="str">
        <f>IF('様式第２号　基本情報入力シート'!Q288="","",'様式第２号　基本情報入力シート'!Q288)</f>
        <v/>
      </c>
      <c r="E251" s="426" t="str">
        <f>IF('様式第２号　基本情報入力シート'!V288="","",'様式第２号　基本情報入力シート'!V288)</f>
        <v/>
      </c>
      <c r="F251" s="426" t="str">
        <f>IF('様式第２号　基本情報入力シート'!W288="","",'様式第２号　基本情報入力シート'!W288)</f>
        <v/>
      </c>
      <c r="G251" s="426" t="str">
        <f>IF('様式第２号　基本情報入力シート'!Z288="","",'様式第２号　基本情報入力シート'!Z288)</f>
        <v/>
      </c>
      <c r="H251" s="475" t="str">
        <f>IF('様式第２号　基本情報入力シート'!AD288="","",'様式第２号　基本情報入力シート'!AD288)</f>
        <v/>
      </c>
      <c r="I251" s="481" t="str">
        <f>IF('様式第２号　基本情報入力シート'!AE288="","",'様式第２号　基本情報入力シート'!AE288)</f>
        <v/>
      </c>
      <c r="J251" s="488"/>
      <c r="K251" s="491"/>
      <c r="L251" s="491"/>
      <c r="M251" s="494" t="str">
        <f>IF(G251="","",VLOOKUP(AM251,'【参考】数式用'!$AZ$3:$BA$6,2,FALSE))</f>
        <v/>
      </c>
      <c r="N251" s="503" t="str">
        <f>IF(G251="","",VLOOKUP(G251,'【参考】数式用'!$A$4:$L$54,MATCH('様式４号（個表） '!M251,'【参考】数式用'!$J$3:$L$3,0)+9,FALSE))</f>
        <v/>
      </c>
      <c r="O251" s="513" t="s">
        <v>2422</v>
      </c>
      <c r="P251" s="517" t="str">
        <f t="shared" si="15"/>
        <v>未入力あり</v>
      </c>
      <c r="Q251" s="525" t="str">
        <f>IFERROR(IF(P251="未入力あり","",ROUNDDOWN(ROUNDDOWN($H251*$I251,0)*VLOOKUP($G251,'【参考】数式用'!$A$4:$E$54,3,FALSE),0)),"")</f>
        <v/>
      </c>
      <c r="R251" s="525" t="str">
        <f>IF(AK251="×",0,IF(P251="未入力あり","",ROUNDDOWN(ROUNDDOWN($H251*$I251,0)*VLOOKUP($G251,'【参考】数式用'!$A$4:$E$54,4,FALSE),0)))</f>
        <v/>
      </c>
      <c r="S251" s="529" t="str">
        <f>IF(AL251="×",0,IF(P251="未入力あり","",ROUNDDOWN(ROUNDDOWN($H251*$I251,0)*VLOOKUP($G251,'【参考】数式用'!$A$4:$E$54,5,FALSE),0)))</f>
        <v/>
      </c>
      <c r="U251" s="535"/>
      <c r="V251" s="535"/>
      <c r="W251" s="535"/>
      <c r="X251" s="535"/>
      <c r="Y251" s="535"/>
      <c r="Z251" s="535"/>
      <c r="AA251" s="535"/>
      <c r="AB251" s="535"/>
      <c r="AC251" s="535"/>
      <c r="AD251" s="535"/>
      <c r="AE251" s="535"/>
      <c r="AG251" s="541" t="e">
        <f>IF(#REF!="○",F251,"")</f>
        <v>#REF!</v>
      </c>
      <c r="AH251" s="195" t="e">
        <f>VLOOKUP('様式４号（個表） '!$G251,'【参考】数式用'!$P$4:$Q$54,2,FALSE)</f>
        <v>#N/A</v>
      </c>
      <c r="AI251" s="195" t="e">
        <f>VLOOKUP('様式４号（個表） '!$G251,'【参考】数式用'!$P$4:$W$54,8,FALSE)</f>
        <v>#N/A</v>
      </c>
      <c r="AJ251" s="195" t="e">
        <f>VLOOKUP('様式４号（個表） '!$G251,'【参考】数式用'!$P$4:$AD$54,15,FALSE)</f>
        <v>#N/A</v>
      </c>
      <c r="AK251" s="195" t="str">
        <f t="shared" si="16"/>
        <v/>
      </c>
      <c r="AL251" s="195" t="str">
        <f t="shared" si="16"/>
        <v/>
      </c>
      <c r="AM251" s="195" t="str">
        <f t="shared" si="17"/>
        <v/>
      </c>
      <c r="AN251" s="195" t="str">
        <f>IF(G251="","",VLOOKUP(G251,'【参考】数式用'!$A$4:$M$54,13,FALSE))</f>
        <v/>
      </c>
      <c r="AO251" s="197" t="str">
        <f t="shared" si="18"/>
        <v>―</v>
      </c>
    </row>
    <row r="252" spans="1:41" ht="45" customHeight="1">
      <c r="A252" s="401">
        <f t="shared" si="19"/>
        <v>237</v>
      </c>
      <c r="B252" s="413" t="str">
        <f>IF('様式第２号　基本情報入力シート'!B289="","",'様式第２号　基本情報入力シート'!B289)</f>
        <v/>
      </c>
      <c r="C252" s="426" t="str">
        <f>IF('様式第２号　基本情報入力シート'!L289="","",'様式第２号　基本情報入力シート'!L289)</f>
        <v/>
      </c>
      <c r="D252" s="426" t="str">
        <f>IF('様式第２号　基本情報入力シート'!Q289="","",'様式第２号　基本情報入力シート'!Q289)</f>
        <v/>
      </c>
      <c r="E252" s="426" t="str">
        <f>IF('様式第２号　基本情報入力シート'!V289="","",'様式第２号　基本情報入力シート'!V289)</f>
        <v/>
      </c>
      <c r="F252" s="426" t="str">
        <f>IF('様式第２号　基本情報入力シート'!W289="","",'様式第２号　基本情報入力シート'!W289)</f>
        <v/>
      </c>
      <c r="G252" s="426" t="str">
        <f>IF('様式第２号　基本情報入力シート'!Z289="","",'様式第２号　基本情報入力シート'!Z289)</f>
        <v/>
      </c>
      <c r="H252" s="475" t="str">
        <f>IF('様式第２号　基本情報入力シート'!AD289="","",'様式第２号　基本情報入力シート'!AD289)</f>
        <v/>
      </c>
      <c r="I252" s="481" t="str">
        <f>IF('様式第２号　基本情報入力シート'!AE289="","",'様式第２号　基本情報入力シート'!AE289)</f>
        <v/>
      </c>
      <c r="J252" s="488"/>
      <c r="K252" s="491"/>
      <c r="L252" s="491"/>
      <c r="M252" s="494" t="str">
        <f>IF(G252="","",VLOOKUP(AM252,'【参考】数式用'!$AZ$3:$BA$6,2,FALSE))</f>
        <v/>
      </c>
      <c r="N252" s="503" t="str">
        <f>IF(G252="","",VLOOKUP(G252,'【参考】数式用'!$A$4:$L$54,MATCH('様式４号（個表） '!M252,'【参考】数式用'!$J$3:$L$3,0)+9,FALSE))</f>
        <v/>
      </c>
      <c r="O252" s="513" t="s">
        <v>2422</v>
      </c>
      <c r="P252" s="517" t="str">
        <f t="shared" si="15"/>
        <v>未入力あり</v>
      </c>
      <c r="Q252" s="525" t="str">
        <f>IFERROR(IF(P252="未入力あり","",ROUNDDOWN(ROUNDDOWN($H252*$I252,0)*VLOOKUP($G252,'【参考】数式用'!$A$4:$E$54,3,FALSE),0)),"")</f>
        <v/>
      </c>
      <c r="R252" s="525" t="str">
        <f>IF(AK252="×",0,IF(P252="未入力あり","",ROUNDDOWN(ROUNDDOWN($H252*$I252,0)*VLOOKUP($G252,'【参考】数式用'!$A$4:$E$54,4,FALSE),0)))</f>
        <v/>
      </c>
      <c r="S252" s="529" t="str">
        <f>IF(AL252="×",0,IF(P252="未入力あり","",ROUNDDOWN(ROUNDDOWN($H252*$I252,0)*VLOOKUP($G252,'【参考】数式用'!$A$4:$E$54,5,FALSE),0)))</f>
        <v/>
      </c>
      <c r="U252" s="535"/>
      <c r="V252" s="535"/>
      <c r="W252" s="535"/>
      <c r="X252" s="535"/>
      <c r="Y252" s="535"/>
      <c r="Z252" s="535"/>
      <c r="AA252" s="535"/>
      <c r="AB252" s="535"/>
      <c r="AC252" s="535"/>
      <c r="AD252" s="535"/>
      <c r="AE252" s="535"/>
      <c r="AG252" s="541" t="e">
        <f>IF(#REF!="○",F252,"")</f>
        <v>#REF!</v>
      </c>
      <c r="AH252" s="195" t="e">
        <f>VLOOKUP('様式４号（個表） '!$G252,'【参考】数式用'!$P$4:$Q$54,2,FALSE)</f>
        <v>#N/A</v>
      </c>
      <c r="AI252" s="195" t="e">
        <f>VLOOKUP('様式４号（個表） '!$G252,'【参考】数式用'!$P$4:$W$54,8,FALSE)</f>
        <v>#N/A</v>
      </c>
      <c r="AJ252" s="195" t="e">
        <f>VLOOKUP('様式４号（個表） '!$G252,'【参考】数式用'!$P$4:$AD$54,15,FALSE)</f>
        <v>#N/A</v>
      </c>
      <c r="AK252" s="195" t="str">
        <f t="shared" si="16"/>
        <v/>
      </c>
      <c r="AL252" s="195" t="str">
        <f t="shared" si="16"/>
        <v/>
      </c>
      <c r="AM252" s="195" t="str">
        <f t="shared" si="17"/>
        <v/>
      </c>
      <c r="AN252" s="195" t="str">
        <f>IF(G252="","",VLOOKUP(G252,'【参考】数式用'!$A$4:$M$54,13,FALSE))</f>
        <v/>
      </c>
      <c r="AO252" s="197" t="str">
        <f t="shared" si="18"/>
        <v>―</v>
      </c>
    </row>
    <row r="253" spans="1:41" ht="45" customHeight="1">
      <c r="A253" s="401">
        <f t="shared" si="19"/>
        <v>238</v>
      </c>
      <c r="B253" s="413" t="str">
        <f>IF('様式第２号　基本情報入力シート'!B290="","",'様式第２号　基本情報入力シート'!B290)</f>
        <v/>
      </c>
      <c r="C253" s="426" t="str">
        <f>IF('様式第２号　基本情報入力シート'!L290="","",'様式第２号　基本情報入力シート'!L290)</f>
        <v/>
      </c>
      <c r="D253" s="426" t="str">
        <f>IF('様式第２号　基本情報入力シート'!Q290="","",'様式第２号　基本情報入力シート'!Q290)</f>
        <v/>
      </c>
      <c r="E253" s="426" t="str">
        <f>IF('様式第２号　基本情報入力シート'!V290="","",'様式第２号　基本情報入力シート'!V290)</f>
        <v/>
      </c>
      <c r="F253" s="426" t="str">
        <f>IF('様式第２号　基本情報入力シート'!W290="","",'様式第２号　基本情報入力シート'!W290)</f>
        <v/>
      </c>
      <c r="G253" s="426" t="str">
        <f>IF('様式第２号　基本情報入力シート'!Z290="","",'様式第２号　基本情報入力シート'!Z290)</f>
        <v/>
      </c>
      <c r="H253" s="475" t="str">
        <f>IF('様式第２号　基本情報入力シート'!AD290="","",'様式第２号　基本情報入力シート'!AD290)</f>
        <v/>
      </c>
      <c r="I253" s="481" t="str">
        <f>IF('様式第２号　基本情報入力シート'!AE290="","",'様式第２号　基本情報入力シート'!AE290)</f>
        <v/>
      </c>
      <c r="J253" s="488"/>
      <c r="K253" s="491"/>
      <c r="L253" s="491"/>
      <c r="M253" s="494" t="str">
        <f>IF(G253="","",VLOOKUP(AM253,'【参考】数式用'!$AZ$3:$BA$6,2,FALSE))</f>
        <v/>
      </c>
      <c r="N253" s="503" t="str">
        <f>IF(G253="","",VLOOKUP(G253,'【参考】数式用'!$A$4:$L$54,MATCH('様式４号（個表） '!M253,'【参考】数式用'!$J$3:$L$3,0)+9,FALSE))</f>
        <v/>
      </c>
      <c r="O253" s="513" t="s">
        <v>2422</v>
      </c>
      <c r="P253" s="517" t="str">
        <f t="shared" si="15"/>
        <v>未入力あり</v>
      </c>
      <c r="Q253" s="525" t="str">
        <f>IFERROR(IF(P253="未入力あり","",ROUNDDOWN(ROUNDDOWN($H253*$I253,0)*VLOOKUP($G253,'【参考】数式用'!$A$4:$E$54,3,FALSE),0)),"")</f>
        <v/>
      </c>
      <c r="R253" s="525" t="str">
        <f>IF(AK253="×",0,IF(P253="未入力あり","",ROUNDDOWN(ROUNDDOWN($H253*$I253,0)*VLOOKUP($G253,'【参考】数式用'!$A$4:$E$54,4,FALSE),0)))</f>
        <v/>
      </c>
      <c r="S253" s="529" t="str">
        <f>IF(AL253="×",0,IF(P253="未入力あり","",ROUNDDOWN(ROUNDDOWN($H253*$I253,0)*VLOOKUP($G253,'【参考】数式用'!$A$4:$E$54,5,FALSE),0)))</f>
        <v/>
      </c>
      <c r="U253" s="535"/>
      <c r="V253" s="535"/>
      <c r="W253" s="535"/>
      <c r="X253" s="535"/>
      <c r="Y253" s="535"/>
      <c r="Z253" s="535"/>
      <c r="AA253" s="535"/>
      <c r="AB253" s="535"/>
      <c r="AC253" s="535"/>
      <c r="AD253" s="535"/>
      <c r="AE253" s="535"/>
      <c r="AG253" s="541" t="e">
        <f>IF(#REF!="○",F253,"")</f>
        <v>#REF!</v>
      </c>
      <c r="AH253" s="195" t="e">
        <f>VLOOKUP('様式４号（個表） '!$G253,'【参考】数式用'!$P$4:$Q$54,2,FALSE)</f>
        <v>#N/A</v>
      </c>
      <c r="AI253" s="195" t="e">
        <f>VLOOKUP('様式４号（個表） '!$G253,'【参考】数式用'!$P$4:$W$54,8,FALSE)</f>
        <v>#N/A</v>
      </c>
      <c r="AJ253" s="195" t="e">
        <f>VLOOKUP('様式４号（個表） '!$G253,'【参考】数式用'!$P$4:$AD$54,15,FALSE)</f>
        <v>#N/A</v>
      </c>
      <c r="AK253" s="195" t="str">
        <f t="shared" si="16"/>
        <v/>
      </c>
      <c r="AL253" s="195" t="str">
        <f t="shared" si="16"/>
        <v/>
      </c>
      <c r="AM253" s="195" t="str">
        <f t="shared" si="17"/>
        <v/>
      </c>
      <c r="AN253" s="195" t="str">
        <f>IF(G253="","",VLOOKUP(G253,'【参考】数式用'!$A$4:$M$54,13,FALSE))</f>
        <v/>
      </c>
      <c r="AO253" s="197" t="str">
        <f t="shared" si="18"/>
        <v>―</v>
      </c>
    </row>
    <row r="254" spans="1:41" ht="45" customHeight="1">
      <c r="A254" s="401">
        <f t="shared" si="19"/>
        <v>239</v>
      </c>
      <c r="B254" s="413" t="str">
        <f>IF('様式第２号　基本情報入力シート'!B291="","",'様式第２号　基本情報入力シート'!B291)</f>
        <v/>
      </c>
      <c r="C254" s="426" t="str">
        <f>IF('様式第２号　基本情報入力シート'!L291="","",'様式第２号　基本情報入力シート'!L291)</f>
        <v/>
      </c>
      <c r="D254" s="426" t="str">
        <f>IF('様式第２号　基本情報入力シート'!Q291="","",'様式第２号　基本情報入力シート'!Q291)</f>
        <v/>
      </c>
      <c r="E254" s="426" t="str">
        <f>IF('様式第２号　基本情報入力シート'!V291="","",'様式第２号　基本情報入力シート'!V291)</f>
        <v/>
      </c>
      <c r="F254" s="426" t="str">
        <f>IF('様式第２号　基本情報入力シート'!W291="","",'様式第２号　基本情報入力シート'!W291)</f>
        <v/>
      </c>
      <c r="G254" s="426" t="str">
        <f>IF('様式第２号　基本情報入力シート'!Z291="","",'様式第２号　基本情報入力シート'!Z291)</f>
        <v/>
      </c>
      <c r="H254" s="475" t="str">
        <f>IF('様式第２号　基本情報入力シート'!AD291="","",'様式第２号　基本情報入力シート'!AD291)</f>
        <v/>
      </c>
      <c r="I254" s="481" t="str">
        <f>IF('様式第２号　基本情報入力シート'!AE291="","",'様式第２号　基本情報入力シート'!AE291)</f>
        <v/>
      </c>
      <c r="J254" s="488"/>
      <c r="K254" s="491"/>
      <c r="L254" s="491"/>
      <c r="M254" s="494" t="str">
        <f>IF(G254="","",VLOOKUP(AM254,'【参考】数式用'!$AZ$3:$BA$6,2,FALSE))</f>
        <v/>
      </c>
      <c r="N254" s="503" t="str">
        <f>IF(G254="","",VLOOKUP(G254,'【参考】数式用'!$A$4:$L$54,MATCH('様式４号（個表） '!M254,'【参考】数式用'!$J$3:$L$3,0)+9,FALSE))</f>
        <v/>
      </c>
      <c r="O254" s="513" t="s">
        <v>2422</v>
      </c>
      <c r="P254" s="517" t="str">
        <f t="shared" si="15"/>
        <v>未入力あり</v>
      </c>
      <c r="Q254" s="525" t="str">
        <f>IFERROR(IF(P254="未入力あり","",ROUNDDOWN(ROUNDDOWN($H254*$I254,0)*VLOOKUP($G254,'【参考】数式用'!$A$4:$E$54,3,FALSE),0)),"")</f>
        <v/>
      </c>
      <c r="R254" s="525" t="str">
        <f>IF(AK254="×",0,IF(P254="未入力あり","",ROUNDDOWN(ROUNDDOWN($H254*$I254,0)*VLOOKUP($G254,'【参考】数式用'!$A$4:$E$54,4,FALSE),0)))</f>
        <v/>
      </c>
      <c r="S254" s="529" t="str">
        <f>IF(AL254="×",0,IF(P254="未入力あり","",ROUNDDOWN(ROUNDDOWN($H254*$I254,0)*VLOOKUP($G254,'【参考】数式用'!$A$4:$E$54,5,FALSE),0)))</f>
        <v/>
      </c>
      <c r="U254" s="535"/>
      <c r="V254" s="535"/>
      <c r="W254" s="535"/>
      <c r="X254" s="535"/>
      <c r="Y254" s="535"/>
      <c r="Z254" s="535"/>
      <c r="AA254" s="535"/>
      <c r="AB254" s="535"/>
      <c r="AC254" s="535"/>
      <c r="AD254" s="535"/>
      <c r="AE254" s="535"/>
      <c r="AG254" s="541" t="e">
        <f>IF(#REF!="○",F254,"")</f>
        <v>#REF!</v>
      </c>
      <c r="AH254" s="195" t="e">
        <f>VLOOKUP('様式４号（個表） '!$G254,'【参考】数式用'!$P$4:$Q$54,2,FALSE)</f>
        <v>#N/A</v>
      </c>
      <c r="AI254" s="195" t="e">
        <f>VLOOKUP('様式４号（個表） '!$G254,'【参考】数式用'!$P$4:$W$54,8,FALSE)</f>
        <v>#N/A</v>
      </c>
      <c r="AJ254" s="195" t="e">
        <f>VLOOKUP('様式４号（個表） '!$G254,'【参考】数式用'!$P$4:$AD$54,15,FALSE)</f>
        <v>#N/A</v>
      </c>
      <c r="AK254" s="195" t="str">
        <f t="shared" si="16"/>
        <v/>
      </c>
      <c r="AL254" s="195" t="str">
        <f t="shared" si="16"/>
        <v/>
      </c>
      <c r="AM254" s="195" t="str">
        <f t="shared" si="17"/>
        <v/>
      </c>
      <c r="AN254" s="195" t="str">
        <f>IF(G254="","",VLOOKUP(G254,'【参考】数式用'!$A$4:$M$54,13,FALSE))</f>
        <v/>
      </c>
      <c r="AO254" s="197" t="str">
        <f t="shared" si="18"/>
        <v>―</v>
      </c>
    </row>
    <row r="255" spans="1:41" ht="45" customHeight="1">
      <c r="A255" s="401">
        <f t="shared" si="19"/>
        <v>240</v>
      </c>
      <c r="B255" s="413" t="str">
        <f>IF('様式第２号　基本情報入力シート'!B292="","",'様式第２号　基本情報入力シート'!B292)</f>
        <v/>
      </c>
      <c r="C255" s="426" t="str">
        <f>IF('様式第２号　基本情報入力シート'!L292="","",'様式第２号　基本情報入力シート'!L292)</f>
        <v/>
      </c>
      <c r="D255" s="426" t="str">
        <f>IF('様式第２号　基本情報入力シート'!Q292="","",'様式第２号　基本情報入力シート'!Q292)</f>
        <v/>
      </c>
      <c r="E255" s="426" t="str">
        <f>IF('様式第２号　基本情報入力シート'!V292="","",'様式第２号　基本情報入力シート'!V292)</f>
        <v/>
      </c>
      <c r="F255" s="426" t="str">
        <f>IF('様式第２号　基本情報入力シート'!W292="","",'様式第２号　基本情報入力シート'!W292)</f>
        <v/>
      </c>
      <c r="G255" s="426" t="str">
        <f>IF('様式第２号　基本情報入力シート'!Z292="","",'様式第２号　基本情報入力シート'!Z292)</f>
        <v/>
      </c>
      <c r="H255" s="475" t="str">
        <f>IF('様式第２号　基本情報入力シート'!AD292="","",'様式第２号　基本情報入力シート'!AD292)</f>
        <v/>
      </c>
      <c r="I255" s="481" t="str">
        <f>IF('様式第２号　基本情報入力シート'!AE292="","",'様式第２号　基本情報入力シート'!AE292)</f>
        <v/>
      </c>
      <c r="J255" s="488"/>
      <c r="K255" s="491"/>
      <c r="L255" s="491"/>
      <c r="M255" s="494" t="str">
        <f>IF(G255="","",VLOOKUP(AM255,'【参考】数式用'!$AZ$3:$BA$6,2,FALSE))</f>
        <v/>
      </c>
      <c r="N255" s="503" t="str">
        <f>IF(G255="","",VLOOKUP(G255,'【参考】数式用'!$A$4:$L$54,MATCH('様式４号（個表） '!M255,'【参考】数式用'!$J$3:$L$3,0)+9,FALSE))</f>
        <v/>
      </c>
      <c r="O255" s="513" t="s">
        <v>2422</v>
      </c>
      <c r="P255" s="517" t="str">
        <f t="shared" si="15"/>
        <v>未入力あり</v>
      </c>
      <c r="Q255" s="525" t="str">
        <f>IFERROR(IF(P255="未入力あり","",ROUNDDOWN(ROUNDDOWN($H255*$I255,0)*VLOOKUP($G255,'【参考】数式用'!$A$4:$E$54,3,FALSE),0)),"")</f>
        <v/>
      </c>
      <c r="R255" s="525" t="str">
        <f>IF(AK255="×",0,IF(P255="未入力あり","",ROUNDDOWN(ROUNDDOWN($H255*$I255,0)*VLOOKUP($G255,'【参考】数式用'!$A$4:$E$54,4,FALSE),0)))</f>
        <v/>
      </c>
      <c r="S255" s="529" t="str">
        <f>IF(AL255="×",0,IF(P255="未入力あり","",ROUNDDOWN(ROUNDDOWN($H255*$I255,0)*VLOOKUP($G255,'【参考】数式用'!$A$4:$E$54,5,FALSE),0)))</f>
        <v/>
      </c>
      <c r="U255" s="535"/>
      <c r="V255" s="535"/>
      <c r="W255" s="535"/>
      <c r="X255" s="535"/>
      <c r="Y255" s="535"/>
      <c r="Z255" s="535"/>
      <c r="AA255" s="535"/>
      <c r="AB255" s="535"/>
      <c r="AC255" s="535"/>
      <c r="AD255" s="535"/>
      <c r="AE255" s="535"/>
      <c r="AG255" s="541" t="e">
        <f>IF(#REF!="○",F255,"")</f>
        <v>#REF!</v>
      </c>
      <c r="AH255" s="195" t="e">
        <f>VLOOKUP('様式４号（個表） '!$G255,'【参考】数式用'!$P$4:$Q$54,2,FALSE)</f>
        <v>#N/A</v>
      </c>
      <c r="AI255" s="195" t="e">
        <f>VLOOKUP('様式４号（個表） '!$G255,'【参考】数式用'!$P$4:$W$54,8,FALSE)</f>
        <v>#N/A</v>
      </c>
      <c r="AJ255" s="195" t="e">
        <f>VLOOKUP('様式４号（個表） '!$G255,'【参考】数式用'!$P$4:$AD$54,15,FALSE)</f>
        <v>#N/A</v>
      </c>
      <c r="AK255" s="195" t="str">
        <f t="shared" si="16"/>
        <v/>
      </c>
      <c r="AL255" s="195" t="str">
        <f t="shared" si="16"/>
        <v/>
      </c>
      <c r="AM255" s="195" t="str">
        <f t="shared" si="17"/>
        <v/>
      </c>
      <c r="AN255" s="195" t="str">
        <f>IF(G255="","",VLOOKUP(G255,'【参考】数式用'!$A$4:$M$54,13,FALSE))</f>
        <v/>
      </c>
      <c r="AO255" s="197" t="str">
        <f t="shared" si="18"/>
        <v>―</v>
      </c>
    </row>
    <row r="256" spans="1:41" ht="45" customHeight="1">
      <c r="A256" s="401">
        <f t="shared" si="19"/>
        <v>241</v>
      </c>
      <c r="B256" s="413" t="str">
        <f>IF('様式第２号　基本情報入力シート'!B293="","",'様式第２号　基本情報入力シート'!B293)</f>
        <v/>
      </c>
      <c r="C256" s="426" t="str">
        <f>IF('様式第２号　基本情報入力シート'!L293="","",'様式第２号　基本情報入力シート'!L293)</f>
        <v/>
      </c>
      <c r="D256" s="426" t="str">
        <f>IF('様式第２号　基本情報入力シート'!Q293="","",'様式第２号　基本情報入力シート'!Q293)</f>
        <v/>
      </c>
      <c r="E256" s="426" t="str">
        <f>IF('様式第２号　基本情報入力シート'!V293="","",'様式第２号　基本情報入力シート'!V293)</f>
        <v/>
      </c>
      <c r="F256" s="426" t="str">
        <f>IF('様式第２号　基本情報入力シート'!W293="","",'様式第２号　基本情報入力シート'!W293)</f>
        <v/>
      </c>
      <c r="G256" s="426" t="str">
        <f>IF('様式第２号　基本情報入力シート'!Z293="","",'様式第２号　基本情報入力シート'!Z293)</f>
        <v/>
      </c>
      <c r="H256" s="475" t="str">
        <f>IF('様式第２号　基本情報入力シート'!AD293="","",'様式第２号　基本情報入力シート'!AD293)</f>
        <v/>
      </c>
      <c r="I256" s="481" t="str">
        <f>IF('様式第２号　基本情報入力シート'!AE293="","",'様式第２号　基本情報入力シート'!AE293)</f>
        <v/>
      </c>
      <c r="J256" s="488"/>
      <c r="K256" s="491"/>
      <c r="L256" s="491"/>
      <c r="M256" s="494" t="str">
        <f>IF(G256="","",VLOOKUP(AM256,'【参考】数式用'!$AZ$3:$BA$6,2,FALSE))</f>
        <v/>
      </c>
      <c r="N256" s="503" t="str">
        <f>IF(G256="","",VLOOKUP(G256,'【参考】数式用'!$A$4:$L$54,MATCH('様式４号（個表） '!M256,'【参考】数式用'!$J$3:$L$3,0)+9,FALSE))</f>
        <v/>
      </c>
      <c r="O256" s="513" t="s">
        <v>2422</v>
      </c>
      <c r="P256" s="517" t="str">
        <f t="shared" si="15"/>
        <v>未入力あり</v>
      </c>
      <c r="Q256" s="525" t="str">
        <f>IFERROR(IF(P256="未入力あり","",ROUNDDOWN(ROUNDDOWN($H256*$I256,0)*VLOOKUP($G256,'【参考】数式用'!$A$4:$E$54,3,FALSE),0)),"")</f>
        <v/>
      </c>
      <c r="R256" s="525" t="str">
        <f>IF(AK256="×",0,IF(P256="未入力あり","",ROUNDDOWN(ROUNDDOWN($H256*$I256,0)*VLOOKUP($G256,'【参考】数式用'!$A$4:$E$54,4,FALSE),0)))</f>
        <v/>
      </c>
      <c r="S256" s="529" t="str">
        <f>IF(AL256="×",0,IF(P256="未入力あり","",ROUNDDOWN(ROUNDDOWN($H256*$I256,0)*VLOOKUP($G256,'【参考】数式用'!$A$4:$E$54,5,FALSE),0)))</f>
        <v/>
      </c>
      <c r="U256" s="535"/>
      <c r="V256" s="535"/>
      <c r="W256" s="535"/>
      <c r="X256" s="535"/>
      <c r="Y256" s="535"/>
      <c r="Z256" s="535"/>
      <c r="AA256" s="535"/>
      <c r="AB256" s="535"/>
      <c r="AC256" s="535"/>
      <c r="AD256" s="535"/>
      <c r="AE256" s="535"/>
      <c r="AG256" s="541" t="e">
        <f>IF(#REF!="○",F256,"")</f>
        <v>#REF!</v>
      </c>
      <c r="AH256" s="195" t="e">
        <f>VLOOKUP('様式４号（個表） '!$G256,'【参考】数式用'!$P$4:$Q$54,2,FALSE)</f>
        <v>#N/A</v>
      </c>
      <c r="AI256" s="195" t="e">
        <f>VLOOKUP('様式４号（個表） '!$G256,'【参考】数式用'!$P$4:$W$54,8,FALSE)</f>
        <v>#N/A</v>
      </c>
      <c r="AJ256" s="195" t="e">
        <f>VLOOKUP('様式４号（個表） '!$G256,'【参考】数式用'!$P$4:$AD$54,15,FALSE)</f>
        <v>#N/A</v>
      </c>
      <c r="AK256" s="195" t="str">
        <f t="shared" si="16"/>
        <v/>
      </c>
      <c r="AL256" s="195" t="str">
        <f t="shared" si="16"/>
        <v/>
      </c>
      <c r="AM256" s="195" t="str">
        <f t="shared" si="17"/>
        <v/>
      </c>
      <c r="AN256" s="195" t="str">
        <f>IF(G256="","",VLOOKUP(G256,'【参考】数式用'!$A$4:$M$54,13,FALSE))</f>
        <v/>
      </c>
      <c r="AO256" s="197" t="str">
        <f t="shared" si="18"/>
        <v>―</v>
      </c>
    </row>
    <row r="257" spans="1:41" ht="45" customHeight="1">
      <c r="A257" s="401">
        <f t="shared" si="19"/>
        <v>242</v>
      </c>
      <c r="B257" s="413" t="str">
        <f>IF('様式第２号　基本情報入力シート'!B294="","",'様式第２号　基本情報入力シート'!B294)</f>
        <v/>
      </c>
      <c r="C257" s="426" t="str">
        <f>IF('様式第２号　基本情報入力シート'!L294="","",'様式第２号　基本情報入力シート'!L294)</f>
        <v/>
      </c>
      <c r="D257" s="426" t="str">
        <f>IF('様式第２号　基本情報入力シート'!Q294="","",'様式第２号　基本情報入力シート'!Q294)</f>
        <v/>
      </c>
      <c r="E257" s="426" t="str">
        <f>IF('様式第２号　基本情報入力シート'!V294="","",'様式第２号　基本情報入力シート'!V294)</f>
        <v/>
      </c>
      <c r="F257" s="426" t="str">
        <f>IF('様式第２号　基本情報入力シート'!W294="","",'様式第２号　基本情報入力シート'!W294)</f>
        <v/>
      </c>
      <c r="G257" s="426" t="str">
        <f>IF('様式第２号　基本情報入力シート'!Z294="","",'様式第２号　基本情報入力シート'!Z294)</f>
        <v/>
      </c>
      <c r="H257" s="475" t="str">
        <f>IF('様式第２号　基本情報入力シート'!AD294="","",'様式第２号　基本情報入力シート'!AD294)</f>
        <v/>
      </c>
      <c r="I257" s="481" t="str">
        <f>IF('様式第２号　基本情報入力シート'!AE294="","",'様式第２号　基本情報入力シート'!AE294)</f>
        <v/>
      </c>
      <c r="J257" s="488"/>
      <c r="K257" s="491"/>
      <c r="L257" s="491"/>
      <c r="M257" s="494" t="str">
        <f>IF(G257="","",VLOOKUP(AM257,'【参考】数式用'!$AZ$3:$BA$6,2,FALSE))</f>
        <v/>
      </c>
      <c r="N257" s="503" t="str">
        <f>IF(G257="","",VLOOKUP(G257,'【参考】数式用'!$A$4:$L$54,MATCH('様式４号（個表） '!M257,'【参考】数式用'!$J$3:$L$3,0)+9,FALSE))</f>
        <v/>
      </c>
      <c r="O257" s="513" t="s">
        <v>2422</v>
      </c>
      <c r="P257" s="517" t="str">
        <f t="shared" si="15"/>
        <v>未入力あり</v>
      </c>
      <c r="Q257" s="525" t="str">
        <f>IFERROR(IF(P257="未入力あり","",ROUNDDOWN(ROUNDDOWN($H257*$I257,0)*VLOOKUP($G257,'【参考】数式用'!$A$4:$E$54,3,FALSE),0)),"")</f>
        <v/>
      </c>
      <c r="R257" s="525" t="str">
        <f>IF(AK257="×",0,IF(P257="未入力あり","",ROUNDDOWN(ROUNDDOWN($H257*$I257,0)*VLOOKUP($G257,'【参考】数式用'!$A$4:$E$54,4,FALSE),0)))</f>
        <v/>
      </c>
      <c r="S257" s="529" t="str">
        <f>IF(AL257="×",0,IF(P257="未入力あり","",ROUNDDOWN(ROUNDDOWN($H257*$I257,0)*VLOOKUP($G257,'【参考】数式用'!$A$4:$E$54,5,FALSE),0)))</f>
        <v/>
      </c>
      <c r="U257" s="535"/>
      <c r="V257" s="535"/>
      <c r="W257" s="535"/>
      <c r="X257" s="535"/>
      <c r="Y257" s="535"/>
      <c r="Z257" s="535"/>
      <c r="AA257" s="535"/>
      <c r="AB257" s="535"/>
      <c r="AC257" s="535"/>
      <c r="AD257" s="535"/>
      <c r="AE257" s="535"/>
      <c r="AG257" s="541" t="e">
        <f>IF(#REF!="○",F257,"")</f>
        <v>#REF!</v>
      </c>
      <c r="AH257" s="195" t="e">
        <f>VLOOKUP('様式４号（個表） '!$G257,'【参考】数式用'!$P$4:$Q$54,2,FALSE)</f>
        <v>#N/A</v>
      </c>
      <c r="AI257" s="195" t="e">
        <f>VLOOKUP('様式４号（個表） '!$G257,'【参考】数式用'!$P$4:$W$54,8,FALSE)</f>
        <v>#N/A</v>
      </c>
      <c r="AJ257" s="195" t="e">
        <f>VLOOKUP('様式４号（個表） '!$G257,'【参考】数式用'!$P$4:$AD$54,15,FALSE)</f>
        <v>#N/A</v>
      </c>
      <c r="AK257" s="195" t="str">
        <f t="shared" si="16"/>
        <v/>
      </c>
      <c r="AL257" s="195" t="str">
        <f t="shared" si="16"/>
        <v/>
      </c>
      <c r="AM257" s="195" t="str">
        <f t="shared" si="17"/>
        <v/>
      </c>
      <c r="AN257" s="195" t="str">
        <f>IF(G257="","",VLOOKUP(G257,'【参考】数式用'!$A$4:$M$54,13,FALSE))</f>
        <v/>
      </c>
      <c r="AO257" s="197" t="str">
        <f t="shared" si="18"/>
        <v>―</v>
      </c>
    </row>
    <row r="258" spans="1:41" ht="45" customHeight="1">
      <c r="A258" s="401">
        <f t="shared" si="19"/>
        <v>243</v>
      </c>
      <c r="B258" s="413" t="str">
        <f>IF('様式第２号　基本情報入力シート'!B295="","",'様式第２号　基本情報入力シート'!B295)</f>
        <v/>
      </c>
      <c r="C258" s="426" t="str">
        <f>IF('様式第２号　基本情報入力シート'!L295="","",'様式第２号　基本情報入力シート'!L295)</f>
        <v/>
      </c>
      <c r="D258" s="426" t="str">
        <f>IF('様式第２号　基本情報入力シート'!Q295="","",'様式第２号　基本情報入力シート'!Q295)</f>
        <v/>
      </c>
      <c r="E258" s="426" t="str">
        <f>IF('様式第２号　基本情報入力シート'!V295="","",'様式第２号　基本情報入力シート'!V295)</f>
        <v/>
      </c>
      <c r="F258" s="426" t="str">
        <f>IF('様式第２号　基本情報入力シート'!W295="","",'様式第２号　基本情報入力シート'!W295)</f>
        <v/>
      </c>
      <c r="G258" s="426" t="str">
        <f>IF('様式第２号　基本情報入力シート'!Z295="","",'様式第２号　基本情報入力シート'!Z295)</f>
        <v/>
      </c>
      <c r="H258" s="475" t="str">
        <f>IF('様式第２号　基本情報入力シート'!AD295="","",'様式第２号　基本情報入力シート'!AD295)</f>
        <v/>
      </c>
      <c r="I258" s="481" t="str">
        <f>IF('様式第２号　基本情報入力シート'!AE295="","",'様式第２号　基本情報入力シート'!AE295)</f>
        <v/>
      </c>
      <c r="J258" s="488"/>
      <c r="K258" s="491"/>
      <c r="L258" s="491"/>
      <c r="M258" s="494" t="str">
        <f>IF(G258="","",VLOOKUP(AM258,'【参考】数式用'!$AZ$3:$BA$6,2,FALSE))</f>
        <v/>
      </c>
      <c r="N258" s="503" t="str">
        <f>IF(G258="","",VLOOKUP(G258,'【参考】数式用'!$A$4:$L$54,MATCH('様式４号（個表） '!M258,'【参考】数式用'!$J$3:$L$3,0)+9,FALSE))</f>
        <v/>
      </c>
      <c r="O258" s="513" t="s">
        <v>2422</v>
      </c>
      <c r="P258" s="517" t="str">
        <f t="shared" si="15"/>
        <v>未入力あり</v>
      </c>
      <c r="Q258" s="525" t="str">
        <f>IFERROR(IF(P258="未入力あり","",ROUNDDOWN(ROUNDDOWN($H258*$I258,0)*VLOOKUP($G258,'【参考】数式用'!$A$4:$E$54,3,FALSE),0)),"")</f>
        <v/>
      </c>
      <c r="R258" s="525" t="str">
        <f>IF(AK258="×",0,IF(P258="未入力あり","",ROUNDDOWN(ROUNDDOWN($H258*$I258,0)*VLOOKUP($G258,'【参考】数式用'!$A$4:$E$54,4,FALSE),0)))</f>
        <v/>
      </c>
      <c r="S258" s="529" t="str">
        <f>IF(AL258="×",0,IF(P258="未入力あり","",ROUNDDOWN(ROUNDDOWN($H258*$I258,0)*VLOOKUP($G258,'【参考】数式用'!$A$4:$E$54,5,FALSE),0)))</f>
        <v/>
      </c>
      <c r="U258" s="535"/>
      <c r="V258" s="535"/>
      <c r="W258" s="535"/>
      <c r="X258" s="535"/>
      <c r="Y258" s="535"/>
      <c r="Z258" s="535"/>
      <c r="AA258" s="535"/>
      <c r="AB258" s="535"/>
      <c r="AC258" s="535"/>
      <c r="AD258" s="535"/>
      <c r="AE258" s="535"/>
      <c r="AG258" s="541" t="e">
        <f>IF(#REF!="○",F258,"")</f>
        <v>#REF!</v>
      </c>
      <c r="AH258" s="195" t="e">
        <f>VLOOKUP('様式４号（個表） '!$G258,'【参考】数式用'!$P$4:$Q$54,2,FALSE)</f>
        <v>#N/A</v>
      </c>
      <c r="AI258" s="195" t="e">
        <f>VLOOKUP('様式４号（個表） '!$G258,'【参考】数式用'!$P$4:$W$54,8,FALSE)</f>
        <v>#N/A</v>
      </c>
      <c r="AJ258" s="195" t="e">
        <f>VLOOKUP('様式４号（個表） '!$G258,'【参考】数式用'!$P$4:$AD$54,15,FALSE)</f>
        <v>#N/A</v>
      </c>
      <c r="AK258" s="195" t="str">
        <f t="shared" si="16"/>
        <v/>
      </c>
      <c r="AL258" s="195" t="str">
        <f t="shared" si="16"/>
        <v/>
      </c>
      <c r="AM258" s="195" t="str">
        <f t="shared" si="17"/>
        <v/>
      </c>
      <c r="AN258" s="195" t="str">
        <f>IF(G258="","",VLOOKUP(G258,'【参考】数式用'!$A$4:$M$54,13,FALSE))</f>
        <v/>
      </c>
      <c r="AO258" s="197" t="str">
        <f t="shared" si="18"/>
        <v>―</v>
      </c>
    </row>
    <row r="259" spans="1:41" ht="45" customHeight="1">
      <c r="A259" s="401">
        <f t="shared" si="19"/>
        <v>244</v>
      </c>
      <c r="B259" s="413" t="str">
        <f>IF('様式第２号　基本情報入力シート'!B296="","",'様式第２号　基本情報入力シート'!B296)</f>
        <v/>
      </c>
      <c r="C259" s="426" t="str">
        <f>IF('様式第２号　基本情報入力シート'!L296="","",'様式第２号　基本情報入力シート'!L296)</f>
        <v/>
      </c>
      <c r="D259" s="426" t="str">
        <f>IF('様式第２号　基本情報入力シート'!Q296="","",'様式第２号　基本情報入力シート'!Q296)</f>
        <v/>
      </c>
      <c r="E259" s="426" t="str">
        <f>IF('様式第２号　基本情報入力シート'!V296="","",'様式第２号　基本情報入力シート'!V296)</f>
        <v/>
      </c>
      <c r="F259" s="426" t="str">
        <f>IF('様式第２号　基本情報入力シート'!W296="","",'様式第２号　基本情報入力シート'!W296)</f>
        <v/>
      </c>
      <c r="G259" s="426" t="str">
        <f>IF('様式第２号　基本情報入力シート'!Z296="","",'様式第２号　基本情報入力シート'!Z296)</f>
        <v/>
      </c>
      <c r="H259" s="475" t="str">
        <f>IF('様式第２号　基本情報入力シート'!AD296="","",'様式第２号　基本情報入力シート'!AD296)</f>
        <v/>
      </c>
      <c r="I259" s="481" t="str">
        <f>IF('様式第２号　基本情報入力シート'!AE296="","",'様式第２号　基本情報入力シート'!AE296)</f>
        <v/>
      </c>
      <c r="J259" s="488"/>
      <c r="K259" s="491"/>
      <c r="L259" s="491"/>
      <c r="M259" s="494" t="str">
        <f>IF(G259="","",VLOOKUP(AM259,'【参考】数式用'!$AZ$3:$BA$6,2,FALSE))</f>
        <v/>
      </c>
      <c r="N259" s="503" t="str">
        <f>IF(G259="","",VLOOKUP(G259,'【参考】数式用'!$A$4:$L$54,MATCH('様式４号（個表） '!M259,'【参考】数式用'!$J$3:$L$3,0)+9,FALSE))</f>
        <v/>
      </c>
      <c r="O259" s="513" t="s">
        <v>2422</v>
      </c>
      <c r="P259" s="517" t="str">
        <f t="shared" si="15"/>
        <v>未入力あり</v>
      </c>
      <c r="Q259" s="525" t="str">
        <f>IFERROR(IF(P259="未入力あり","",ROUNDDOWN(ROUNDDOWN($H259*$I259,0)*VLOOKUP($G259,'【参考】数式用'!$A$4:$E$54,3,FALSE),0)),"")</f>
        <v/>
      </c>
      <c r="R259" s="525" t="str">
        <f>IF(AK259="×",0,IF(P259="未入力あり","",ROUNDDOWN(ROUNDDOWN($H259*$I259,0)*VLOOKUP($G259,'【参考】数式用'!$A$4:$E$54,4,FALSE),0)))</f>
        <v/>
      </c>
      <c r="S259" s="529" t="str">
        <f>IF(AL259="×",0,IF(P259="未入力あり","",ROUNDDOWN(ROUNDDOWN($H259*$I259,0)*VLOOKUP($G259,'【参考】数式用'!$A$4:$E$54,5,FALSE),0)))</f>
        <v/>
      </c>
      <c r="U259" s="535"/>
      <c r="V259" s="535"/>
      <c r="W259" s="535"/>
      <c r="X259" s="535"/>
      <c r="Y259" s="535"/>
      <c r="Z259" s="535"/>
      <c r="AA259" s="535"/>
      <c r="AB259" s="535"/>
      <c r="AC259" s="535"/>
      <c r="AD259" s="535"/>
      <c r="AE259" s="535"/>
      <c r="AG259" s="541" t="e">
        <f>IF(#REF!="○",F259,"")</f>
        <v>#REF!</v>
      </c>
      <c r="AH259" s="195" t="e">
        <f>VLOOKUP('様式４号（個表） '!$G259,'【参考】数式用'!$P$4:$Q$54,2,FALSE)</f>
        <v>#N/A</v>
      </c>
      <c r="AI259" s="195" t="e">
        <f>VLOOKUP('様式４号（個表） '!$G259,'【参考】数式用'!$P$4:$W$54,8,FALSE)</f>
        <v>#N/A</v>
      </c>
      <c r="AJ259" s="195" t="e">
        <f>VLOOKUP('様式４号（個表） '!$G259,'【参考】数式用'!$P$4:$AD$54,15,FALSE)</f>
        <v>#N/A</v>
      </c>
      <c r="AK259" s="195" t="str">
        <f t="shared" si="16"/>
        <v/>
      </c>
      <c r="AL259" s="195" t="str">
        <f t="shared" si="16"/>
        <v/>
      </c>
      <c r="AM259" s="195" t="str">
        <f t="shared" si="17"/>
        <v/>
      </c>
      <c r="AN259" s="195" t="str">
        <f>IF(G259="","",VLOOKUP(G259,'【参考】数式用'!$A$4:$M$54,13,FALSE))</f>
        <v/>
      </c>
      <c r="AO259" s="197" t="str">
        <f t="shared" si="18"/>
        <v>―</v>
      </c>
    </row>
    <row r="260" spans="1:41" ht="45" customHeight="1">
      <c r="A260" s="401">
        <f t="shared" si="19"/>
        <v>245</v>
      </c>
      <c r="B260" s="413" t="str">
        <f>IF('様式第２号　基本情報入力シート'!B297="","",'様式第２号　基本情報入力シート'!B297)</f>
        <v/>
      </c>
      <c r="C260" s="426" t="str">
        <f>IF('様式第２号　基本情報入力シート'!L297="","",'様式第２号　基本情報入力シート'!L297)</f>
        <v/>
      </c>
      <c r="D260" s="426" t="str">
        <f>IF('様式第２号　基本情報入力シート'!Q297="","",'様式第２号　基本情報入力シート'!Q297)</f>
        <v/>
      </c>
      <c r="E260" s="426" t="str">
        <f>IF('様式第２号　基本情報入力シート'!V297="","",'様式第２号　基本情報入力シート'!V297)</f>
        <v/>
      </c>
      <c r="F260" s="426" t="str">
        <f>IF('様式第２号　基本情報入力シート'!W297="","",'様式第２号　基本情報入力シート'!W297)</f>
        <v/>
      </c>
      <c r="G260" s="426" t="str">
        <f>IF('様式第２号　基本情報入力シート'!Z297="","",'様式第２号　基本情報入力シート'!Z297)</f>
        <v/>
      </c>
      <c r="H260" s="475" t="str">
        <f>IF('様式第２号　基本情報入力シート'!AD297="","",'様式第２号　基本情報入力シート'!AD297)</f>
        <v/>
      </c>
      <c r="I260" s="481" t="str">
        <f>IF('様式第２号　基本情報入力シート'!AE297="","",'様式第２号　基本情報入力シート'!AE297)</f>
        <v/>
      </c>
      <c r="J260" s="488"/>
      <c r="K260" s="491"/>
      <c r="L260" s="491"/>
      <c r="M260" s="494" t="str">
        <f>IF(G260="","",VLOOKUP(AM260,'【参考】数式用'!$AZ$3:$BA$6,2,FALSE))</f>
        <v/>
      </c>
      <c r="N260" s="503" t="str">
        <f>IF(G260="","",VLOOKUP(G260,'【参考】数式用'!$A$4:$L$54,MATCH('様式４号（個表） '!M260,'【参考】数式用'!$J$3:$L$3,0)+9,FALSE))</f>
        <v/>
      </c>
      <c r="O260" s="513" t="s">
        <v>2422</v>
      </c>
      <c r="P260" s="517" t="str">
        <f t="shared" si="15"/>
        <v>未入力あり</v>
      </c>
      <c r="Q260" s="525" t="str">
        <f>IFERROR(IF(P260="未入力あり","",ROUNDDOWN(ROUNDDOWN($H260*$I260,0)*VLOOKUP($G260,'【参考】数式用'!$A$4:$E$54,3,FALSE),0)),"")</f>
        <v/>
      </c>
      <c r="R260" s="525" t="str">
        <f>IF(AK260="×",0,IF(P260="未入力あり","",ROUNDDOWN(ROUNDDOWN($H260*$I260,0)*VLOOKUP($G260,'【参考】数式用'!$A$4:$E$54,4,FALSE),0)))</f>
        <v/>
      </c>
      <c r="S260" s="529" t="str">
        <f>IF(AL260="×",0,IF(P260="未入力あり","",ROUNDDOWN(ROUNDDOWN($H260*$I260,0)*VLOOKUP($G260,'【参考】数式用'!$A$4:$E$54,5,FALSE),0)))</f>
        <v/>
      </c>
      <c r="U260" s="535"/>
      <c r="V260" s="535"/>
      <c r="W260" s="535"/>
      <c r="X260" s="535"/>
      <c r="Y260" s="535"/>
      <c r="Z260" s="535"/>
      <c r="AA260" s="535"/>
      <c r="AB260" s="535"/>
      <c r="AC260" s="535"/>
      <c r="AD260" s="535"/>
      <c r="AE260" s="535"/>
      <c r="AG260" s="541" t="e">
        <f>IF(#REF!="○",F260,"")</f>
        <v>#REF!</v>
      </c>
      <c r="AH260" s="195" t="e">
        <f>VLOOKUP('様式４号（個表） '!$G260,'【参考】数式用'!$P$4:$Q$54,2,FALSE)</f>
        <v>#N/A</v>
      </c>
      <c r="AI260" s="195" t="e">
        <f>VLOOKUP('様式４号（個表） '!$G260,'【参考】数式用'!$P$4:$W$54,8,FALSE)</f>
        <v>#N/A</v>
      </c>
      <c r="AJ260" s="195" t="e">
        <f>VLOOKUP('様式４号（個表） '!$G260,'【参考】数式用'!$P$4:$AD$54,15,FALSE)</f>
        <v>#N/A</v>
      </c>
      <c r="AK260" s="195" t="str">
        <f t="shared" si="16"/>
        <v/>
      </c>
      <c r="AL260" s="195" t="str">
        <f t="shared" si="16"/>
        <v/>
      </c>
      <c r="AM260" s="195" t="str">
        <f t="shared" si="17"/>
        <v/>
      </c>
      <c r="AN260" s="195" t="str">
        <f>IF(G260="","",VLOOKUP(G260,'【参考】数式用'!$A$4:$M$54,13,FALSE))</f>
        <v/>
      </c>
      <c r="AO260" s="197" t="str">
        <f t="shared" si="18"/>
        <v>―</v>
      </c>
    </row>
    <row r="261" spans="1:41" ht="45" customHeight="1">
      <c r="A261" s="401">
        <f t="shared" si="19"/>
        <v>246</v>
      </c>
      <c r="B261" s="413" t="str">
        <f>IF('様式第２号　基本情報入力シート'!B298="","",'様式第２号　基本情報入力シート'!B298)</f>
        <v/>
      </c>
      <c r="C261" s="426" t="str">
        <f>IF('様式第２号　基本情報入力シート'!L298="","",'様式第２号　基本情報入力シート'!L298)</f>
        <v/>
      </c>
      <c r="D261" s="426" t="str">
        <f>IF('様式第２号　基本情報入力シート'!Q298="","",'様式第２号　基本情報入力シート'!Q298)</f>
        <v/>
      </c>
      <c r="E261" s="426" t="str">
        <f>IF('様式第２号　基本情報入力シート'!V298="","",'様式第２号　基本情報入力シート'!V298)</f>
        <v/>
      </c>
      <c r="F261" s="426" t="str">
        <f>IF('様式第２号　基本情報入力シート'!W298="","",'様式第２号　基本情報入力シート'!W298)</f>
        <v/>
      </c>
      <c r="G261" s="426" t="str">
        <f>IF('様式第２号　基本情報入力シート'!Z298="","",'様式第２号　基本情報入力シート'!Z298)</f>
        <v/>
      </c>
      <c r="H261" s="475" t="str">
        <f>IF('様式第２号　基本情報入力シート'!AD298="","",'様式第２号　基本情報入力シート'!AD298)</f>
        <v/>
      </c>
      <c r="I261" s="481" t="str">
        <f>IF('様式第２号　基本情報入力シート'!AE298="","",'様式第２号　基本情報入力シート'!AE298)</f>
        <v/>
      </c>
      <c r="J261" s="488"/>
      <c r="K261" s="491"/>
      <c r="L261" s="491"/>
      <c r="M261" s="494" t="str">
        <f>IF(G261="","",VLOOKUP(AM261,'【参考】数式用'!$AZ$3:$BA$6,2,FALSE))</f>
        <v/>
      </c>
      <c r="N261" s="503" t="str">
        <f>IF(G261="","",VLOOKUP(G261,'【参考】数式用'!$A$4:$L$54,MATCH('様式４号（個表） '!M261,'【参考】数式用'!$J$3:$L$3,0)+9,FALSE))</f>
        <v/>
      </c>
      <c r="O261" s="513" t="s">
        <v>2422</v>
      </c>
      <c r="P261" s="517" t="str">
        <f t="shared" si="15"/>
        <v>未入力あり</v>
      </c>
      <c r="Q261" s="525" t="str">
        <f>IFERROR(IF(P261="未入力あり","",ROUNDDOWN(ROUNDDOWN($H261*$I261,0)*VLOOKUP($G261,'【参考】数式用'!$A$4:$E$54,3,FALSE),0)),"")</f>
        <v/>
      </c>
      <c r="R261" s="525" t="str">
        <f>IF(AK261="×",0,IF(P261="未入力あり","",ROUNDDOWN(ROUNDDOWN($H261*$I261,0)*VLOOKUP($G261,'【参考】数式用'!$A$4:$E$54,4,FALSE),0)))</f>
        <v/>
      </c>
      <c r="S261" s="529" t="str">
        <f>IF(AL261="×",0,IF(P261="未入力あり","",ROUNDDOWN(ROUNDDOWN($H261*$I261,0)*VLOOKUP($G261,'【参考】数式用'!$A$4:$E$54,5,FALSE),0)))</f>
        <v/>
      </c>
      <c r="U261" s="535"/>
      <c r="V261" s="535"/>
      <c r="W261" s="535"/>
      <c r="X261" s="535"/>
      <c r="Y261" s="535"/>
      <c r="Z261" s="535"/>
      <c r="AA261" s="535"/>
      <c r="AB261" s="535"/>
      <c r="AC261" s="535"/>
      <c r="AD261" s="535"/>
      <c r="AE261" s="535"/>
      <c r="AG261" s="541" t="e">
        <f>IF(#REF!="○",F261,"")</f>
        <v>#REF!</v>
      </c>
      <c r="AH261" s="195" t="e">
        <f>VLOOKUP('様式４号（個表） '!$G261,'【参考】数式用'!$P$4:$Q$54,2,FALSE)</f>
        <v>#N/A</v>
      </c>
      <c r="AI261" s="195" t="e">
        <f>VLOOKUP('様式４号（個表） '!$G261,'【参考】数式用'!$P$4:$W$54,8,FALSE)</f>
        <v>#N/A</v>
      </c>
      <c r="AJ261" s="195" t="e">
        <f>VLOOKUP('様式４号（個表） '!$G261,'【参考】数式用'!$P$4:$AD$54,15,FALSE)</f>
        <v>#N/A</v>
      </c>
      <c r="AK261" s="195" t="str">
        <f t="shared" si="16"/>
        <v/>
      </c>
      <c r="AL261" s="195" t="str">
        <f t="shared" si="16"/>
        <v/>
      </c>
      <c r="AM261" s="195" t="str">
        <f t="shared" si="17"/>
        <v/>
      </c>
      <c r="AN261" s="195" t="str">
        <f>IF(G261="","",VLOOKUP(G261,'【参考】数式用'!$A$4:$M$54,13,FALSE))</f>
        <v/>
      </c>
      <c r="AO261" s="197" t="str">
        <f t="shared" si="18"/>
        <v>―</v>
      </c>
    </row>
    <row r="262" spans="1:41" ht="45" customHeight="1">
      <c r="A262" s="401">
        <f t="shared" si="19"/>
        <v>247</v>
      </c>
      <c r="B262" s="413" t="str">
        <f>IF('様式第２号　基本情報入力シート'!B299="","",'様式第２号　基本情報入力シート'!B299)</f>
        <v/>
      </c>
      <c r="C262" s="426" t="str">
        <f>IF('様式第２号　基本情報入力シート'!L299="","",'様式第２号　基本情報入力シート'!L299)</f>
        <v/>
      </c>
      <c r="D262" s="426" t="str">
        <f>IF('様式第２号　基本情報入力シート'!Q299="","",'様式第２号　基本情報入力シート'!Q299)</f>
        <v/>
      </c>
      <c r="E262" s="426" t="str">
        <f>IF('様式第２号　基本情報入力シート'!V299="","",'様式第２号　基本情報入力シート'!V299)</f>
        <v/>
      </c>
      <c r="F262" s="426" t="str">
        <f>IF('様式第２号　基本情報入力シート'!W299="","",'様式第２号　基本情報入力シート'!W299)</f>
        <v/>
      </c>
      <c r="G262" s="426" t="str">
        <f>IF('様式第２号　基本情報入力シート'!Z299="","",'様式第２号　基本情報入力シート'!Z299)</f>
        <v/>
      </c>
      <c r="H262" s="475" t="str">
        <f>IF('様式第２号　基本情報入力シート'!AD299="","",'様式第２号　基本情報入力シート'!AD299)</f>
        <v/>
      </c>
      <c r="I262" s="481" t="str">
        <f>IF('様式第２号　基本情報入力シート'!AE299="","",'様式第２号　基本情報入力シート'!AE299)</f>
        <v/>
      </c>
      <c r="J262" s="488"/>
      <c r="K262" s="491"/>
      <c r="L262" s="491"/>
      <c r="M262" s="494" t="str">
        <f>IF(G262="","",VLOOKUP(AM262,'【参考】数式用'!$AZ$3:$BA$6,2,FALSE))</f>
        <v/>
      </c>
      <c r="N262" s="503" t="str">
        <f>IF(G262="","",VLOOKUP(G262,'【参考】数式用'!$A$4:$L$54,MATCH('様式４号（個表） '!M262,'【参考】数式用'!$J$3:$L$3,0)+9,FALSE))</f>
        <v/>
      </c>
      <c r="O262" s="513" t="s">
        <v>2422</v>
      </c>
      <c r="P262" s="517" t="str">
        <f t="shared" si="15"/>
        <v>未入力あり</v>
      </c>
      <c r="Q262" s="525" t="str">
        <f>IFERROR(IF(P262="未入力あり","",ROUNDDOWN(ROUNDDOWN($H262*$I262,0)*VLOOKUP($G262,'【参考】数式用'!$A$4:$E$54,3,FALSE),0)),"")</f>
        <v/>
      </c>
      <c r="R262" s="525" t="str">
        <f>IF(AK262="×",0,IF(P262="未入力あり","",ROUNDDOWN(ROUNDDOWN($H262*$I262,0)*VLOOKUP($G262,'【参考】数式用'!$A$4:$E$54,4,FALSE),0)))</f>
        <v/>
      </c>
      <c r="S262" s="529" t="str">
        <f>IF(AL262="×",0,IF(P262="未入力あり","",ROUNDDOWN(ROUNDDOWN($H262*$I262,0)*VLOOKUP($G262,'【参考】数式用'!$A$4:$E$54,5,FALSE),0)))</f>
        <v/>
      </c>
      <c r="U262" s="535"/>
      <c r="V262" s="535"/>
      <c r="W262" s="535"/>
      <c r="X262" s="535"/>
      <c r="Y262" s="535"/>
      <c r="Z262" s="535"/>
      <c r="AA262" s="535"/>
      <c r="AB262" s="535"/>
      <c r="AC262" s="535"/>
      <c r="AD262" s="535"/>
      <c r="AE262" s="535"/>
      <c r="AG262" s="541" t="e">
        <f>IF(#REF!="○",F262,"")</f>
        <v>#REF!</v>
      </c>
      <c r="AH262" s="195" t="e">
        <f>VLOOKUP('様式４号（個表） '!$G262,'【参考】数式用'!$P$4:$Q$54,2,FALSE)</f>
        <v>#N/A</v>
      </c>
      <c r="AI262" s="195" t="e">
        <f>VLOOKUP('様式４号（個表） '!$G262,'【参考】数式用'!$P$4:$W$54,8,FALSE)</f>
        <v>#N/A</v>
      </c>
      <c r="AJ262" s="195" t="e">
        <f>VLOOKUP('様式４号（個表） '!$G262,'【参考】数式用'!$P$4:$AD$54,15,FALSE)</f>
        <v>#N/A</v>
      </c>
      <c r="AK262" s="195" t="str">
        <f t="shared" si="16"/>
        <v/>
      </c>
      <c r="AL262" s="195" t="str">
        <f t="shared" si="16"/>
        <v/>
      </c>
      <c r="AM262" s="195" t="str">
        <f t="shared" si="17"/>
        <v/>
      </c>
      <c r="AN262" s="195" t="str">
        <f>IF(G262="","",VLOOKUP(G262,'【参考】数式用'!$A$4:$M$54,13,FALSE))</f>
        <v/>
      </c>
      <c r="AO262" s="197" t="str">
        <f t="shared" si="18"/>
        <v>―</v>
      </c>
    </row>
    <row r="263" spans="1:41" ht="45" customHeight="1">
      <c r="A263" s="401">
        <f t="shared" si="19"/>
        <v>248</v>
      </c>
      <c r="B263" s="413" t="str">
        <f>IF('様式第２号　基本情報入力シート'!B300="","",'様式第２号　基本情報入力シート'!B300)</f>
        <v/>
      </c>
      <c r="C263" s="426" t="str">
        <f>IF('様式第２号　基本情報入力シート'!L300="","",'様式第２号　基本情報入力シート'!L300)</f>
        <v/>
      </c>
      <c r="D263" s="426" t="str">
        <f>IF('様式第２号　基本情報入力シート'!Q300="","",'様式第２号　基本情報入力シート'!Q300)</f>
        <v/>
      </c>
      <c r="E263" s="426" t="str">
        <f>IF('様式第２号　基本情報入力シート'!V300="","",'様式第２号　基本情報入力シート'!V300)</f>
        <v/>
      </c>
      <c r="F263" s="426" t="str">
        <f>IF('様式第２号　基本情報入力シート'!W300="","",'様式第２号　基本情報入力シート'!W300)</f>
        <v/>
      </c>
      <c r="G263" s="426" t="str">
        <f>IF('様式第２号　基本情報入力シート'!Z300="","",'様式第２号　基本情報入力シート'!Z300)</f>
        <v/>
      </c>
      <c r="H263" s="475" t="str">
        <f>IF('様式第２号　基本情報入力シート'!AD300="","",'様式第２号　基本情報入力シート'!AD300)</f>
        <v/>
      </c>
      <c r="I263" s="481" t="str">
        <f>IF('様式第２号　基本情報入力シート'!AE300="","",'様式第２号　基本情報入力シート'!AE300)</f>
        <v/>
      </c>
      <c r="J263" s="488"/>
      <c r="K263" s="491"/>
      <c r="L263" s="491"/>
      <c r="M263" s="494" t="str">
        <f>IF(G263="","",VLOOKUP(AM263,'【参考】数式用'!$AZ$3:$BA$6,2,FALSE))</f>
        <v/>
      </c>
      <c r="N263" s="503" t="str">
        <f>IF(G263="","",VLOOKUP(G263,'【参考】数式用'!$A$4:$L$54,MATCH('様式４号（個表） '!M263,'【参考】数式用'!$J$3:$L$3,0)+9,FALSE))</f>
        <v/>
      </c>
      <c r="O263" s="513" t="s">
        <v>2422</v>
      </c>
      <c r="P263" s="517" t="str">
        <f t="shared" si="15"/>
        <v>未入力あり</v>
      </c>
      <c r="Q263" s="525" t="str">
        <f>IFERROR(IF(P263="未入力あり","",ROUNDDOWN(ROUNDDOWN($H263*$I263,0)*VLOOKUP($G263,'【参考】数式用'!$A$4:$E$54,3,FALSE),0)),"")</f>
        <v/>
      </c>
      <c r="R263" s="525" t="str">
        <f>IF(AK263="×",0,IF(P263="未入力あり","",ROUNDDOWN(ROUNDDOWN($H263*$I263,0)*VLOOKUP($G263,'【参考】数式用'!$A$4:$E$54,4,FALSE),0)))</f>
        <v/>
      </c>
      <c r="S263" s="529" t="str">
        <f>IF(AL263="×",0,IF(P263="未入力あり","",ROUNDDOWN(ROUNDDOWN($H263*$I263,0)*VLOOKUP($G263,'【参考】数式用'!$A$4:$E$54,5,FALSE),0)))</f>
        <v/>
      </c>
      <c r="U263" s="535"/>
      <c r="V263" s="535"/>
      <c r="W263" s="535"/>
      <c r="X263" s="535"/>
      <c r="Y263" s="535"/>
      <c r="Z263" s="535"/>
      <c r="AA263" s="535"/>
      <c r="AB263" s="535"/>
      <c r="AC263" s="535"/>
      <c r="AD263" s="535"/>
      <c r="AE263" s="535"/>
      <c r="AG263" s="541" t="e">
        <f>IF(#REF!="○",F263,"")</f>
        <v>#REF!</v>
      </c>
      <c r="AH263" s="195" t="e">
        <f>VLOOKUP('様式４号（個表） '!$G263,'【参考】数式用'!$P$4:$Q$54,2,FALSE)</f>
        <v>#N/A</v>
      </c>
      <c r="AI263" s="195" t="e">
        <f>VLOOKUP('様式４号（個表） '!$G263,'【参考】数式用'!$P$4:$W$54,8,FALSE)</f>
        <v>#N/A</v>
      </c>
      <c r="AJ263" s="195" t="e">
        <f>VLOOKUP('様式４号（個表） '!$G263,'【参考】数式用'!$P$4:$AD$54,15,FALSE)</f>
        <v>#N/A</v>
      </c>
      <c r="AK263" s="195" t="str">
        <f t="shared" si="16"/>
        <v/>
      </c>
      <c r="AL263" s="195" t="str">
        <f t="shared" si="16"/>
        <v/>
      </c>
      <c r="AM263" s="195" t="str">
        <f t="shared" si="17"/>
        <v/>
      </c>
      <c r="AN263" s="195" t="str">
        <f>IF(G263="","",VLOOKUP(G263,'【参考】数式用'!$A$4:$M$54,13,FALSE))</f>
        <v/>
      </c>
      <c r="AO263" s="197" t="str">
        <f t="shared" si="18"/>
        <v>―</v>
      </c>
    </row>
    <row r="264" spans="1:41" ht="45" customHeight="1">
      <c r="A264" s="401">
        <f t="shared" si="19"/>
        <v>249</v>
      </c>
      <c r="B264" s="413" t="str">
        <f>IF('様式第２号　基本情報入力シート'!B301="","",'様式第２号　基本情報入力シート'!B301)</f>
        <v/>
      </c>
      <c r="C264" s="426" t="str">
        <f>IF('様式第２号　基本情報入力シート'!L301="","",'様式第２号　基本情報入力シート'!L301)</f>
        <v/>
      </c>
      <c r="D264" s="426" t="str">
        <f>IF('様式第２号　基本情報入力シート'!Q301="","",'様式第２号　基本情報入力シート'!Q301)</f>
        <v/>
      </c>
      <c r="E264" s="426" t="str">
        <f>IF('様式第２号　基本情報入力シート'!V301="","",'様式第２号　基本情報入力シート'!V301)</f>
        <v/>
      </c>
      <c r="F264" s="426" t="str">
        <f>IF('様式第２号　基本情報入力シート'!W301="","",'様式第２号　基本情報入力シート'!W301)</f>
        <v/>
      </c>
      <c r="G264" s="426" t="str">
        <f>IF('様式第２号　基本情報入力シート'!Z301="","",'様式第２号　基本情報入力シート'!Z301)</f>
        <v/>
      </c>
      <c r="H264" s="475" t="str">
        <f>IF('様式第２号　基本情報入力シート'!AD301="","",'様式第２号　基本情報入力シート'!AD301)</f>
        <v/>
      </c>
      <c r="I264" s="481" t="str">
        <f>IF('様式第２号　基本情報入力シート'!AE301="","",'様式第２号　基本情報入力シート'!AE301)</f>
        <v/>
      </c>
      <c r="J264" s="488"/>
      <c r="K264" s="491"/>
      <c r="L264" s="491"/>
      <c r="M264" s="494" t="str">
        <f>IF(G264="","",VLOOKUP(AM264,'【参考】数式用'!$AZ$3:$BA$6,2,FALSE))</f>
        <v/>
      </c>
      <c r="N264" s="503" t="str">
        <f>IF(G264="","",VLOOKUP(G264,'【参考】数式用'!$A$4:$L$54,MATCH('様式４号（個表） '!M264,'【参考】数式用'!$J$3:$L$3,0)+9,FALSE))</f>
        <v/>
      </c>
      <c r="O264" s="513" t="s">
        <v>2422</v>
      </c>
      <c r="P264" s="517" t="str">
        <f t="shared" si="15"/>
        <v>未入力あり</v>
      </c>
      <c r="Q264" s="525" t="str">
        <f>IFERROR(IF(P264="未入力あり","",ROUNDDOWN(ROUNDDOWN($H264*$I264,0)*VLOOKUP($G264,'【参考】数式用'!$A$4:$E$54,3,FALSE),0)),"")</f>
        <v/>
      </c>
      <c r="R264" s="525" t="str">
        <f>IF(AK264="×",0,IF(P264="未入力あり","",ROUNDDOWN(ROUNDDOWN($H264*$I264,0)*VLOOKUP($G264,'【参考】数式用'!$A$4:$E$54,4,FALSE),0)))</f>
        <v/>
      </c>
      <c r="S264" s="529" t="str">
        <f>IF(AL264="×",0,IF(P264="未入力あり","",ROUNDDOWN(ROUNDDOWN($H264*$I264,0)*VLOOKUP($G264,'【参考】数式用'!$A$4:$E$54,5,FALSE),0)))</f>
        <v/>
      </c>
      <c r="U264" s="535"/>
      <c r="V264" s="535"/>
      <c r="W264" s="535"/>
      <c r="X264" s="535"/>
      <c r="Y264" s="535"/>
      <c r="Z264" s="535"/>
      <c r="AA264" s="535"/>
      <c r="AB264" s="535"/>
      <c r="AC264" s="535"/>
      <c r="AD264" s="535"/>
      <c r="AE264" s="535"/>
      <c r="AG264" s="541" t="e">
        <f>IF(#REF!="○",F264,"")</f>
        <v>#REF!</v>
      </c>
      <c r="AH264" s="195" t="e">
        <f>VLOOKUP('様式４号（個表） '!$G264,'【参考】数式用'!$P$4:$Q$54,2,FALSE)</f>
        <v>#N/A</v>
      </c>
      <c r="AI264" s="195" t="e">
        <f>VLOOKUP('様式４号（個表） '!$G264,'【参考】数式用'!$P$4:$W$54,8,FALSE)</f>
        <v>#N/A</v>
      </c>
      <c r="AJ264" s="195" t="e">
        <f>VLOOKUP('様式４号（個表） '!$G264,'【参考】数式用'!$P$4:$AD$54,15,FALSE)</f>
        <v>#N/A</v>
      </c>
      <c r="AK264" s="195" t="str">
        <f t="shared" si="16"/>
        <v/>
      </c>
      <c r="AL264" s="195" t="str">
        <f t="shared" si="16"/>
        <v/>
      </c>
      <c r="AM264" s="195" t="str">
        <f t="shared" si="17"/>
        <v/>
      </c>
      <c r="AN264" s="195" t="str">
        <f>IF(G264="","",VLOOKUP(G264,'【参考】数式用'!$A$4:$M$54,13,FALSE))</f>
        <v/>
      </c>
      <c r="AO264" s="197" t="str">
        <f t="shared" si="18"/>
        <v>―</v>
      </c>
    </row>
    <row r="265" spans="1:41" ht="45" customHeight="1">
      <c r="A265" s="401">
        <f t="shared" si="19"/>
        <v>250</v>
      </c>
      <c r="B265" s="413" t="str">
        <f>IF('様式第２号　基本情報入力シート'!B302="","",'様式第２号　基本情報入力シート'!B302)</f>
        <v/>
      </c>
      <c r="C265" s="426" t="str">
        <f>IF('様式第２号　基本情報入力シート'!L302="","",'様式第２号　基本情報入力シート'!L302)</f>
        <v/>
      </c>
      <c r="D265" s="426" t="str">
        <f>IF('様式第２号　基本情報入力シート'!Q302="","",'様式第２号　基本情報入力シート'!Q302)</f>
        <v/>
      </c>
      <c r="E265" s="426" t="str">
        <f>IF('様式第２号　基本情報入力シート'!V302="","",'様式第２号　基本情報入力シート'!V302)</f>
        <v/>
      </c>
      <c r="F265" s="426" t="str">
        <f>IF('様式第２号　基本情報入力シート'!W302="","",'様式第２号　基本情報入力シート'!W302)</f>
        <v/>
      </c>
      <c r="G265" s="426" t="str">
        <f>IF('様式第２号　基本情報入力シート'!Z302="","",'様式第２号　基本情報入力シート'!Z302)</f>
        <v/>
      </c>
      <c r="H265" s="475" t="str">
        <f>IF('様式第２号　基本情報入力シート'!AD302="","",'様式第２号　基本情報入力シート'!AD302)</f>
        <v/>
      </c>
      <c r="I265" s="481" t="str">
        <f>IF('様式第２号　基本情報入力シート'!AE302="","",'様式第２号　基本情報入力シート'!AE302)</f>
        <v/>
      </c>
      <c r="J265" s="488"/>
      <c r="K265" s="491"/>
      <c r="L265" s="491"/>
      <c r="M265" s="494" t="str">
        <f>IF(G265="","",VLOOKUP(AM265,'【参考】数式用'!$AZ$3:$BA$6,2,FALSE))</f>
        <v/>
      </c>
      <c r="N265" s="503" t="str">
        <f>IF(G265="","",VLOOKUP(G265,'【参考】数式用'!$A$4:$L$54,MATCH('様式４号（個表） '!M265,'【参考】数式用'!$J$3:$L$3,0)+9,FALSE))</f>
        <v/>
      </c>
      <c r="O265" s="513" t="s">
        <v>2422</v>
      </c>
      <c r="P265" s="517" t="str">
        <f t="shared" si="15"/>
        <v>未入力あり</v>
      </c>
      <c r="Q265" s="525" t="str">
        <f>IFERROR(IF(P265="未入力あり","",ROUNDDOWN(ROUNDDOWN($H265*$I265,0)*VLOOKUP($G265,'【参考】数式用'!$A$4:$E$54,3,FALSE),0)),"")</f>
        <v/>
      </c>
      <c r="R265" s="525" t="str">
        <f>IF(AK265="×",0,IF(P265="未入力あり","",ROUNDDOWN(ROUNDDOWN($H265*$I265,0)*VLOOKUP($G265,'【参考】数式用'!$A$4:$E$54,4,FALSE),0)))</f>
        <v/>
      </c>
      <c r="S265" s="529" t="str">
        <f>IF(AL265="×",0,IF(P265="未入力あり","",ROUNDDOWN(ROUNDDOWN($H265*$I265,0)*VLOOKUP($G265,'【参考】数式用'!$A$4:$E$54,5,FALSE),0)))</f>
        <v/>
      </c>
      <c r="U265" s="535"/>
      <c r="V265" s="535"/>
      <c r="W265" s="535"/>
      <c r="X265" s="535"/>
      <c r="Y265" s="535"/>
      <c r="Z265" s="535"/>
      <c r="AA265" s="535"/>
      <c r="AB265" s="535"/>
      <c r="AC265" s="535"/>
      <c r="AD265" s="535"/>
      <c r="AE265" s="535"/>
      <c r="AG265" s="541" t="e">
        <f>IF(#REF!="○",F265,"")</f>
        <v>#REF!</v>
      </c>
      <c r="AH265" s="195" t="e">
        <f>VLOOKUP('様式４号（個表） '!$G265,'【参考】数式用'!$P$4:$Q$54,2,FALSE)</f>
        <v>#N/A</v>
      </c>
      <c r="AI265" s="195" t="e">
        <f>VLOOKUP('様式４号（個表） '!$G265,'【参考】数式用'!$P$4:$W$54,8,FALSE)</f>
        <v>#N/A</v>
      </c>
      <c r="AJ265" s="195" t="e">
        <f>VLOOKUP('様式４号（個表） '!$G265,'【参考】数式用'!$P$4:$AD$54,15,FALSE)</f>
        <v>#N/A</v>
      </c>
      <c r="AK265" s="195" t="str">
        <f t="shared" si="16"/>
        <v/>
      </c>
      <c r="AL265" s="195" t="str">
        <f t="shared" si="16"/>
        <v/>
      </c>
      <c r="AM265" s="195" t="str">
        <f t="shared" si="17"/>
        <v/>
      </c>
      <c r="AN265" s="195" t="str">
        <f>IF(G265="","",VLOOKUP(G265,'【参考】数式用'!$A$4:$M$54,13,FALSE))</f>
        <v/>
      </c>
      <c r="AO265" s="197" t="str">
        <f t="shared" si="18"/>
        <v>―</v>
      </c>
    </row>
    <row r="266" spans="1:41" ht="45" customHeight="1">
      <c r="A266" s="401">
        <f t="shared" si="19"/>
        <v>251</v>
      </c>
      <c r="B266" s="413" t="str">
        <f>IF('様式第２号　基本情報入力シート'!B303="","",'様式第２号　基本情報入力シート'!B303)</f>
        <v/>
      </c>
      <c r="C266" s="426" t="str">
        <f>IF('様式第２号　基本情報入力シート'!L303="","",'様式第２号　基本情報入力シート'!L303)</f>
        <v/>
      </c>
      <c r="D266" s="426" t="str">
        <f>IF('様式第２号　基本情報入力シート'!Q303="","",'様式第２号　基本情報入力シート'!Q303)</f>
        <v/>
      </c>
      <c r="E266" s="426" t="str">
        <f>IF('様式第２号　基本情報入力シート'!V303="","",'様式第２号　基本情報入力シート'!V303)</f>
        <v/>
      </c>
      <c r="F266" s="426" t="str">
        <f>IF('様式第２号　基本情報入力シート'!W303="","",'様式第２号　基本情報入力シート'!W303)</f>
        <v/>
      </c>
      <c r="G266" s="426" t="str">
        <f>IF('様式第２号　基本情報入力シート'!Z303="","",'様式第２号　基本情報入力シート'!Z303)</f>
        <v/>
      </c>
      <c r="H266" s="475" t="str">
        <f>IF('様式第２号　基本情報入力シート'!AD303="","",'様式第２号　基本情報入力シート'!AD303)</f>
        <v/>
      </c>
      <c r="I266" s="481" t="str">
        <f>IF('様式第２号　基本情報入力シート'!AE303="","",'様式第２号　基本情報入力シート'!AE303)</f>
        <v/>
      </c>
      <c r="J266" s="488"/>
      <c r="K266" s="491"/>
      <c r="L266" s="491"/>
      <c r="M266" s="494" t="str">
        <f>IF(G266="","",VLOOKUP(AM266,'【参考】数式用'!$AZ$3:$BA$6,2,FALSE))</f>
        <v/>
      </c>
      <c r="N266" s="503" t="str">
        <f>IF(G266="","",VLOOKUP(G266,'【参考】数式用'!$A$4:$L$54,MATCH('様式４号（個表） '!M266,'【参考】数式用'!$J$3:$L$3,0)+9,FALSE))</f>
        <v/>
      </c>
      <c r="O266" s="513" t="s">
        <v>2422</v>
      </c>
      <c r="P266" s="517" t="str">
        <f t="shared" si="15"/>
        <v>未入力あり</v>
      </c>
      <c r="Q266" s="525" t="str">
        <f>IFERROR(IF(P266="未入力あり","",ROUNDDOWN(ROUNDDOWN($H266*$I266,0)*VLOOKUP($G266,'【参考】数式用'!$A$4:$E$54,3,FALSE),0)),"")</f>
        <v/>
      </c>
      <c r="R266" s="525" t="str">
        <f>IF(AK266="×",0,IF(P266="未入力あり","",ROUNDDOWN(ROUNDDOWN($H266*$I266,0)*VLOOKUP($G266,'【参考】数式用'!$A$4:$E$54,4,FALSE),0)))</f>
        <v/>
      </c>
      <c r="S266" s="529" t="str">
        <f>IF(AL266="×",0,IF(P266="未入力あり","",ROUNDDOWN(ROUNDDOWN($H266*$I266,0)*VLOOKUP($G266,'【参考】数式用'!$A$4:$E$54,5,FALSE),0)))</f>
        <v/>
      </c>
      <c r="U266" s="535"/>
      <c r="V266" s="535"/>
      <c r="W266" s="535"/>
      <c r="X266" s="535"/>
      <c r="Y266" s="535"/>
      <c r="Z266" s="535"/>
      <c r="AA266" s="535"/>
      <c r="AB266" s="535"/>
      <c r="AC266" s="535"/>
      <c r="AD266" s="535"/>
      <c r="AE266" s="535"/>
      <c r="AG266" s="541" t="e">
        <f>IF(#REF!="○",F266,"")</f>
        <v>#REF!</v>
      </c>
      <c r="AH266" s="195" t="e">
        <f>VLOOKUP('様式４号（個表） '!$G266,'【参考】数式用'!$P$4:$Q$54,2,FALSE)</f>
        <v>#N/A</v>
      </c>
      <c r="AI266" s="195" t="e">
        <f>VLOOKUP('様式４号（個表） '!$G266,'【参考】数式用'!$P$4:$W$54,8,FALSE)</f>
        <v>#N/A</v>
      </c>
      <c r="AJ266" s="195" t="e">
        <f>VLOOKUP('様式４号（個表） '!$G266,'【参考】数式用'!$P$4:$AD$54,15,FALSE)</f>
        <v>#N/A</v>
      </c>
      <c r="AK266" s="195" t="str">
        <f t="shared" si="16"/>
        <v/>
      </c>
      <c r="AL266" s="195" t="str">
        <f t="shared" si="16"/>
        <v/>
      </c>
      <c r="AM266" s="195" t="str">
        <f t="shared" si="17"/>
        <v/>
      </c>
      <c r="AN266" s="195" t="str">
        <f>IF(G266="","",VLOOKUP(G266,'【参考】数式用'!$A$4:$M$54,13,FALSE))</f>
        <v/>
      </c>
      <c r="AO266" s="197" t="str">
        <f t="shared" si="18"/>
        <v>―</v>
      </c>
    </row>
    <row r="267" spans="1:41" ht="45" customHeight="1">
      <c r="A267" s="401">
        <f t="shared" si="19"/>
        <v>252</v>
      </c>
      <c r="B267" s="413" t="str">
        <f>IF('様式第２号　基本情報入力シート'!B304="","",'様式第２号　基本情報入力シート'!B304)</f>
        <v/>
      </c>
      <c r="C267" s="426" t="str">
        <f>IF('様式第２号　基本情報入力シート'!L304="","",'様式第２号　基本情報入力シート'!L304)</f>
        <v/>
      </c>
      <c r="D267" s="426" t="str">
        <f>IF('様式第２号　基本情報入力シート'!Q304="","",'様式第２号　基本情報入力シート'!Q304)</f>
        <v/>
      </c>
      <c r="E267" s="426" t="str">
        <f>IF('様式第２号　基本情報入力シート'!V304="","",'様式第２号　基本情報入力シート'!V304)</f>
        <v/>
      </c>
      <c r="F267" s="426" t="str">
        <f>IF('様式第２号　基本情報入力シート'!W304="","",'様式第２号　基本情報入力シート'!W304)</f>
        <v/>
      </c>
      <c r="G267" s="426" t="str">
        <f>IF('様式第２号　基本情報入力シート'!Z304="","",'様式第２号　基本情報入力シート'!Z304)</f>
        <v/>
      </c>
      <c r="H267" s="475" t="str">
        <f>IF('様式第２号　基本情報入力シート'!AD304="","",'様式第２号　基本情報入力シート'!AD304)</f>
        <v/>
      </c>
      <c r="I267" s="481" t="str">
        <f>IF('様式第２号　基本情報入力シート'!AE304="","",'様式第２号　基本情報入力シート'!AE304)</f>
        <v/>
      </c>
      <c r="J267" s="488"/>
      <c r="K267" s="491"/>
      <c r="L267" s="491"/>
      <c r="M267" s="494" t="str">
        <f>IF(G267="","",VLOOKUP(AM267,'【参考】数式用'!$AZ$3:$BA$6,2,FALSE))</f>
        <v/>
      </c>
      <c r="N267" s="503" t="str">
        <f>IF(G267="","",VLOOKUP(G267,'【参考】数式用'!$A$4:$L$54,MATCH('様式４号（個表） '!M267,'【参考】数式用'!$J$3:$L$3,0)+9,FALSE))</f>
        <v/>
      </c>
      <c r="O267" s="513" t="s">
        <v>2422</v>
      </c>
      <c r="P267" s="517" t="str">
        <f t="shared" si="15"/>
        <v>未入力あり</v>
      </c>
      <c r="Q267" s="525" t="str">
        <f>IFERROR(IF(P267="未入力あり","",ROUNDDOWN(ROUNDDOWN($H267*$I267,0)*VLOOKUP($G267,'【参考】数式用'!$A$4:$E$54,3,FALSE),0)),"")</f>
        <v/>
      </c>
      <c r="R267" s="525" t="str">
        <f>IF(AK267="×",0,IF(P267="未入力あり","",ROUNDDOWN(ROUNDDOWN($H267*$I267,0)*VLOOKUP($G267,'【参考】数式用'!$A$4:$E$54,4,FALSE),0)))</f>
        <v/>
      </c>
      <c r="S267" s="529" t="str">
        <f>IF(AL267="×",0,IF(P267="未入力あり","",ROUNDDOWN(ROUNDDOWN($H267*$I267,0)*VLOOKUP($G267,'【参考】数式用'!$A$4:$E$54,5,FALSE),0)))</f>
        <v/>
      </c>
      <c r="U267" s="535"/>
      <c r="V267" s="535"/>
      <c r="W267" s="535"/>
      <c r="X267" s="535"/>
      <c r="Y267" s="535"/>
      <c r="Z267" s="535"/>
      <c r="AA267" s="535"/>
      <c r="AB267" s="535"/>
      <c r="AC267" s="535"/>
      <c r="AD267" s="535"/>
      <c r="AE267" s="535"/>
      <c r="AG267" s="541" t="e">
        <f>IF(#REF!="○",F267,"")</f>
        <v>#REF!</v>
      </c>
      <c r="AH267" s="195" t="e">
        <f>VLOOKUP('様式４号（個表） '!$G267,'【参考】数式用'!$P$4:$Q$54,2,FALSE)</f>
        <v>#N/A</v>
      </c>
      <c r="AI267" s="195" t="e">
        <f>VLOOKUP('様式４号（個表） '!$G267,'【参考】数式用'!$P$4:$W$54,8,FALSE)</f>
        <v>#N/A</v>
      </c>
      <c r="AJ267" s="195" t="e">
        <f>VLOOKUP('様式４号（個表） '!$G267,'【参考】数式用'!$P$4:$AD$54,15,FALSE)</f>
        <v>#N/A</v>
      </c>
      <c r="AK267" s="195" t="str">
        <f t="shared" si="16"/>
        <v/>
      </c>
      <c r="AL267" s="195" t="str">
        <f t="shared" si="16"/>
        <v/>
      </c>
      <c r="AM267" s="195" t="str">
        <f t="shared" si="17"/>
        <v/>
      </c>
      <c r="AN267" s="195" t="str">
        <f>IF(G267="","",VLOOKUP(G267,'【参考】数式用'!$A$4:$M$54,13,FALSE))</f>
        <v/>
      </c>
      <c r="AO267" s="197" t="str">
        <f t="shared" si="18"/>
        <v>―</v>
      </c>
    </row>
    <row r="268" spans="1:41" ht="45" customHeight="1">
      <c r="A268" s="401">
        <f t="shared" si="19"/>
        <v>253</v>
      </c>
      <c r="B268" s="413" t="str">
        <f>IF('様式第２号　基本情報入力シート'!B305="","",'様式第２号　基本情報入力シート'!B305)</f>
        <v/>
      </c>
      <c r="C268" s="426" t="str">
        <f>IF('様式第２号　基本情報入力シート'!L305="","",'様式第２号　基本情報入力シート'!L305)</f>
        <v/>
      </c>
      <c r="D268" s="426" t="str">
        <f>IF('様式第２号　基本情報入力シート'!Q305="","",'様式第２号　基本情報入力シート'!Q305)</f>
        <v/>
      </c>
      <c r="E268" s="426" t="str">
        <f>IF('様式第２号　基本情報入力シート'!V305="","",'様式第２号　基本情報入力シート'!V305)</f>
        <v/>
      </c>
      <c r="F268" s="426" t="str">
        <f>IF('様式第２号　基本情報入力シート'!W305="","",'様式第２号　基本情報入力シート'!W305)</f>
        <v/>
      </c>
      <c r="G268" s="426" t="str">
        <f>IF('様式第２号　基本情報入力シート'!Z305="","",'様式第２号　基本情報入力シート'!Z305)</f>
        <v/>
      </c>
      <c r="H268" s="475" t="str">
        <f>IF('様式第２号　基本情報入力シート'!AD305="","",'様式第２号　基本情報入力シート'!AD305)</f>
        <v/>
      </c>
      <c r="I268" s="481" t="str">
        <f>IF('様式第２号　基本情報入力シート'!AE305="","",'様式第２号　基本情報入力シート'!AE305)</f>
        <v/>
      </c>
      <c r="J268" s="488"/>
      <c r="K268" s="491"/>
      <c r="L268" s="491"/>
      <c r="M268" s="494" t="str">
        <f>IF(G268="","",VLOOKUP(AM268,'【参考】数式用'!$AZ$3:$BA$6,2,FALSE))</f>
        <v/>
      </c>
      <c r="N268" s="503" t="str">
        <f>IF(G268="","",VLOOKUP(G268,'【参考】数式用'!$A$4:$L$54,MATCH('様式４号（個表） '!M268,'【参考】数式用'!$J$3:$L$3,0)+9,FALSE))</f>
        <v/>
      </c>
      <c r="O268" s="513" t="s">
        <v>2422</v>
      </c>
      <c r="P268" s="517" t="str">
        <f t="shared" si="15"/>
        <v>未入力あり</v>
      </c>
      <c r="Q268" s="525" t="str">
        <f>IFERROR(IF(P268="未入力あり","",ROUNDDOWN(ROUNDDOWN($H268*$I268,0)*VLOOKUP($G268,'【参考】数式用'!$A$4:$E$54,3,FALSE),0)),"")</f>
        <v/>
      </c>
      <c r="R268" s="525" t="str">
        <f>IF(AK268="×",0,IF(P268="未入力あり","",ROUNDDOWN(ROUNDDOWN($H268*$I268,0)*VLOOKUP($G268,'【参考】数式用'!$A$4:$E$54,4,FALSE),0)))</f>
        <v/>
      </c>
      <c r="S268" s="529" t="str">
        <f>IF(AL268="×",0,IF(P268="未入力あり","",ROUNDDOWN(ROUNDDOWN($H268*$I268,0)*VLOOKUP($G268,'【参考】数式用'!$A$4:$E$54,5,FALSE),0)))</f>
        <v/>
      </c>
      <c r="U268" s="535"/>
      <c r="V268" s="535"/>
      <c r="W268" s="535"/>
      <c r="X268" s="535"/>
      <c r="Y268" s="535"/>
      <c r="Z268" s="535"/>
      <c r="AA268" s="535"/>
      <c r="AB268" s="535"/>
      <c r="AC268" s="535"/>
      <c r="AD268" s="535"/>
      <c r="AE268" s="535"/>
      <c r="AG268" s="541" t="e">
        <f>IF(#REF!="○",F268,"")</f>
        <v>#REF!</v>
      </c>
      <c r="AH268" s="195" t="e">
        <f>VLOOKUP('様式４号（個表） '!$G268,'【参考】数式用'!$P$4:$Q$54,2,FALSE)</f>
        <v>#N/A</v>
      </c>
      <c r="AI268" s="195" t="e">
        <f>VLOOKUP('様式４号（個表） '!$G268,'【参考】数式用'!$P$4:$W$54,8,FALSE)</f>
        <v>#N/A</v>
      </c>
      <c r="AJ268" s="195" t="e">
        <f>VLOOKUP('様式４号（個表） '!$G268,'【参考】数式用'!$P$4:$AD$54,15,FALSE)</f>
        <v>#N/A</v>
      </c>
      <c r="AK268" s="195" t="str">
        <f t="shared" si="16"/>
        <v/>
      </c>
      <c r="AL268" s="195" t="str">
        <f t="shared" si="16"/>
        <v/>
      </c>
      <c r="AM268" s="195" t="str">
        <f t="shared" si="17"/>
        <v/>
      </c>
      <c r="AN268" s="195" t="str">
        <f>IF(G268="","",VLOOKUP(G268,'【参考】数式用'!$A$4:$M$54,13,FALSE))</f>
        <v/>
      </c>
      <c r="AO268" s="197" t="str">
        <f t="shared" si="18"/>
        <v>―</v>
      </c>
    </row>
    <row r="269" spans="1:41" ht="45" customHeight="1">
      <c r="A269" s="401">
        <f t="shared" si="19"/>
        <v>254</v>
      </c>
      <c r="B269" s="413" t="str">
        <f>IF('様式第２号　基本情報入力シート'!B306="","",'様式第２号　基本情報入力シート'!B306)</f>
        <v/>
      </c>
      <c r="C269" s="426" t="str">
        <f>IF('様式第２号　基本情報入力シート'!L306="","",'様式第２号　基本情報入力シート'!L306)</f>
        <v/>
      </c>
      <c r="D269" s="426" t="str">
        <f>IF('様式第２号　基本情報入力シート'!Q306="","",'様式第２号　基本情報入力シート'!Q306)</f>
        <v/>
      </c>
      <c r="E269" s="426" t="str">
        <f>IF('様式第２号　基本情報入力シート'!V306="","",'様式第２号　基本情報入力シート'!V306)</f>
        <v/>
      </c>
      <c r="F269" s="426" t="str">
        <f>IF('様式第２号　基本情報入力シート'!W306="","",'様式第２号　基本情報入力シート'!W306)</f>
        <v/>
      </c>
      <c r="G269" s="426" t="str">
        <f>IF('様式第２号　基本情報入力シート'!Z306="","",'様式第２号　基本情報入力シート'!Z306)</f>
        <v/>
      </c>
      <c r="H269" s="475" t="str">
        <f>IF('様式第２号　基本情報入力シート'!AD306="","",'様式第２号　基本情報入力シート'!AD306)</f>
        <v/>
      </c>
      <c r="I269" s="481" t="str">
        <f>IF('様式第２号　基本情報入力シート'!AE306="","",'様式第２号　基本情報入力シート'!AE306)</f>
        <v/>
      </c>
      <c r="J269" s="488"/>
      <c r="K269" s="491"/>
      <c r="L269" s="491"/>
      <c r="M269" s="494" t="str">
        <f>IF(G269="","",VLOOKUP(AM269,'【参考】数式用'!$AZ$3:$BA$6,2,FALSE))</f>
        <v/>
      </c>
      <c r="N269" s="503" t="str">
        <f>IF(G269="","",VLOOKUP(G269,'【参考】数式用'!$A$4:$L$54,MATCH('様式４号（個表） '!M269,'【参考】数式用'!$J$3:$L$3,0)+9,FALSE))</f>
        <v/>
      </c>
      <c r="O269" s="513" t="s">
        <v>2422</v>
      </c>
      <c r="P269" s="517" t="str">
        <f t="shared" si="15"/>
        <v>未入力あり</v>
      </c>
      <c r="Q269" s="525" t="str">
        <f>IFERROR(IF(P269="未入力あり","",ROUNDDOWN(ROUNDDOWN($H269*$I269,0)*VLOOKUP($G269,'【参考】数式用'!$A$4:$E$54,3,FALSE),0)),"")</f>
        <v/>
      </c>
      <c r="R269" s="525" t="str">
        <f>IF(AK269="×",0,IF(P269="未入力あり","",ROUNDDOWN(ROUNDDOWN($H269*$I269,0)*VLOOKUP($G269,'【参考】数式用'!$A$4:$E$54,4,FALSE),0)))</f>
        <v/>
      </c>
      <c r="S269" s="529" t="str">
        <f>IF(AL269="×",0,IF(P269="未入力あり","",ROUNDDOWN(ROUNDDOWN($H269*$I269,0)*VLOOKUP($G269,'【参考】数式用'!$A$4:$E$54,5,FALSE),0)))</f>
        <v/>
      </c>
      <c r="U269" s="535"/>
      <c r="V269" s="535"/>
      <c r="W269" s="535"/>
      <c r="X269" s="535"/>
      <c r="Y269" s="535"/>
      <c r="Z269" s="535"/>
      <c r="AA269" s="535"/>
      <c r="AB269" s="535"/>
      <c r="AC269" s="535"/>
      <c r="AD269" s="535"/>
      <c r="AE269" s="535"/>
      <c r="AG269" s="541" t="e">
        <f>IF(#REF!="○",F269,"")</f>
        <v>#REF!</v>
      </c>
      <c r="AH269" s="195" t="e">
        <f>VLOOKUP('様式４号（個表） '!$G269,'【参考】数式用'!$P$4:$Q$54,2,FALSE)</f>
        <v>#N/A</v>
      </c>
      <c r="AI269" s="195" t="e">
        <f>VLOOKUP('様式４号（個表） '!$G269,'【参考】数式用'!$P$4:$W$54,8,FALSE)</f>
        <v>#N/A</v>
      </c>
      <c r="AJ269" s="195" t="e">
        <f>VLOOKUP('様式４号（個表） '!$G269,'【参考】数式用'!$P$4:$AD$54,15,FALSE)</f>
        <v>#N/A</v>
      </c>
      <c r="AK269" s="195" t="str">
        <f t="shared" si="16"/>
        <v/>
      </c>
      <c r="AL269" s="195" t="str">
        <f t="shared" si="16"/>
        <v/>
      </c>
      <c r="AM269" s="195" t="str">
        <f t="shared" si="17"/>
        <v/>
      </c>
      <c r="AN269" s="195" t="str">
        <f>IF(G269="","",VLOOKUP(G269,'【参考】数式用'!$A$4:$M$54,13,FALSE))</f>
        <v/>
      </c>
      <c r="AO269" s="197" t="str">
        <f t="shared" si="18"/>
        <v>―</v>
      </c>
    </row>
    <row r="270" spans="1:41" ht="45" customHeight="1">
      <c r="A270" s="401">
        <f t="shared" si="19"/>
        <v>255</v>
      </c>
      <c r="B270" s="413" t="str">
        <f>IF('様式第２号　基本情報入力シート'!B307="","",'様式第２号　基本情報入力シート'!B307)</f>
        <v/>
      </c>
      <c r="C270" s="426" t="str">
        <f>IF('様式第２号　基本情報入力シート'!L307="","",'様式第２号　基本情報入力シート'!L307)</f>
        <v/>
      </c>
      <c r="D270" s="426" t="str">
        <f>IF('様式第２号　基本情報入力シート'!Q307="","",'様式第２号　基本情報入力シート'!Q307)</f>
        <v/>
      </c>
      <c r="E270" s="426" t="str">
        <f>IF('様式第２号　基本情報入力シート'!V307="","",'様式第２号　基本情報入力シート'!V307)</f>
        <v/>
      </c>
      <c r="F270" s="426" t="str">
        <f>IF('様式第２号　基本情報入力シート'!W307="","",'様式第２号　基本情報入力シート'!W307)</f>
        <v/>
      </c>
      <c r="G270" s="426" t="str">
        <f>IF('様式第２号　基本情報入力シート'!Z307="","",'様式第２号　基本情報入力シート'!Z307)</f>
        <v/>
      </c>
      <c r="H270" s="475" t="str">
        <f>IF('様式第２号　基本情報入力シート'!AD307="","",'様式第２号　基本情報入力シート'!AD307)</f>
        <v/>
      </c>
      <c r="I270" s="481" t="str">
        <f>IF('様式第２号　基本情報入力シート'!AE307="","",'様式第２号　基本情報入力シート'!AE307)</f>
        <v/>
      </c>
      <c r="J270" s="488"/>
      <c r="K270" s="491"/>
      <c r="L270" s="491"/>
      <c r="M270" s="494" t="str">
        <f>IF(G270="","",VLOOKUP(AM270,'【参考】数式用'!$AZ$3:$BA$6,2,FALSE))</f>
        <v/>
      </c>
      <c r="N270" s="503" t="str">
        <f>IF(G270="","",VLOOKUP(G270,'【参考】数式用'!$A$4:$L$54,MATCH('様式４号（個表） '!M270,'【参考】数式用'!$J$3:$L$3,0)+9,FALSE))</f>
        <v/>
      </c>
      <c r="O270" s="513" t="s">
        <v>2422</v>
      </c>
      <c r="P270" s="517" t="str">
        <f t="shared" si="15"/>
        <v>未入力あり</v>
      </c>
      <c r="Q270" s="525" t="str">
        <f>IFERROR(IF(P270="未入力あり","",ROUNDDOWN(ROUNDDOWN($H270*$I270,0)*VLOOKUP($G270,'【参考】数式用'!$A$4:$E$54,3,FALSE),0)),"")</f>
        <v/>
      </c>
      <c r="R270" s="525" t="str">
        <f>IF(AK270="×",0,IF(P270="未入力あり","",ROUNDDOWN(ROUNDDOWN($H270*$I270,0)*VLOOKUP($G270,'【参考】数式用'!$A$4:$E$54,4,FALSE),0)))</f>
        <v/>
      </c>
      <c r="S270" s="529" t="str">
        <f>IF(AL270="×",0,IF(P270="未入力あり","",ROUNDDOWN(ROUNDDOWN($H270*$I270,0)*VLOOKUP($G270,'【参考】数式用'!$A$4:$E$54,5,FALSE),0)))</f>
        <v/>
      </c>
      <c r="U270" s="535"/>
      <c r="V270" s="535"/>
      <c r="W270" s="535"/>
      <c r="X270" s="535"/>
      <c r="Y270" s="535"/>
      <c r="Z270" s="535"/>
      <c r="AA270" s="535"/>
      <c r="AB270" s="535"/>
      <c r="AC270" s="535"/>
      <c r="AD270" s="535"/>
      <c r="AE270" s="535"/>
      <c r="AG270" s="541" t="e">
        <f>IF(#REF!="○",F270,"")</f>
        <v>#REF!</v>
      </c>
      <c r="AH270" s="195" t="e">
        <f>VLOOKUP('様式４号（個表） '!$G270,'【参考】数式用'!$P$4:$Q$54,2,FALSE)</f>
        <v>#N/A</v>
      </c>
      <c r="AI270" s="195" t="e">
        <f>VLOOKUP('様式４号（個表） '!$G270,'【参考】数式用'!$P$4:$W$54,8,FALSE)</f>
        <v>#N/A</v>
      </c>
      <c r="AJ270" s="195" t="e">
        <f>VLOOKUP('様式４号（個表） '!$G270,'【参考】数式用'!$P$4:$AD$54,15,FALSE)</f>
        <v>#N/A</v>
      </c>
      <c r="AK270" s="195" t="str">
        <f t="shared" si="16"/>
        <v/>
      </c>
      <c r="AL270" s="195" t="str">
        <f t="shared" si="16"/>
        <v/>
      </c>
      <c r="AM270" s="195" t="str">
        <f t="shared" si="17"/>
        <v/>
      </c>
      <c r="AN270" s="195" t="str">
        <f>IF(G270="","",VLOOKUP(G270,'【参考】数式用'!$A$4:$M$54,13,FALSE))</f>
        <v/>
      </c>
      <c r="AO270" s="197" t="str">
        <f t="shared" si="18"/>
        <v>―</v>
      </c>
    </row>
    <row r="271" spans="1:41" ht="45" customHeight="1">
      <c r="A271" s="401">
        <f t="shared" si="19"/>
        <v>256</v>
      </c>
      <c r="B271" s="413" t="str">
        <f>IF('様式第２号　基本情報入力シート'!B308="","",'様式第２号　基本情報入力シート'!B308)</f>
        <v/>
      </c>
      <c r="C271" s="426" t="str">
        <f>IF('様式第２号　基本情報入力シート'!L308="","",'様式第２号　基本情報入力シート'!L308)</f>
        <v/>
      </c>
      <c r="D271" s="426" t="str">
        <f>IF('様式第２号　基本情報入力シート'!Q308="","",'様式第２号　基本情報入力シート'!Q308)</f>
        <v/>
      </c>
      <c r="E271" s="426" t="str">
        <f>IF('様式第２号　基本情報入力シート'!V308="","",'様式第２号　基本情報入力シート'!V308)</f>
        <v/>
      </c>
      <c r="F271" s="426" t="str">
        <f>IF('様式第２号　基本情報入力シート'!W308="","",'様式第２号　基本情報入力シート'!W308)</f>
        <v/>
      </c>
      <c r="G271" s="426" t="str">
        <f>IF('様式第２号　基本情報入力シート'!Z308="","",'様式第２号　基本情報入力シート'!Z308)</f>
        <v/>
      </c>
      <c r="H271" s="475" t="str">
        <f>IF('様式第２号　基本情報入力シート'!AD308="","",'様式第２号　基本情報入力シート'!AD308)</f>
        <v/>
      </c>
      <c r="I271" s="481" t="str">
        <f>IF('様式第２号　基本情報入力シート'!AE308="","",'様式第２号　基本情報入力シート'!AE308)</f>
        <v/>
      </c>
      <c r="J271" s="488"/>
      <c r="K271" s="491"/>
      <c r="L271" s="491"/>
      <c r="M271" s="494" t="str">
        <f>IF(G271="","",VLOOKUP(AM271,'【参考】数式用'!$AZ$3:$BA$6,2,FALSE))</f>
        <v/>
      </c>
      <c r="N271" s="503" t="str">
        <f>IF(G271="","",VLOOKUP(G271,'【参考】数式用'!$A$4:$L$54,MATCH('様式４号（個表） '!M271,'【参考】数式用'!$J$3:$L$3,0)+9,FALSE))</f>
        <v/>
      </c>
      <c r="O271" s="513" t="s">
        <v>2422</v>
      </c>
      <c r="P271" s="517" t="str">
        <f t="shared" si="15"/>
        <v>未入力あり</v>
      </c>
      <c r="Q271" s="525" t="str">
        <f>IFERROR(IF(P271="未入力あり","",ROUNDDOWN(ROUNDDOWN($H271*$I271,0)*VLOOKUP($G271,'【参考】数式用'!$A$4:$E$54,3,FALSE),0)),"")</f>
        <v/>
      </c>
      <c r="R271" s="525" t="str">
        <f>IF(AK271="×",0,IF(P271="未入力あり","",ROUNDDOWN(ROUNDDOWN($H271*$I271,0)*VLOOKUP($G271,'【参考】数式用'!$A$4:$E$54,4,FALSE),0)))</f>
        <v/>
      </c>
      <c r="S271" s="529" t="str">
        <f>IF(AL271="×",0,IF(P271="未入力あり","",ROUNDDOWN(ROUNDDOWN($H271*$I271,0)*VLOOKUP($G271,'【参考】数式用'!$A$4:$E$54,5,FALSE),0)))</f>
        <v/>
      </c>
      <c r="U271" s="535"/>
      <c r="V271" s="535"/>
      <c r="W271" s="535"/>
      <c r="X271" s="535"/>
      <c r="Y271" s="535"/>
      <c r="Z271" s="535"/>
      <c r="AA271" s="535"/>
      <c r="AB271" s="535"/>
      <c r="AC271" s="535"/>
      <c r="AD271" s="535"/>
      <c r="AE271" s="535"/>
      <c r="AG271" s="541" t="e">
        <f>IF(#REF!="○",F271,"")</f>
        <v>#REF!</v>
      </c>
      <c r="AH271" s="195" t="e">
        <f>VLOOKUP('様式４号（個表） '!$G271,'【参考】数式用'!$P$4:$Q$54,2,FALSE)</f>
        <v>#N/A</v>
      </c>
      <c r="AI271" s="195" t="e">
        <f>VLOOKUP('様式４号（個表） '!$G271,'【参考】数式用'!$P$4:$W$54,8,FALSE)</f>
        <v>#N/A</v>
      </c>
      <c r="AJ271" s="195" t="e">
        <f>VLOOKUP('様式４号（個表） '!$G271,'【参考】数式用'!$P$4:$AD$54,15,FALSE)</f>
        <v>#N/A</v>
      </c>
      <c r="AK271" s="195" t="str">
        <f t="shared" si="16"/>
        <v/>
      </c>
      <c r="AL271" s="195" t="str">
        <f t="shared" si="16"/>
        <v/>
      </c>
      <c r="AM271" s="195" t="str">
        <f t="shared" si="17"/>
        <v/>
      </c>
      <c r="AN271" s="195" t="str">
        <f>IF(G271="","",VLOOKUP(G271,'【参考】数式用'!$A$4:$M$54,13,FALSE))</f>
        <v/>
      </c>
      <c r="AO271" s="197" t="str">
        <f t="shared" si="18"/>
        <v>―</v>
      </c>
    </row>
    <row r="272" spans="1:41" ht="45" customHeight="1">
      <c r="A272" s="401">
        <f t="shared" si="19"/>
        <v>257</v>
      </c>
      <c r="B272" s="413" t="str">
        <f>IF('様式第２号　基本情報入力シート'!B309="","",'様式第２号　基本情報入力シート'!B309)</f>
        <v/>
      </c>
      <c r="C272" s="426" t="str">
        <f>IF('様式第２号　基本情報入力シート'!L309="","",'様式第２号　基本情報入力シート'!L309)</f>
        <v/>
      </c>
      <c r="D272" s="426" t="str">
        <f>IF('様式第２号　基本情報入力シート'!Q309="","",'様式第２号　基本情報入力シート'!Q309)</f>
        <v/>
      </c>
      <c r="E272" s="426" t="str">
        <f>IF('様式第２号　基本情報入力シート'!V309="","",'様式第２号　基本情報入力シート'!V309)</f>
        <v/>
      </c>
      <c r="F272" s="426" t="str">
        <f>IF('様式第２号　基本情報入力シート'!W309="","",'様式第２号　基本情報入力シート'!W309)</f>
        <v/>
      </c>
      <c r="G272" s="426" t="str">
        <f>IF('様式第２号　基本情報入力シート'!Z309="","",'様式第２号　基本情報入力シート'!Z309)</f>
        <v/>
      </c>
      <c r="H272" s="475" t="str">
        <f>IF('様式第２号　基本情報入力シート'!AD309="","",'様式第２号　基本情報入力シート'!AD309)</f>
        <v/>
      </c>
      <c r="I272" s="481" t="str">
        <f>IF('様式第２号　基本情報入力シート'!AE309="","",'様式第２号　基本情報入力シート'!AE309)</f>
        <v/>
      </c>
      <c r="J272" s="488"/>
      <c r="K272" s="491"/>
      <c r="L272" s="491"/>
      <c r="M272" s="494" t="str">
        <f>IF(G272="","",VLOOKUP(AM272,'【参考】数式用'!$AZ$3:$BA$6,2,FALSE))</f>
        <v/>
      </c>
      <c r="N272" s="503" t="str">
        <f>IF(G272="","",VLOOKUP(G272,'【参考】数式用'!$A$4:$L$54,MATCH('様式４号（個表） '!M272,'【参考】数式用'!$J$3:$L$3,0)+9,FALSE))</f>
        <v/>
      </c>
      <c r="O272" s="513" t="s">
        <v>2422</v>
      </c>
      <c r="P272" s="517" t="str">
        <f t="shared" ref="P272:P335" si="20">IFERROR(ROUNDDOWN(ROUNDDOWN($H272*$I272,0)*$N272,0),"未入力あり")</f>
        <v>未入力あり</v>
      </c>
      <c r="Q272" s="525" t="str">
        <f>IFERROR(IF(P272="未入力あり","",ROUNDDOWN(ROUNDDOWN($H272*$I272,0)*VLOOKUP($G272,'【参考】数式用'!$A$4:$E$54,3,FALSE),0)),"")</f>
        <v/>
      </c>
      <c r="R272" s="525" t="str">
        <f>IF(AK272="×",0,IF(P272="未入力あり","",ROUNDDOWN(ROUNDDOWN($H272*$I272,0)*VLOOKUP($G272,'【参考】数式用'!$A$4:$E$54,4,FALSE),0)))</f>
        <v/>
      </c>
      <c r="S272" s="529" t="str">
        <f>IF(AL272="×",0,IF(P272="未入力あり","",ROUNDDOWN(ROUNDDOWN($H272*$I272,0)*VLOOKUP($G272,'【参考】数式用'!$A$4:$E$54,5,FALSE),0)))</f>
        <v/>
      </c>
      <c r="U272" s="535"/>
      <c r="V272" s="535"/>
      <c r="W272" s="535"/>
      <c r="X272" s="535"/>
      <c r="Y272" s="535"/>
      <c r="Z272" s="535"/>
      <c r="AA272" s="535"/>
      <c r="AB272" s="535"/>
      <c r="AC272" s="535"/>
      <c r="AD272" s="535"/>
      <c r="AE272" s="535"/>
      <c r="AG272" s="541" t="e">
        <f>IF(#REF!="○",F272,"")</f>
        <v>#REF!</v>
      </c>
      <c r="AH272" s="195" t="e">
        <f>VLOOKUP('様式４号（個表） '!$G272,'【参考】数式用'!$P$4:$Q$54,2,FALSE)</f>
        <v>#N/A</v>
      </c>
      <c r="AI272" s="195" t="e">
        <f>VLOOKUP('様式４号（個表） '!$G272,'【参考】数式用'!$P$4:$W$54,8,FALSE)</f>
        <v>#N/A</v>
      </c>
      <c r="AJ272" s="195" t="e">
        <f>VLOOKUP('様式４号（個表） '!$G272,'【参考】数式用'!$P$4:$AD$54,15,FALSE)</f>
        <v>#N/A</v>
      </c>
      <c r="AK272" s="195" t="str">
        <f t="shared" ref="AK272:AL335" si="21">IF(K272="","",IF(OR(K272="要件を満たさない",K272="―"),"×","○"))</f>
        <v/>
      </c>
      <c r="AL272" s="195" t="str">
        <f t="shared" si="21"/>
        <v/>
      </c>
      <c r="AM272" s="195" t="str">
        <f t="shared" ref="AM272:AM335" si="22">IF(G272="","","○"&amp;AK272&amp;AL272)</f>
        <v/>
      </c>
      <c r="AN272" s="195" t="str">
        <f>IF(G272="","",VLOOKUP(G272,'【参考】数式用'!$A$4:$M$54,13,FALSE))</f>
        <v/>
      </c>
      <c r="AO272" s="197" t="str">
        <f t="shared" ref="AO272:AO335" si="23">IF(AND(AK272="×",L272="②の要件を満たしている"),"×","―")</f>
        <v>―</v>
      </c>
    </row>
    <row r="273" spans="1:41" ht="45" customHeight="1">
      <c r="A273" s="401">
        <f t="shared" ref="A273:A336" si="24">A272+1</f>
        <v>258</v>
      </c>
      <c r="B273" s="413" t="str">
        <f>IF('様式第２号　基本情報入力シート'!B310="","",'様式第２号　基本情報入力シート'!B310)</f>
        <v/>
      </c>
      <c r="C273" s="426" t="str">
        <f>IF('様式第２号　基本情報入力シート'!L310="","",'様式第２号　基本情報入力シート'!L310)</f>
        <v/>
      </c>
      <c r="D273" s="426" t="str">
        <f>IF('様式第２号　基本情報入力シート'!Q310="","",'様式第２号　基本情報入力シート'!Q310)</f>
        <v/>
      </c>
      <c r="E273" s="426" t="str">
        <f>IF('様式第２号　基本情報入力シート'!V310="","",'様式第２号　基本情報入力シート'!V310)</f>
        <v/>
      </c>
      <c r="F273" s="426" t="str">
        <f>IF('様式第２号　基本情報入力シート'!W310="","",'様式第２号　基本情報入力シート'!W310)</f>
        <v/>
      </c>
      <c r="G273" s="426" t="str">
        <f>IF('様式第２号　基本情報入力シート'!Z310="","",'様式第２号　基本情報入力シート'!Z310)</f>
        <v/>
      </c>
      <c r="H273" s="475" t="str">
        <f>IF('様式第２号　基本情報入力シート'!AD310="","",'様式第２号　基本情報入力シート'!AD310)</f>
        <v/>
      </c>
      <c r="I273" s="481" t="str">
        <f>IF('様式第２号　基本情報入力シート'!AE310="","",'様式第２号　基本情報入力シート'!AE310)</f>
        <v/>
      </c>
      <c r="J273" s="488"/>
      <c r="K273" s="491"/>
      <c r="L273" s="491"/>
      <c r="M273" s="494" t="str">
        <f>IF(G273="","",VLOOKUP(AM273,'【参考】数式用'!$AZ$3:$BA$6,2,FALSE))</f>
        <v/>
      </c>
      <c r="N273" s="503" t="str">
        <f>IF(G273="","",VLOOKUP(G273,'【参考】数式用'!$A$4:$L$54,MATCH('様式４号（個表） '!M273,'【参考】数式用'!$J$3:$L$3,0)+9,FALSE))</f>
        <v/>
      </c>
      <c r="O273" s="513" t="s">
        <v>2422</v>
      </c>
      <c r="P273" s="517" t="str">
        <f t="shared" si="20"/>
        <v>未入力あり</v>
      </c>
      <c r="Q273" s="525" t="str">
        <f>IFERROR(IF(P273="未入力あり","",ROUNDDOWN(ROUNDDOWN($H273*$I273,0)*VLOOKUP($G273,'【参考】数式用'!$A$4:$E$54,3,FALSE),0)),"")</f>
        <v/>
      </c>
      <c r="R273" s="525" t="str">
        <f>IF(AK273="×",0,IF(P273="未入力あり","",ROUNDDOWN(ROUNDDOWN($H273*$I273,0)*VLOOKUP($G273,'【参考】数式用'!$A$4:$E$54,4,FALSE),0)))</f>
        <v/>
      </c>
      <c r="S273" s="529" t="str">
        <f>IF(AL273="×",0,IF(P273="未入力あり","",ROUNDDOWN(ROUNDDOWN($H273*$I273,0)*VLOOKUP($G273,'【参考】数式用'!$A$4:$E$54,5,FALSE),0)))</f>
        <v/>
      </c>
      <c r="U273" s="535"/>
      <c r="V273" s="535"/>
      <c r="W273" s="535"/>
      <c r="X273" s="535"/>
      <c r="Y273" s="535"/>
      <c r="Z273" s="535"/>
      <c r="AA273" s="535"/>
      <c r="AB273" s="535"/>
      <c r="AC273" s="535"/>
      <c r="AD273" s="535"/>
      <c r="AE273" s="535"/>
      <c r="AG273" s="541" t="e">
        <f>IF(#REF!="○",F273,"")</f>
        <v>#REF!</v>
      </c>
      <c r="AH273" s="195" t="e">
        <f>VLOOKUP('様式４号（個表） '!$G273,'【参考】数式用'!$P$4:$Q$54,2,FALSE)</f>
        <v>#N/A</v>
      </c>
      <c r="AI273" s="195" t="e">
        <f>VLOOKUP('様式４号（個表） '!$G273,'【参考】数式用'!$P$4:$W$54,8,FALSE)</f>
        <v>#N/A</v>
      </c>
      <c r="AJ273" s="195" t="e">
        <f>VLOOKUP('様式４号（個表） '!$G273,'【参考】数式用'!$P$4:$AD$54,15,FALSE)</f>
        <v>#N/A</v>
      </c>
      <c r="AK273" s="195" t="str">
        <f t="shared" si="21"/>
        <v/>
      </c>
      <c r="AL273" s="195" t="str">
        <f t="shared" si="21"/>
        <v/>
      </c>
      <c r="AM273" s="195" t="str">
        <f t="shared" si="22"/>
        <v/>
      </c>
      <c r="AN273" s="195" t="str">
        <f>IF(G273="","",VLOOKUP(G273,'【参考】数式用'!$A$4:$M$54,13,FALSE))</f>
        <v/>
      </c>
      <c r="AO273" s="197" t="str">
        <f t="shared" si="23"/>
        <v>―</v>
      </c>
    </row>
    <row r="274" spans="1:41" ht="45" customHeight="1">
      <c r="A274" s="401">
        <f t="shared" si="24"/>
        <v>259</v>
      </c>
      <c r="B274" s="413" t="str">
        <f>IF('様式第２号　基本情報入力シート'!B311="","",'様式第２号　基本情報入力シート'!B311)</f>
        <v/>
      </c>
      <c r="C274" s="426" t="str">
        <f>IF('様式第２号　基本情報入力シート'!L311="","",'様式第２号　基本情報入力シート'!L311)</f>
        <v/>
      </c>
      <c r="D274" s="426" t="str">
        <f>IF('様式第２号　基本情報入力シート'!Q311="","",'様式第２号　基本情報入力シート'!Q311)</f>
        <v/>
      </c>
      <c r="E274" s="426" t="str">
        <f>IF('様式第２号　基本情報入力シート'!V311="","",'様式第２号　基本情報入力シート'!V311)</f>
        <v/>
      </c>
      <c r="F274" s="426" t="str">
        <f>IF('様式第２号　基本情報入力シート'!W311="","",'様式第２号　基本情報入力シート'!W311)</f>
        <v/>
      </c>
      <c r="G274" s="426" t="str">
        <f>IF('様式第２号　基本情報入力シート'!Z311="","",'様式第２号　基本情報入力シート'!Z311)</f>
        <v/>
      </c>
      <c r="H274" s="475" t="str">
        <f>IF('様式第２号　基本情報入力シート'!AD311="","",'様式第２号　基本情報入力シート'!AD311)</f>
        <v/>
      </c>
      <c r="I274" s="481" t="str">
        <f>IF('様式第２号　基本情報入力シート'!AE311="","",'様式第２号　基本情報入力シート'!AE311)</f>
        <v/>
      </c>
      <c r="J274" s="488"/>
      <c r="K274" s="491"/>
      <c r="L274" s="491"/>
      <c r="M274" s="494" t="str">
        <f>IF(G274="","",VLOOKUP(AM274,'【参考】数式用'!$AZ$3:$BA$6,2,FALSE))</f>
        <v/>
      </c>
      <c r="N274" s="503" t="str">
        <f>IF(G274="","",VLOOKUP(G274,'【参考】数式用'!$A$4:$L$54,MATCH('様式４号（個表） '!M274,'【参考】数式用'!$J$3:$L$3,0)+9,FALSE))</f>
        <v/>
      </c>
      <c r="O274" s="513" t="s">
        <v>2422</v>
      </c>
      <c r="P274" s="517" t="str">
        <f t="shared" si="20"/>
        <v>未入力あり</v>
      </c>
      <c r="Q274" s="525" t="str">
        <f>IFERROR(IF(P274="未入力あり","",ROUNDDOWN(ROUNDDOWN($H274*$I274,0)*VLOOKUP($G274,'【参考】数式用'!$A$4:$E$54,3,FALSE),0)),"")</f>
        <v/>
      </c>
      <c r="R274" s="525" t="str">
        <f>IF(AK274="×",0,IF(P274="未入力あり","",ROUNDDOWN(ROUNDDOWN($H274*$I274,0)*VLOOKUP($G274,'【参考】数式用'!$A$4:$E$54,4,FALSE),0)))</f>
        <v/>
      </c>
      <c r="S274" s="529" t="str">
        <f>IF(AL274="×",0,IF(P274="未入力あり","",ROUNDDOWN(ROUNDDOWN($H274*$I274,0)*VLOOKUP($G274,'【参考】数式用'!$A$4:$E$54,5,FALSE),0)))</f>
        <v/>
      </c>
      <c r="U274" s="535"/>
      <c r="V274" s="535"/>
      <c r="W274" s="535"/>
      <c r="X274" s="535"/>
      <c r="Y274" s="535"/>
      <c r="Z274" s="535"/>
      <c r="AA274" s="535"/>
      <c r="AB274" s="535"/>
      <c r="AC274" s="535"/>
      <c r="AD274" s="535"/>
      <c r="AE274" s="535"/>
      <c r="AG274" s="541" t="e">
        <f>IF(#REF!="○",F274,"")</f>
        <v>#REF!</v>
      </c>
      <c r="AH274" s="195" t="e">
        <f>VLOOKUP('様式４号（個表） '!$G274,'【参考】数式用'!$P$4:$Q$54,2,FALSE)</f>
        <v>#N/A</v>
      </c>
      <c r="AI274" s="195" t="e">
        <f>VLOOKUP('様式４号（個表） '!$G274,'【参考】数式用'!$P$4:$W$54,8,FALSE)</f>
        <v>#N/A</v>
      </c>
      <c r="AJ274" s="195" t="e">
        <f>VLOOKUP('様式４号（個表） '!$G274,'【参考】数式用'!$P$4:$AD$54,15,FALSE)</f>
        <v>#N/A</v>
      </c>
      <c r="AK274" s="195" t="str">
        <f t="shared" si="21"/>
        <v/>
      </c>
      <c r="AL274" s="195" t="str">
        <f t="shared" si="21"/>
        <v/>
      </c>
      <c r="AM274" s="195" t="str">
        <f t="shared" si="22"/>
        <v/>
      </c>
      <c r="AN274" s="195" t="str">
        <f>IF(G274="","",VLOOKUP(G274,'【参考】数式用'!$A$4:$M$54,13,FALSE))</f>
        <v/>
      </c>
      <c r="AO274" s="197" t="str">
        <f t="shared" si="23"/>
        <v>―</v>
      </c>
    </row>
    <row r="275" spans="1:41" ht="45" customHeight="1">
      <c r="A275" s="401">
        <f t="shared" si="24"/>
        <v>260</v>
      </c>
      <c r="B275" s="413" t="str">
        <f>IF('様式第２号　基本情報入力シート'!B312="","",'様式第２号　基本情報入力シート'!B312)</f>
        <v/>
      </c>
      <c r="C275" s="426" t="str">
        <f>IF('様式第２号　基本情報入力シート'!L312="","",'様式第２号　基本情報入力シート'!L312)</f>
        <v/>
      </c>
      <c r="D275" s="426" t="str">
        <f>IF('様式第２号　基本情報入力シート'!Q312="","",'様式第２号　基本情報入力シート'!Q312)</f>
        <v/>
      </c>
      <c r="E275" s="426" t="str">
        <f>IF('様式第２号　基本情報入力シート'!V312="","",'様式第２号　基本情報入力シート'!V312)</f>
        <v/>
      </c>
      <c r="F275" s="426" t="str">
        <f>IF('様式第２号　基本情報入力シート'!W312="","",'様式第２号　基本情報入力シート'!W312)</f>
        <v/>
      </c>
      <c r="G275" s="426" t="str">
        <f>IF('様式第２号　基本情報入力シート'!Z312="","",'様式第２号　基本情報入力シート'!Z312)</f>
        <v/>
      </c>
      <c r="H275" s="475" t="str">
        <f>IF('様式第２号　基本情報入力シート'!AD312="","",'様式第２号　基本情報入力シート'!AD312)</f>
        <v/>
      </c>
      <c r="I275" s="481" t="str">
        <f>IF('様式第２号　基本情報入力シート'!AE312="","",'様式第２号　基本情報入力シート'!AE312)</f>
        <v/>
      </c>
      <c r="J275" s="488"/>
      <c r="K275" s="491"/>
      <c r="L275" s="491"/>
      <c r="M275" s="494" t="str">
        <f>IF(G275="","",VLOOKUP(AM275,'【参考】数式用'!$AZ$3:$BA$6,2,FALSE))</f>
        <v/>
      </c>
      <c r="N275" s="503" t="str">
        <f>IF(G275="","",VLOOKUP(G275,'【参考】数式用'!$A$4:$L$54,MATCH('様式４号（個表） '!M275,'【参考】数式用'!$J$3:$L$3,0)+9,FALSE))</f>
        <v/>
      </c>
      <c r="O275" s="513" t="s">
        <v>2422</v>
      </c>
      <c r="P275" s="517" t="str">
        <f t="shared" si="20"/>
        <v>未入力あり</v>
      </c>
      <c r="Q275" s="525" t="str">
        <f>IFERROR(IF(P275="未入力あり","",ROUNDDOWN(ROUNDDOWN($H275*$I275,0)*VLOOKUP($G275,'【参考】数式用'!$A$4:$E$54,3,FALSE),0)),"")</f>
        <v/>
      </c>
      <c r="R275" s="525" t="str">
        <f>IF(AK275="×",0,IF(P275="未入力あり","",ROUNDDOWN(ROUNDDOWN($H275*$I275,0)*VLOOKUP($G275,'【参考】数式用'!$A$4:$E$54,4,FALSE),0)))</f>
        <v/>
      </c>
      <c r="S275" s="529" t="str">
        <f>IF(AL275="×",0,IF(P275="未入力あり","",ROUNDDOWN(ROUNDDOWN($H275*$I275,0)*VLOOKUP($G275,'【参考】数式用'!$A$4:$E$54,5,FALSE),0)))</f>
        <v/>
      </c>
      <c r="U275" s="535"/>
      <c r="V275" s="535"/>
      <c r="W275" s="535"/>
      <c r="X275" s="535"/>
      <c r="Y275" s="535"/>
      <c r="Z275" s="535"/>
      <c r="AA275" s="535"/>
      <c r="AB275" s="535"/>
      <c r="AC275" s="535"/>
      <c r="AD275" s="535"/>
      <c r="AE275" s="535"/>
      <c r="AG275" s="541" t="e">
        <f>IF(#REF!="○",F275,"")</f>
        <v>#REF!</v>
      </c>
      <c r="AH275" s="195" t="e">
        <f>VLOOKUP('様式４号（個表） '!$G275,'【参考】数式用'!$P$4:$Q$54,2,FALSE)</f>
        <v>#N/A</v>
      </c>
      <c r="AI275" s="195" t="e">
        <f>VLOOKUP('様式４号（個表） '!$G275,'【参考】数式用'!$P$4:$W$54,8,FALSE)</f>
        <v>#N/A</v>
      </c>
      <c r="AJ275" s="195" t="e">
        <f>VLOOKUP('様式４号（個表） '!$G275,'【参考】数式用'!$P$4:$AD$54,15,FALSE)</f>
        <v>#N/A</v>
      </c>
      <c r="AK275" s="195" t="str">
        <f t="shared" si="21"/>
        <v/>
      </c>
      <c r="AL275" s="195" t="str">
        <f t="shared" si="21"/>
        <v/>
      </c>
      <c r="AM275" s="195" t="str">
        <f t="shared" si="22"/>
        <v/>
      </c>
      <c r="AN275" s="195" t="str">
        <f>IF(G275="","",VLOOKUP(G275,'【参考】数式用'!$A$4:$M$54,13,FALSE))</f>
        <v/>
      </c>
      <c r="AO275" s="197" t="str">
        <f t="shared" si="23"/>
        <v>―</v>
      </c>
    </row>
    <row r="276" spans="1:41" ht="45" customHeight="1">
      <c r="A276" s="401">
        <f t="shared" si="24"/>
        <v>261</v>
      </c>
      <c r="B276" s="413" t="str">
        <f>IF('様式第２号　基本情報入力シート'!B313="","",'様式第２号　基本情報入力シート'!B313)</f>
        <v/>
      </c>
      <c r="C276" s="426" t="str">
        <f>IF('様式第２号　基本情報入力シート'!L313="","",'様式第２号　基本情報入力シート'!L313)</f>
        <v/>
      </c>
      <c r="D276" s="426" t="str">
        <f>IF('様式第２号　基本情報入力シート'!Q313="","",'様式第２号　基本情報入力シート'!Q313)</f>
        <v/>
      </c>
      <c r="E276" s="426" t="str">
        <f>IF('様式第２号　基本情報入力シート'!V313="","",'様式第２号　基本情報入力シート'!V313)</f>
        <v/>
      </c>
      <c r="F276" s="426" t="str">
        <f>IF('様式第２号　基本情報入力シート'!W313="","",'様式第２号　基本情報入力シート'!W313)</f>
        <v/>
      </c>
      <c r="G276" s="426" t="str">
        <f>IF('様式第２号　基本情報入力シート'!Z313="","",'様式第２号　基本情報入力シート'!Z313)</f>
        <v/>
      </c>
      <c r="H276" s="475" t="str">
        <f>IF('様式第２号　基本情報入力シート'!AD313="","",'様式第２号　基本情報入力シート'!AD313)</f>
        <v/>
      </c>
      <c r="I276" s="481" t="str">
        <f>IF('様式第２号　基本情報入力シート'!AE313="","",'様式第２号　基本情報入力シート'!AE313)</f>
        <v/>
      </c>
      <c r="J276" s="488"/>
      <c r="K276" s="491"/>
      <c r="L276" s="491"/>
      <c r="M276" s="494" t="str">
        <f>IF(G276="","",VLOOKUP(AM276,'【参考】数式用'!$AZ$3:$BA$6,2,FALSE))</f>
        <v/>
      </c>
      <c r="N276" s="503" t="str">
        <f>IF(G276="","",VLOOKUP(G276,'【参考】数式用'!$A$4:$L$54,MATCH('様式４号（個表） '!M276,'【参考】数式用'!$J$3:$L$3,0)+9,FALSE))</f>
        <v/>
      </c>
      <c r="O276" s="513" t="s">
        <v>2422</v>
      </c>
      <c r="P276" s="517" t="str">
        <f t="shared" si="20"/>
        <v>未入力あり</v>
      </c>
      <c r="Q276" s="525" t="str">
        <f>IFERROR(IF(P276="未入力あり","",ROUNDDOWN(ROUNDDOWN($H276*$I276,0)*VLOOKUP($G276,'【参考】数式用'!$A$4:$E$54,3,FALSE),0)),"")</f>
        <v/>
      </c>
      <c r="R276" s="525" t="str">
        <f>IF(AK276="×",0,IF(P276="未入力あり","",ROUNDDOWN(ROUNDDOWN($H276*$I276,0)*VLOOKUP($G276,'【参考】数式用'!$A$4:$E$54,4,FALSE),0)))</f>
        <v/>
      </c>
      <c r="S276" s="529" t="str">
        <f>IF(AL276="×",0,IF(P276="未入力あり","",ROUNDDOWN(ROUNDDOWN($H276*$I276,0)*VLOOKUP($G276,'【参考】数式用'!$A$4:$E$54,5,FALSE),0)))</f>
        <v/>
      </c>
      <c r="U276" s="535"/>
      <c r="V276" s="535"/>
      <c r="W276" s="535"/>
      <c r="X276" s="535"/>
      <c r="Y276" s="535"/>
      <c r="Z276" s="535"/>
      <c r="AA276" s="535"/>
      <c r="AB276" s="535"/>
      <c r="AC276" s="535"/>
      <c r="AD276" s="535"/>
      <c r="AE276" s="535"/>
      <c r="AG276" s="541" t="e">
        <f>IF(#REF!="○",F276,"")</f>
        <v>#REF!</v>
      </c>
      <c r="AH276" s="195" t="e">
        <f>VLOOKUP('様式４号（個表） '!$G276,'【参考】数式用'!$P$4:$Q$54,2,FALSE)</f>
        <v>#N/A</v>
      </c>
      <c r="AI276" s="195" t="e">
        <f>VLOOKUP('様式４号（個表） '!$G276,'【参考】数式用'!$P$4:$W$54,8,FALSE)</f>
        <v>#N/A</v>
      </c>
      <c r="AJ276" s="195" t="e">
        <f>VLOOKUP('様式４号（個表） '!$G276,'【参考】数式用'!$P$4:$AD$54,15,FALSE)</f>
        <v>#N/A</v>
      </c>
      <c r="AK276" s="195" t="str">
        <f t="shared" si="21"/>
        <v/>
      </c>
      <c r="AL276" s="195" t="str">
        <f t="shared" si="21"/>
        <v/>
      </c>
      <c r="AM276" s="195" t="str">
        <f t="shared" si="22"/>
        <v/>
      </c>
      <c r="AN276" s="195" t="str">
        <f>IF(G276="","",VLOOKUP(G276,'【参考】数式用'!$A$4:$M$54,13,FALSE))</f>
        <v/>
      </c>
      <c r="AO276" s="197" t="str">
        <f t="shared" si="23"/>
        <v>―</v>
      </c>
    </row>
    <row r="277" spans="1:41" ht="45" customHeight="1">
      <c r="A277" s="401">
        <f t="shared" si="24"/>
        <v>262</v>
      </c>
      <c r="B277" s="413" t="str">
        <f>IF('様式第２号　基本情報入力シート'!B314="","",'様式第２号　基本情報入力シート'!B314)</f>
        <v/>
      </c>
      <c r="C277" s="426" t="str">
        <f>IF('様式第２号　基本情報入力シート'!L314="","",'様式第２号　基本情報入力シート'!L314)</f>
        <v/>
      </c>
      <c r="D277" s="426" t="str">
        <f>IF('様式第２号　基本情報入力シート'!Q314="","",'様式第２号　基本情報入力シート'!Q314)</f>
        <v/>
      </c>
      <c r="E277" s="426" t="str">
        <f>IF('様式第２号　基本情報入力シート'!V314="","",'様式第２号　基本情報入力シート'!V314)</f>
        <v/>
      </c>
      <c r="F277" s="426" t="str">
        <f>IF('様式第２号　基本情報入力シート'!W314="","",'様式第２号　基本情報入力シート'!W314)</f>
        <v/>
      </c>
      <c r="G277" s="426" t="str">
        <f>IF('様式第２号　基本情報入力シート'!Z314="","",'様式第２号　基本情報入力シート'!Z314)</f>
        <v/>
      </c>
      <c r="H277" s="475" t="str">
        <f>IF('様式第２号　基本情報入力シート'!AD314="","",'様式第２号　基本情報入力シート'!AD314)</f>
        <v/>
      </c>
      <c r="I277" s="481" t="str">
        <f>IF('様式第２号　基本情報入力シート'!AE314="","",'様式第２号　基本情報入力シート'!AE314)</f>
        <v/>
      </c>
      <c r="J277" s="488"/>
      <c r="K277" s="491"/>
      <c r="L277" s="491"/>
      <c r="M277" s="494" t="str">
        <f>IF(G277="","",VLOOKUP(AM277,'【参考】数式用'!$AZ$3:$BA$6,2,FALSE))</f>
        <v/>
      </c>
      <c r="N277" s="503" t="str">
        <f>IF(G277="","",VLOOKUP(G277,'【参考】数式用'!$A$4:$L$54,MATCH('様式４号（個表） '!M277,'【参考】数式用'!$J$3:$L$3,0)+9,FALSE))</f>
        <v/>
      </c>
      <c r="O277" s="513" t="s">
        <v>2422</v>
      </c>
      <c r="P277" s="517" t="str">
        <f t="shared" si="20"/>
        <v>未入力あり</v>
      </c>
      <c r="Q277" s="525" t="str">
        <f>IFERROR(IF(P277="未入力あり","",ROUNDDOWN(ROUNDDOWN($H277*$I277,0)*VLOOKUP($G277,'【参考】数式用'!$A$4:$E$54,3,FALSE),0)),"")</f>
        <v/>
      </c>
      <c r="R277" s="525" t="str">
        <f>IF(AK277="×",0,IF(P277="未入力あり","",ROUNDDOWN(ROUNDDOWN($H277*$I277,0)*VLOOKUP($G277,'【参考】数式用'!$A$4:$E$54,4,FALSE),0)))</f>
        <v/>
      </c>
      <c r="S277" s="529" t="str">
        <f>IF(AL277="×",0,IF(P277="未入力あり","",ROUNDDOWN(ROUNDDOWN($H277*$I277,0)*VLOOKUP($G277,'【参考】数式用'!$A$4:$E$54,5,FALSE),0)))</f>
        <v/>
      </c>
      <c r="U277" s="535"/>
      <c r="V277" s="535"/>
      <c r="W277" s="535"/>
      <c r="X277" s="535"/>
      <c r="Y277" s="535"/>
      <c r="Z277" s="535"/>
      <c r="AA277" s="535"/>
      <c r="AB277" s="535"/>
      <c r="AC277" s="535"/>
      <c r="AD277" s="535"/>
      <c r="AE277" s="535"/>
      <c r="AG277" s="541" t="e">
        <f>IF(#REF!="○",F277,"")</f>
        <v>#REF!</v>
      </c>
      <c r="AH277" s="195" t="e">
        <f>VLOOKUP('様式４号（個表） '!$G277,'【参考】数式用'!$P$4:$Q$54,2,FALSE)</f>
        <v>#N/A</v>
      </c>
      <c r="AI277" s="195" t="e">
        <f>VLOOKUP('様式４号（個表） '!$G277,'【参考】数式用'!$P$4:$W$54,8,FALSE)</f>
        <v>#N/A</v>
      </c>
      <c r="AJ277" s="195" t="e">
        <f>VLOOKUP('様式４号（個表） '!$G277,'【参考】数式用'!$P$4:$AD$54,15,FALSE)</f>
        <v>#N/A</v>
      </c>
      <c r="AK277" s="195" t="str">
        <f t="shared" si="21"/>
        <v/>
      </c>
      <c r="AL277" s="195" t="str">
        <f t="shared" si="21"/>
        <v/>
      </c>
      <c r="AM277" s="195" t="str">
        <f t="shared" si="22"/>
        <v/>
      </c>
      <c r="AN277" s="195" t="str">
        <f>IF(G277="","",VLOOKUP(G277,'【参考】数式用'!$A$4:$M$54,13,FALSE))</f>
        <v/>
      </c>
      <c r="AO277" s="197" t="str">
        <f t="shared" si="23"/>
        <v>―</v>
      </c>
    </row>
    <row r="278" spans="1:41" ht="45" customHeight="1">
      <c r="A278" s="401">
        <f t="shared" si="24"/>
        <v>263</v>
      </c>
      <c r="B278" s="413" t="str">
        <f>IF('様式第２号　基本情報入力シート'!B315="","",'様式第２号　基本情報入力シート'!B315)</f>
        <v/>
      </c>
      <c r="C278" s="426" t="str">
        <f>IF('様式第２号　基本情報入力シート'!L315="","",'様式第２号　基本情報入力シート'!L315)</f>
        <v/>
      </c>
      <c r="D278" s="426" t="str">
        <f>IF('様式第２号　基本情報入力シート'!Q315="","",'様式第２号　基本情報入力シート'!Q315)</f>
        <v/>
      </c>
      <c r="E278" s="426" t="str">
        <f>IF('様式第２号　基本情報入力シート'!V315="","",'様式第２号　基本情報入力シート'!V315)</f>
        <v/>
      </c>
      <c r="F278" s="426" t="str">
        <f>IF('様式第２号　基本情報入力シート'!W315="","",'様式第２号　基本情報入力シート'!W315)</f>
        <v/>
      </c>
      <c r="G278" s="426" t="str">
        <f>IF('様式第２号　基本情報入力シート'!Z315="","",'様式第２号　基本情報入力シート'!Z315)</f>
        <v/>
      </c>
      <c r="H278" s="475" t="str">
        <f>IF('様式第２号　基本情報入力シート'!AD315="","",'様式第２号　基本情報入力シート'!AD315)</f>
        <v/>
      </c>
      <c r="I278" s="481" t="str">
        <f>IF('様式第２号　基本情報入力シート'!AE315="","",'様式第２号　基本情報入力シート'!AE315)</f>
        <v/>
      </c>
      <c r="J278" s="488"/>
      <c r="K278" s="491"/>
      <c r="L278" s="491"/>
      <c r="M278" s="494" t="str">
        <f>IF(G278="","",VLOOKUP(AM278,'【参考】数式用'!$AZ$3:$BA$6,2,FALSE))</f>
        <v/>
      </c>
      <c r="N278" s="503" t="str">
        <f>IF(G278="","",VLOOKUP(G278,'【参考】数式用'!$A$4:$L$54,MATCH('様式４号（個表） '!M278,'【参考】数式用'!$J$3:$L$3,0)+9,FALSE))</f>
        <v/>
      </c>
      <c r="O278" s="513" t="s">
        <v>2422</v>
      </c>
      <c r="P278" s="517" t="str">
        <f t="shared" si="20"/>
        <v>未入力あり</v>
      </c>
      <c r="Q278" s="525" t="str">
        <f>IFERROR(IF(P278="未入力あり","",ROUNDDOWN(ROUNDDOWN($H278*$I278,0)*VLOOKUP($G278,'【参考】数式用'!$A$4:$E$54,3,FALSE),0)),"")</f>
        <v/>
      </c>
      <c r="R278" s="525" t="str">
        <f>IF(AK278="×",0,IF(P278="未入力あり","",ROUNDDOWN(ROUNDDOWN($H278*$I278,0)*VLOOKUP($G278,'【参考】数式用'!$A$4:$E$54,4,FALSE),0)))</f>
        <v/>
      </c>
      <c r="S278" s="529" t="str">
        <f>IF(AL278="×",0,IF(P278="未入力あり","",ROUNDDOWN(ROUNDDOWN($H278*$I278,0)*VLOOKUP($G278,'【参考】数式用'!$A$4:$E$54,5,FALSE),0)))</f>
        <v/>
      </c>
      <c r="U278" s="535"/>
      <c r="V278" s="535"/>
      <c r="W278" s="535"/>
      <c r="X278" s="535"/>
      <c r="Y278" s="535"/>
      <c r="Z278" s="535"/>
      <c r="AA278" s="535"/>
      <c r="AB278" s="535"/>
      <c r="AC278" s="535"/>
      <c r="AD278" s="535"/>
      <c r="AE278" s="535"/>
      <c r="AG278" s="541" t="e">
        <f>IF(#REF!="○",F278,"")</f>
        <v>#REF!</v>
      </c>
      <c r="AH278" s="195" t="e">
        <f>VLOOKUP('様式４号（個表） '!$G278,'【参考】数式用'!$P$4:$Q$54,2,FALSE)</f>
        <v>#N/A</v>
      </c>
      <c r="AI278" s="195" t="e">
        <f>VLOOKUP('様式４号（個表） '!$G278,'【参考】数式用'!$P$4:$W$54,8,FALSE)</f>
        <v>#N/A</v>
      </c>
      <c r="AJ278" s="195" t="e">
        <f>VLOOKUP('様式４号（個表） '!$G278,'【参考】数式用'!$P$4:$AD$54,15,FALSE)</f>
        <v>#N/A</v>
      </c>
      <c r="AK278" s="195" t="str">
        <f t="shared" si="21"/>
        <v/>
      </c>
      <c r="AL278" s="195" t="str">
        <f t="shared" si="21"/>
        <v/>
      </c>
      <c r="AM278" s="195" t="str">
        <f t="shared" si="22"/>
        <v/>
      </c>
      <c r="AN278" s="195" t="str">
        <f>IF(G278="","",VLOOKUP(G278,'【参考】数式用'!$A$4:$M$54,13,FALSE))</f>
        <v/>
      </c>
      <c r="AO278" s="197" t="str">
        <f t="shared" si="23"/>
        <v>―</v>
      </c>
    </row>
    <row r="279" spans="1:41" ht="45" customHeight="1">
      <c r="A279" s="401">
        <f t="shared" si="24"/>
        <v>264</v>
      </c>
      <c r="B279" s="413" t="str">
        <f>IF('様式第２号　基本情報入力シート'!B316="","",'様式第２号　基本情報入力シート'!B316)</f>
        <v/>
      </c>
      <c r="C279" s="426" t="str">
        <f>IF('様式第２号　基本情報入力シート'!L316="","",'様式第２号　基本情報入力シート'!L316)</f>
        <v/>
      </c>
      <c r="D279" s="426" t="str">
        <f>IF('様式第２号　基本情報入力シート'!Q316="","",'様式第２号　基本情報入力シート'!Q316)</f>
        <v/>
      </c>
      <c r="E279" s="426" t="str">
        <f>IF('様式第２号　基本情報入力シート'!V316="","",'様式第２号　基本情報入力シート'!V316)</f>
        <v/>
      </c>
      <c r="F279" s="426" t="str">
        <f>IF('様式第２号　基本情報入力シート'!W316="","",'様式第２号　基本情報入力シート'!W316)</f>
        <v/>
      </c>
      <c r="G279" s="426" t="str">
        <f>IF('様式第２号　基本情報入力シート'!Z316="","",'様式第２号　基本情報入力シート'!Z316)</f>
        <v/>
      </c>
      <c r="H279" s="475" t="str">
        <f>IF('様式第２号　基本情報入力シート'!AD316="","",'様式第２号　基本情報入力シート'!AD316)</f>
        <v/>
      </c>
      <c r="I279" s="481" t="str">
        <f>IF('様式第２号　基本情報入力シート'!AE316="","",'様式第２号　基本情報入力シート'!AE316)</f>
        <v/>
      </c>
      <c r="J279" s="488"/>
      <c r="K279" s="491"/>
      <c r="L279" s="491"/>
      <c r="M279" s="494" t="str">
        <f>IF(G279="","",VLOOKUP(AM279,'【参考】数式用'!$AZ$3:$BA$6,2,FALSE))</f>
        <v/>
      </c>
      <c r="N279" s="503" t="str">
        <f>IF(G279="","",VLOOKUP(G279,'【参考】数式用'!$A$4:$L$54,MATCH('様式４号（個表） '!M279,'【参考】数式用'!$J$3:$L$3,0)+9,FALSE))</f>
        <v/>
      </c>
      <c r="O279" s="513" t="s">
        <v>2422</v>
      </c>
      <c r="P279" s="517" t="str">
        <f t="shared" si="20"/>
        <v>未入力あり</v>
      </c>
      <c r="Q279" s="525" t="str">
        <f>IFERROR(IF(P279="未入力あり","",ROUNDDOWN(ROUNDDOWN($H279*$I279,0)*VLOOKUP($G279,'【参考】数式用'!$A$4:$E$54,3,FALSE),0)),"")</f>
        <v/>
      </c>
      <c r="R279" s="525" t="str">
        <f>IF(AK279="×",0,IF(P279="未入力あり","",ROUNDDOWN(ROUNDDOWN($H279*$I279,0)*VLOOKUP($G279,'【参考】数式用'!$A$4:$E$54,4,FALSE),0)))</f>
        <v/>
      </c>
      <c r="S279" s="529" t="str">
        <f>IF(AL279="×",0,IF(P279="未入力あり","",ROUNDDOWN(ROUNDDOWN($H279*$I279,0)*VLOOKUP($G279,'【参考】数式用'!$A$4:$E$54,5,FALSE),0)))</f>
        <v/>
      </c>
      <c r="U279" s="535"/>
      <c r="V279" s="535"/>
      <c r="W279" s="535"/>
      <c r="X279" s="535"/>
      <c r="Y279" s="535"/>
      <c r="Z279" s="535"/>
      <c r="AA279" s="535"/>
      <c r="AB279" s="535"/>
      <c r="AC279" s="535"/>
      <c r="AD279" s="535"/>
      <c r="AE279" s="535"/>
      <c r="AG279" s="541" t="e">
        <f>IF(#REF!="○",F279,"")</f>
        <v>#REF!</v>
      </c>
      <c r="AH279" s="195" t="e">
        <f>VLOOKUP('様式４号（個表） '!$G279,'【参考】数式用'!$P$4:$Q$54,2,FALSE)</f>
        <v>#N/A</v>
      </c>
      <c r="AI279" s="195" t="e">
        <f>VLOOKUP('様式４号（個表） '!$G279,'【参考】数式用'!$P$4:$W$54,8,FALSE)</f>
        <v>#N/A</v>
      </c>
      <c r="AJ279" s="195" t="e">
        <f>VLOOKUP('様式４号（個表） '!$G279,'【参考】数式用'!$P$4:$AD$54,15,FALSE)</f>
        <v>#N/A</v>
      </c>
      <c r="AK279" s="195" t="str">
        <f t="shared" si="21"/>
        <v/>
      </c>
      <c r="AL279" s="195" t="str">
        <f t="shared" si="21"/>
        <v/>
      </c>
      <c r="AM279" s="195" t="str">
        <f t="shared" si="22"/>
        <v/>
      </c>
      <c r="AN279" s="195" t="str">
        <f>IF(G279="","",VLOOKUP(G279,'【参考】数式用'!$A$4:$M$54,13,FALSE))</f>
        <v/>
      </c>
      <c r="AO279" s="197" t="str">
        <f t="shared" si="23"/>
        <v>―</v>
      </c>
    </row>
    <row r="280" spans="1:41" ht="45" customHeight="1">
      <c r="A280" s="401">
        <f t="shared" si="24"/>
        <v>265</v>
      </c>
      <c r="B280" s="413" t="str">
        <f>IF('様式第２号　基本情報入力シート'!B317="","",'様式第２号　基本情報入力シート'!B317)</f>
        <v/>
      </c>
      <c r="C280" s="426" t="str">
        <f>IF('様式第２号　基本情報入力シート'!L317="","",'様式第２号　基本情報入力シート'!L317)</f>
        <v/>
      </c>
      <c r="D280" s="426" t="str">
        <f>IF('様式第２号　基本情報入力シート'!Q317="","",'様式第２号　基本情報入力シート'!Q317)</f>
        <v/>
      </c>
      <c r="E280" s="426" t="str">
        <f>IF('様式第２号　基本情報入力シート'!V317="","",'様式第２号　基本情報入力シート'!V317)</f>
        <v/>
      </c>
      <c r="F280" s="426" t="str">
        <f>IF('様式第２号　基本情報入力シート'!W317="","",'様式第２号　基本情報入力シート'!W317)</f>
        <v/>
      </c>
      <c r="G280" s="426" t="str">
        <f>IF('様式第２号　基本情報入力シート'!Z317="","",'様式第２号　基本情報入力シート'!Z317)</f>
        <v/>
      </c>
      <c r="H280" s="475" t="str">
        <f>IF('様式第２号　基本情報入力シート'!AD317="","",'様式第２号　基本情報入力シート'!AD317)</f>
        <v/>
      </c>
      <c r="I280" s="481" t="str">
        <f>IF('様式第２号　基本情報入力シート'!AE317="","",'様式第２号　基本情報入力シート'!AE317)</f>
        <v/>
      </c>
      <c r="J280" s="488"/>
      <c r="K280" s="491"/>
      <c r="L280" s="491"/>
      <c r="M280" s="494" t="str">
        <f>IF(G280="","",VLOOKUP(AM280,'【参考】数式用'!$AZ$3:$BA$6,2,FALSE))</f>
        <v/>
      </c>
      <c r="N280" s="503" t="str">
        <f>IF(G280="","",VLOOKUP(G280,'【参考】数式用'!$A$4:$L$54,MATCH('様式４号（個表） '!M280,'【参考】数式用'!$J$3:$L$3,0)+9,FALSE))</f>
        <v/>
      </c>
      <c r="O280" s="513" t="s">
        <v>2422</v>
      </c>
      <c r="P280" s="517" t="str">
        <f t="shared" si="20"/>
        <v>未入力あり</v>
      </c>
      <c r="Q280" s="525" t="str">
        <f>IFERROR(IF(P280="未入力あり","",ROUNDDOWN(ROUNDDOWN($H280*$I280,0)*VLOOKUP($G280,'【参考】数式用'!$A$4:$E$54,3,FALSE),0)),"")</f>
        <v/>
      </c>
      <c r="R280" s="525" t="str">
        <f>IF(AK280="×",0,IF(P280="未入力あり","",ROUNDDOWN(ROUNDDOWN($H280*$I280,0)*VLOOKUP($G280,'【参考】数式用'!$A$4:$E$54,4,FALSE),0)))</f>
        <v/>
      </c>
      <c r="S280" s="529" t="str">
        <f>IF(AL280="×",0,IF(P280="未入力あり","",ROUNDDOWN(ROUNDDOWN($H280*$I280,0)*VLOOKUP($G280,'【参考】数式用'!$A$4:$E$54,5,FALSE),0)))</f>
        <v/>
      </c>
      <c r="U280" s="535"/>
      <c r="V280" s="535"/>
      <c r="W280" s="535"/>
      <c r="X280" s="535"/>
      <c r="Y280" s="535"/>
      <c r="Z280" s="535"/>
      <c r="AA280" s="535"/>
      <c r="AB280" s="535"/>
      <c r="AC280" s="535"/>
      <c r="AD280" s="535"/>
      <c r="AE280" s="535"/>
      <c r="AG280" s="541" t="e">
        <f>IF(#REF!="○",F280,"")</f>
        <v>#REF!</v>
      </c>
      <c r="AH280" s="195" t="e">
        <f>VLOOKUP('様式４号（個表） '!$G280,'【参考】数式用'!$P$4:$Q$54,2,FALSE)</f>
        <v>#N/A</v>
      </c>
      <c r="AI280" s="195" t="e">
        <f>VLOOKUP('様式４号（個表） '!$G280,'【参考】数式用'!$P$4:$W$54,8,FALSE)</f>
        <v>#N/A</v>
      </c>
      <c r="AJ280" s="195" t="e">
        <f>VLOOKUP('様式４号（個表） '!$G280,'【参考】数式用'!$P$4:$AD$54,15,FALSE)</f>
        <v>#N/A</v>
      </c>
      <c r="AK280" s="195" t="str">
        <f t="shared" si="21"/>
        <v/>
      </c>
      <c r="AL280" s="195" t="str">
        <f t="shared" si="21"/>
        <v/>
      </c>
      <c r="AM280" s="195" t="str">
        <f t="shared" si="22"/>
        <v/>
      </c>
      <c r="AN280" s="195" t="str">
        <f>IF(G280="","",VLOOKUP(G280,'【参考】数式用'!$A$4:$M$54,13,FALSE))</f>
        <v/>
      </c>
      <c r="AO280" s="197" t="str">
        <f t="shared" si="23"/>
        <v>―</v>
      </c>
    </row>
    <row r="281" spans="1:41" ht="45" customHeight="1">
      <c r="A281" s="401">
        <f t="shared" si="24"/>
        <v>266</v>
      </c>
      <c r="B281" s="413" t="str">
        <f>IF('様式第２号　基本情報入力シート'!B318="","",'様式第２号　基本情報入力シート'!B318)</f>
        <v/>
      </c>
      <c r="C281" s="426" t="str">
        <f>IF('様式第２号　基本情報入力シート'!L318="","",'様式第２号　基本情報入力シート'!L318)</f>
        <v/>
      </c>
      <c r="D281" s="426" t="str">
        <f>IF('様式第２号　基本情報入力シート'!Q318="","",'様式第２号　基本情報入力シート'!Q318)</f>
        <v/>
      </c>
      <c r="E281" s="426" t="str">
        <f>IF('様式第２号　基本情報入力シート'!V318="","",'様式第２号　基本情報入力シート'!V318)</f>
        <v/>
      </c>
      <c r="F281" s="426" t="str">
        <f>IF('様式第２号　基本情報入力シート'!W318="","",'様式第２号　基本情報入力シート'!W318)</f>
        <v/>
      </c>
      <c r="G281" s="426" t="str">
        <f>IF('様式第２号　基本情報入力シート'!Z318="","",'様式第２号　基本情報入力シート'!Z318)</f>
        <v/>
      </c>
      <c r="H281" s="475" t="str">
        <f>IF('様式第２号　基本情報入力シート'!AD318="","",'様式第２号　基本情報入力シート'!AD318)</f>
        <v/>
      </c>
      <c r="I281" s="481" t="str">
        <f>IF('様式第２号　基本情報入力シート'!AE318="","",'様式第２号　基本情報入力シート'!AE318)</f>
        <v/>
      </c>
      <c r="J281" s="488"/>
      <c r="K281" s="491"/>
      <c r="L281" s="491"/>
      <c r="M281" s="494" t="str">
        <f>IF(G281="","",VLOOKUP(AM281,'【参考】数式用'!$AZ$3:$BA$6,2,FALSE))</f>
        <v/>
      </c>
      <c r="N281" s="503" t="str">
        <f>IF(G281="","",VLOOKUP(G281,'【参考】数式用'!$A$4:$L$54,MATCH('様式４号（個表） '!M281,'【参考】数式用'!$J$3:$L$3,0)+9,FALSE))</f>
        <v/>
      </c>
      <c r="O281" s="513" t="s">
        <v>2422</v>
      </c>
      <c r="P281" s="517" t="str">
        <f t="shared" si="20"/>
        <v>未入力あり</v>
      </c>
      <c r="Q281" s="525" t="str">
        <f>IFERROR(IF(P281="未入力あり","",ROUNDDOWN(ROUNDDOWN($H281*$I281,0)*VLOOKUP($G281,'【参考】数式用'!$A$4:$E$54,3,FALSE),0)),"")</f>
        <v/>
      </c>
      <c r="R281" s="525" t="str">
        <f>IF(AK281="×",0,IF(P281="未入力あり","",ROUNDDOWN(ROUNDDOWN($H281*$I281,0)*VLOOKUP($G281,'【参考】数式用'!$A$4:$E$54,4,FALSE),0)))</f>
        <v/>
      </c>
      <c r="S281" s="529" t="str">
        <f>IF(AL281="×",0,IF(P281="未入力あり","",ROUNDDOWN(ROUNDDOWN($H281*$I281,0)*VLOOKUP($G281,'【参考】数式用'!$A$4:$E$54,5,FALSE),0)))</f>
        <v/>
      </c>
      <c r="U281" s="535"/>
      <c r="V281" s="535"/>
      <c r="W281" s="535"/>
      <c r="X281" s="535"/>
      <c r="Y281" s="535"/>
      <c r="Z281" s="535"/>
      <c r="AA281" s="535"/>
      <c r="AB281" s="535"/>
      <c r="AC281" s="535"/>
      <c r="AD281" s="535"/>
      <c r="AE281" s="535"/>
      <c r="AG281" s="541" t="e">
        <f>IF(#REF!="○",F281,"")</f>
        <v>#REF!</v>
      </c>
      <c r="AH281" s="195" t="e">
        <f>VLOOKUP('様式４号（個表） '!$G281,'【参考】数式用'!$P$4:$Q$54,2,FALSE)</f>
        <v>#N/A</v>
      </c>
      <c r="AI281" s="195" t="e">
        <f>VLOOKUP('様式４号（個表） '!$G281,'【参考】数式用'!$P$4:$W$54,8,FALSE)</f>
        <v>#N/A</v>
      </c>
      <c r="AJ281" s="195" t="e">
        <f>VLOOKUP('様式４号（個表） '!$G281,'【参考】数式用'!$P$4:$AD$54,15,FALSE)</f>
        <v>#N/A</v>
      </c>
      <c r="AK281" s="195" t="str">
        <f t="shared" si="21"/>
        <v/>
      </c>
      <c r="AL281" s="195" t="str">
        <f t="shared" si="21"/>
        <v/>
      </c>
      <c r="AM281" s="195" t="str">
        <f t="shared" si="22"/>
        <v/>
      </c>
      <c r="AN281" s="195" t="str">
        <f>IF(G281="","",VLOOKUP(G281,'【参考】数式用'!$A$4:$M$54,13,FALSE))</f>
        <v/>
      </c>
      <c r="AO281" s="197" t="str">
        <f t="shared" si="23"/>
        <v>―</v>
      </c>
    </row>
    <row r="282" spans="1:41" ht="45" customHeight="1">
      <c r="A282" s="401">
        <f t="shared" si="24"/>
        <v>267</v>
      </c>
      <c r="B282" s="413" t="str">
        <f>IF('様式第２号　基本情報入力シート'!B319="","",'様式第２号　基本情報入力シート'!B319)</f>
        <v/>
      </c>
      <c r="C282" s="426" t="str">
        <f>IF('様式第２号　基本情報入力シート'!L319="","",'様式第２号　基本情報入力シート'!L319)</f>
        <v/>
      </c>
      <c r="D282" s="426" t="str">
        <f>IF('様式第２号　基本情報入力シート'!Q319="","",'様式第２号　基本情報入力シート'!Q319)</f>
        <v/>
      </c>
      <c r="E282" s="426" t="str">
        <f>IF('様式第２号　基本情報入力シート'!V319="","",'様式第２号　基本情報入力シート'!V319)</f>
        <v/>
      </c>
      <c r="F282" s="426" t="str">
        <f>IF('様式第２号　基本情報入力シート'!W319="","",'様式第２号　基本情報入力シート'!W319)</f>
        <v/>
      </c>
      <c r="G282" s="426" t="str">
        <f>IF('様式第２号　基本情報入力シート'!Z319="","",'様式第２号　基本情報入力シート'!Z319)</f>
        <v/>
      </c>
      <c r="H282" s="475" t="str">
        <f>IF('様式第２号　基本情報入力シート'!AD319="","",'様式第２号　基本情報入力シート'!AD319)</f>
        <v/>
      </c>
      <c r="I282" s="481" t="str">
        <f>IF('様式第２号　基本情報入力シート'!AE319="","",'様式第２号　基本情報入力シート'!AE319)</f>
        <v/>
      </c>
      <c r="J282" s="488"/>
      <c r="K282" s="491"/>
      <c r="L282" s="491"/>
      <c r="M282" s="494" t="str">
        <f>IF(G282="","",VLOOKUP(AM282,'【参考】数式用'!$AZ$3:$BA$6,2,FALSE))</f>
        <v/>
      </c>
      <c r="N282" s="503" t="str">
        <f>IF(G282="","",VLOOKUP(G282,'【参考】数式用'!$A$4:$L$54,MATCH('様式４号（個表） '!M282,'【参考】数式用'!$J$3:$L$3,0)+9,FALSE))</f>
        <v/>
      </c>
      <c r="O282" s="513" t="s">
        <v>2422</v>
      </c>
      <c r="P282" s="517" t="str">
        <f t="shared" si="20"/>
        <v>未入力あり</v>
      </c>
      <c r="Q282" s="525" t="str">
        <f>IFERROR(IF(P282="未入力あり","",ROUNDDOWN(ROUNDDOWN($H282*$I282,0)*VLOOKUP($G282,'【参考】数式用'!$A$4:$E$54,3,FALSE),0)),"")</f>
        <v/>
      </c>
      <c r="R282" s="525" t="str">
        <f>IF(AK282="×",0,IF(P282="未入力あり","",ROUNDDOWN(ROUNDDOWN($H282*$I282,0)*VLOOKUP($G282,'【参考】数式用'!$A$4:$E$54,4,FALSE),0)))</f>
        <v/>
      </c>
      <c r="S282" s="529" t="str">
        <f>IF(AL282="×",0,IF(P282="未入力あり","",ROUNDDOWN(ROUNDDOWN($H282*$I282,0)*VLOOKUP($G282,'【参考】数式用'!$A$4:$E$54,5,FALSE),0)))</f>
        <v/>
      </c>
      <c r="U282" s="535"/>
      <c r="V282" s="535"/>
      <c r="W282" s="535"/>
      <c r="X282" s="535"/>
      <c r="Y282" s="535"/>
      <c r="Z282" s="535"/>
      <c r="AA282" s="535"/>
      <c r="AB282" s="535"/>
      <c r="AC282" s="535"/>
      <c r="AD282" s="535"/>
      <c r="AE282" s="535"/>
      <c r="AG282" s="541" t="e">
        <f>IF(#REF!="○",F282,"")</f>
        <v>#REF!</v>
      </c>
      <c r="AH282" s="195" t="e">
        <f>VLOOKUP('様式４号（個表） '!$G282,'【参考】数式用'!$P$4:$Q$54,2,FALSE)</f>
        <v>#N/A</v>
      </c>
      <c r="AI282" s="195" t="e">
        <f>VLOOKUP('様式４号（個表） '!$G282,'【参考】数式用'!$P$4:$W$54,8,FALSE)</f>
        <v>#N/A</v>
      </c>
      <c r="AJ282" s="195" t="e">
        <f>VLOOKUP('様式４号（個表） '!$G282,'【参考】数式用'!$P$4:$AD$54,15,FALSE)</f>
        <v>#N/A</v>
      </c>
      <c r="AK282" s="195" t="str">
        <f t="shared" si="21"/>
        <v/>
      </c>
      <c r="AL282" s="195" t="str">
        <f t="shared" si="21"/>
        <v/>
      </c>
      <c r="AM282" s="195" t="str">
        <f t="shared" si="22"/>
        <v/>
      </c>
      <c r="AN282" s="195" t="str">
        <f>IF(G282="","",VLOOKUP(G282,'【参考】数式用'!$A$4:$M$54,13,FALSE))</f>
        <v/>
      </c>
      <c r="AO282" s="197" t="str">
        <f t="shared" si="23"/>
        <v>―</v>
      </c>
    </row>
    <row r="283" spans="1:41" ht="45" customHeight="1">
      <c r="A283" s="401">
        <f t="shared" si="24"/>
        <v>268</v>
      </c>
      <c r="B283" s="413" t="str">
        <f>IF('様式第２号　基本情報入力シート'!B320="","",'様式第２号　基本情報入力シート'!B320)</f>
        <v/>
      </c>
      <c r="C283" s="426" t="str">
        <f>IF('様式第２号　基本情報入力シート'!L320="","",'様式第２号　基本情報入力シート'!L320)</f>
        <v/>
      </c>
      <c r="D283" s="426" t="str">
        <f>IF('様式第２号　基本情報入力シート'!Q320="","",'様式第２号　基本情報入力シート'!Q320)</f>
        <v/>
      </c>
      <c r="E283" s="426" t="str">
        <f>IF('様式第２号　基本情報入力シート'!V320="","",'様式第２号　基本情報入力シート'!V320)</f>
        <v/>
      </c>
      <c r="F283" s="426" t="str">
        <f>IF('様式第２号　基本情報入力シート'!W320="","",'様式第２号　基本情報入力シート'!W320)</f>
        <v/>
      </c>
      <c r="G283" s="426" t="str">
        <f>IF('様式第２号　基本情報入力シート'!Z320="","",'様式第２号　基本情報入力シート'!Z320)</f>
        <v/>
      </c>
      <c r="H283" s="475" t="str">
        <f>IF('様式第２号　基本情報入力シート'!AD320="","",'様式第２号　基本情報入力シート'!AD320)</f>
        <v/>
      </c>
      <c r="I283" s="481" t="str">
        <f>IF('様式第２号　基本情報入力シート'!AE320="","",'様式第２号　基本情報入力シート'!AE320)</f>
        <v/>
      </c>
      <c r="J283" s="488"/>
      <c r="K283" s="491"/>
      <c r="L283" s="491"/>
      <c r="M283" s="494" t="str">
        <f>IF(G283="","",VLOOKUP(AM283,'【参考】数式用'!$AZ$3:$BA$6,2,FALSE))</f>
        <v/>
      </c>
      <c r="N283" s="503" t="str">
        <f>IF(G283="","",VLOOKUP(G283,'【参考】数式用'!$A$4:$L$54,MATCH('様式４号（個表） '!M283,'【参考】数式用'!$J$3:$L$3,0)+9,FALSE))</f>
        <v/>
      </c>
      <c r="O283" s="513" t="s">
        <v>2422</v>
      </c>
      <c r="P283" s="517" t="str">
        <f t="shared" si="20"/>
        <v>未入力あり</v>
      </c>
      <c r="Q283" s="525" t="str">
        <f>IFERROR(IF(P283="未入力あり","",ROUNDDOWN(ROUNDDOWN($H283*$I283,0)*VLOOKUP($G283,'【参考】数式用'!$A$4:$E$54,3,FALSE),0)),"")</f>
        <v/>
      </c>
      <c r="R283" s="525" t="str">
        <f>IF(AK283="×",0,IF(P283="未入力あり","",ROUNDDOWN(ROUNDDOWN($H283*$I283,0)*VLOOKUP($G283,'【参考】数式用'!$A$4:$E$54,4,FALSE),0)))</f>
        <v/>
      </c>
      <c r="S283" s="529" t="str">
        <f>IF(AL283="×",0,IF(P283="未入力あり","",ROUNDDOWN(ROUNDDOWN($H283*$I283,0)*VLOOKUP($G283,'【参考】数式用'!$A$4:$E$54,5,FALSE),0)))</f>
        <v/>
      </c>
      <c r="U283" s="535"/>
      <c r="V283" s="535"/>
      <c r="W283" s="535"/>
      <c r="X283" s="535"/>
      <c r="Y283" s="535"/>
      <c r="Z283" s="535"/>
      <c r="AA283" s="535"/>
      <c r="AB283" s="535"/>
      <c r="AC283" s="535"/>
      <c r="AD283" s="535"/>
      <c r="AE283" s="535"/>
      <c r="AG283" s="541" t="e">
        <f>IF(#REF!="○",F283,"")</f>
        <v>#REF!</v>
      </c>
      <c r="AH283" s="195" t="e">
        <f>VLOOKUP('様式４号（個表） '!$G283,'【参考】数式用'!$P$4:$Q$54,2,FALSE)</f>
        <v>#N/A</v>
      </c>
      <c r="AI283" s="195" t="e">
        <f>VLOOKUP('様式４号（個表） '!$G283,'【参考】数式用'!$P$4:$W$54,8,FALSE)</f>
        <v>#N/A</v>
      </c>
      <c r="AJ283" s="195" t="e">
        <f>VLOOKUP('様式４号（個表） '!$G283,'【参考】数式用'!$P$4:$AD$54,15,FALSE)</f>
        <v>#N/A</v>
      </c>
      <c r="AK283" s="195" t="str">
        <f t="shared" si="21"/>
        <v/>
      </c>
      <c r="AL283" s="195" t="str">
        <f t="shared" si="21"/>
        <v/>
      </c>
      <c r="AM283" s="195" t="str">
        <f t="shared" si="22"/>
        <v/>
      </c>
      <c r="AN283" s="195" t="str">
        <f>IF(G283="","",VLOOKUP(G283,'【参考】数式用'!$A$4:$M$54,13,FALSE))</f>
        <v/>
      </c>
      <c r="AO283" s="197" t="str">
        <f t="shared" si="23"/>
        <v>―</v>
      </c>
    </row>
    <row r="284" spans="1:41" ht="45" customHeight="1">
      <c r="A284" s="401">
        <f t="shared" si="24"/>
        <v>269</v>
      </c>
      <c r="B284" s="413" t="str">
        <f>IF('様式第２号　基本情報入力シート'!B321="","",'様式第２号　基本情報入力シート'!B321)</f>
        <v/>
      </c>
      <c r="C284" s="426" t="str">
        <f>IF('様式第２号　基本情報入力シート'!L321="","",'様式第２号　基本情報入力シート'!L321)</f>
        <v/>
      </c>
      <c r="D284" s="426" t="str">
        <f>IF('様式第２号　基本情報入力シート'!Q321="","",'様式第２号　基本情報入力シート'!Q321)</f>
        <v/>
      </c>
      <c r="E284" s="426" t="str">
        <f>IF('様式第２号　基本情報入力シート'!V321="","",'様式第２号　基本情報入力シート'!V321)</f>
        <v/>
      </c>
      <c r="F284" s="426" t="str">
        <f>IF('様式第２号　基本情報入力シート'!W321="","",'様式第２号　基本情報入力シート'!W321)</f>
        <v/>
      </c>
      <c r="G284" s="426" t="str">
        <f>IF('様式第２号　基本情報入力シート'!Z321="","",'様式第２号　基本情報入力シート'!Z321)</f>
        <v/>
      </c>
      <c r="H284" s="475" t="str">
        <f>IF('様式第２号　基本情報入力シート'!AD321="","",'様式第２号　基本情報入力シート'!AD321)</f>
        <v/>
      </c>
      <c r="I284" s="481" t="str">
        <f>IF('様式第２号　基本情報入力シート'!AE321="","",'様式第２号　基本情報入力シート'!AE321)</f>
        <v/>
      </c>
      <c r="J284" s="488"/>
      <c r="K284" s="491"/>
      <c r="L284" s="491"/>
      <c r="M284" s="494" t="str">
        <f>IF(G284="","",VLOOKUP(AM284,'【参考】数式用'!$AZ$3:$BA$6,2,FALSE))</f>
        <v/>
      </c>
      <c r="N284" s="503" t="str">
        <f>IF(G284="","",VLOOKUP(G284,'【参考】数式用'!$A$4:$L$54,MATCH('様式４号（個表） '!M284,'【参考】数式用'!$J$3:$L$3,0)+9,FALSE))</f>
        <v/>
      </c>
      <c r="O284" s="513" t="s">
        <v>2422</v>
      </c>
      <c r="P284" s="517" t="str">
        <f t="shared" si="20"/>
        <v>未入力あり</v>
      </c>
      <c r="Q284" s="525" t="str">
        <f>IFERROR(IF(P284="未入力あり","",ROUNDDOWN(ROUNDDOWN($H284*$I284,0)*VLOOKUP($G284,'【参考】数式用'!$A$4:$E$54,3,FALSE),0)),"")</f>
        <v/>
      </c>
      <c r="R284" s="525" t="str">
        <f>IF(AK284="×",0,IF(P284="未入力あり","",ROUNDDOWN(ROUNDDOWN($H284*$I284,0)*VLOOKUP($G284,'【参考】数式用'!$A$4:$E$54,4,FALSE),0)))</f>
        <v/>
      </c>
      <c r="S284" s="529" t="str">
        <f>IF(AL284="×",0,IF(P284="未入力あり","",ROUNDDOWN(ROUNDDOWN($H284*$I284,0)*VLOOKUP($G284,'【参考】数式用'!$A$4:$E$54,5,FALSE),0)))</f>
        <v/>
      </c>
      <c r="U284" s="535"/>
      <c r="V284" s="535"/>
      <c r="W284" s="535"/>
      <c r="X284" s="535"/>
      <c r="Y284" s="535"/>
      <c r="Z284" s="535"/>
      <c r="AA284" s="535"/>
      <c r="AB284" s="535"/>
      <c r="AC284" s="535"/>
      <c r="AD284" s="535"/>
      <c r="AE284" s="535"/>
      <c r="AG284" s="541" t="e">
        <f>IF(#REF!="○",F284,"")</f>
        <v>#REF!</v>
      </c>
      <c r="AH284" s="195" t="e">
        <f>VLOOKUP('様式４号（個表） '!$G284,'【参考】数式用'!$P$4:$Q$54,2,FALSE)</f>
        <v>#N/A</v>
      </c>
      <c r="AI284" s="195" t="e">
        <f>VLOOKUP('様式４号（個表） '!$G284,'【参考】数式用'!$P$4:$W$54,8,FALSE)</f>
        <v>#N/A</v>
      </c>
      <c r="AJ284" s="195" t="e">
        <f>VLOOKUP('様式４号（個表） '!$G284,'【参考】数式用'!$P$4:$AD$54,15,FALSE)</f>
        <v>#N/A</v>
      </c>
      <c r="AK284" s="195" t="str">
        <f t="shared" si="21"/>
        <v/>
      </c>
      <c r="AL284" s="195" t="str">
        <f t="shared" si="21"/>
        <v/>
      </c>
      <c r="AM284" s="195" t="str">
        <f t="shared" si="22"/>
        <v/>
      </c>
      <c r="AN284" s="195" t="str">
        <f>IF(G284="","",VLOOKUP(G284,'【参考】数式用'!$A$4:$M$54,13,FALSE))</f>
        <v/>
      </c>
      <c r="AO284" s="197" t="str">
        <f t="shared" si="23"/>
        <v>―</v>
      </c>
    </row>
    <row r="285" spans="1:41" ht="45" customHeight="1">
      <c r="A285" s="401">
        <f t="shared" si="24"/>
        <v>270</v>
      </c>
      <c r="B285" s="413" t="str">
        <f>IF('様式第２号　基本情報入力シート'!B322="","",'様式第２号　基本情報入力シート'!B322)</f>
        <v/>
      </c>
      <c r="C285" s="426" t="str">
        <f>IF('様式第２号　基本情報入力シート'!L322="","",'様式第２号　基本情報入力シート'!L322)</f>
        <v/>
      </c>
      <c r="D285" s="426" t="str">
        <f>IF('様式第２号　基本情報入力シート'!Q322="","",'様式第２号　基本情報入力シート'!Q322)</f>
        <v/>
      </c>
      <c r="E285" s="426" t="str">
        <f>IF('様式第２号　基本情報入力シート'!V322="","",'様式第２号　基本情報入力シート'!V322)</f>
        <v/>
      </c>
      <c r="F285" s="426" t="str">
        <f>IF('様式第２号　基本情報入力シート'!W322="","",'様式第２号　基本情報入力シート'!W322)</f>
        <v/>
      </c>
      <c r="G285" s="426" t="str">
        <f>IF('様式第２号　基本情報入力シート'!Z322="","",'様式第２号　基本情報入力シート'!Z322)</f>
        <v/>
      </c>
      <c r="H285" s="475" t="str">
        <f>IF('様式第２号　基本情報入力シート'!AD322="","",'様式第２号　基本情報入力シート'!AD322)</f>
        <v/>
      </c>
      <c r="I285" s="481" t="str">
        <f>IF('様式第２号　基本情報入力シート'!AE322="","",'様式第２号　基本情報入力シート'!AE322)</f>
        <v/>
      </c>
      <c r="J285" s="488"/>
      <c r="K285" s="491"/>
      <c r="L285" s="491"/>
      <c r="M285" s="494" t="str">
        <f>IF(G285="","",VLOOKUP(AM285,'【参考】数式用'!$AZ$3:$BA$6,2,FALSE))</f>
        <v/>
      </c>
      <c r="N285" s="503" t="str">
        <f>IF(G285="","",VLOOKUP(G285,'【参考】数式用'!$A$4:$L$54,MATCH('様式４号（個表） '!M285,'【参考】数式用'!$J$3:$L$3,0)+9,FALSE))</f>
        <v/>
      </c>
      <c r="O285" s="513" t="s">
        <v>2422</v>
      </c>
      <c r="P285" s="517" t="str">
        <f t="shared" si="20"/>
        <v>未入力あり</v>
      </c>
      <c r="Q285" s="525" t="str">
        <f>IFERROR(IF(P285="未入力あり","",ROUNDDOWN(ROUNDDOWN($H285*$I285,0)*VLOOKUP($G285,'【参考】数式用'!$A$4:$E$54,3,FALSE),0)),"")</f>
        <v/>
      </c>
      <c r="R285" s="525" t="str">
        <f>IF(AK285="×",0,IF(P285="未入力あり","",ROUNDDOWN(ROUNDDOWN($H285*$I285,0)*VLOOKUP($G285,'【参考】数式用'!$A$4:$E$54,4,FALSE),0)))</f>
        <v/>
      </c>
      <c r="S285" s="529" t="str">
        <f>IF(AL285="×",0,IF(P285="未入力あり","",ROUNDDOWN(ROUNDDOWN($H285*$I285,0)*VLOOKUP($G285,'【参考】数式用'!$A$4:$E$54,5,FALSE),0)))</f>
        <v/>
      </c>
      <c r="U285" s="535"/>
      <c r="V285" s="535"/>
      <c r="W285" s="535"/>
      <c r="X285" s="535"/>
      <c r="Y285" s="535"/>
      <c r="Z285" s="535"/>
      <c r="AA285" s="535"/>
      <c r="AB285" s="535"/>
      <c r="AC285" s="535"/>
      <c r="AD285" s="535"/>
      <c r="AE285" s="535"/>
      <c r="AG285" s="541" t="e">
        <f>IF(#REF!="○",F285,"")</f>
        <v>#REF!</v>
      </c>
      <c r="AH285" s="195" t="e">
        <f>VLOOKUP('様式４号（個表） '!$G285,'【参考】数式用'!$P$4:$Q$54,2,FALSE)</f>
        <v>#N/A</v>
      </c>
      <c r="AI285" s="195" t="e">
        <f>VLOOKUP('様式４号（個表） '!$G285,'【参考】数式用'!$P$4:$W$54,8,FALSE)</f>
        <v>#N/A</v>
      </c>
      <c r="AJ285" s="195" t="e">
        <f>VLOOKUP('様式４号（個表） '!$G285,'【参考】数式用'!$P$4:$AD$54,15,FALSE)</f>
        <v>#N/A</v>
      </c>
      <c r="AK285" s="195" t="str">
        <f t="shared" si="21"/>
        <v/>
      </c>
      <c r="AL285" s="195" t="str">
        <f t="shared" si="21"/>
        <v/>
      </c>
      <c r="AM285" s="195" t="str">
        <f t="shared" si="22"/>
        <v/>
      </c>
      <c r="AN285" s="195" t="str">
        <f>IF(G285="","",VLOOKUP(G285,'【参考】数式用'!$A$4:$M$54,13,FALSE))</f>
        <v/>
      </c>
      <c r="AO285" s="197" t="str">
        <f t="shared" si="23"/>
        <v>―</v>
      </c>
    </row>
    <row r="286" spans="1:41" ht="45" customHeight="1">
      <c r="A286" s="401">
        <f t="shared" si="24"/>
        <v>271</v>
      </c>
      <c r="B286" s="413" t="str">
        <f>IF('様式第２号　基本情報入力シート'!B323="","",'様式第２号　基本情報入力シート'!B323)</f>
        <v/>
      </c>
      <c r="C286" s="426" t="str">
        <f>IF('様式第２号　基本情報入力シート'!L323="","",'様式第２号　基本情報入力シート'!L323)</f>
        <v/>
      </c>
      <c r="D286" s="426" t="str">
        <f>IF('様式第２号　基本情報入力シート'!Q323="","",'様式第２号　基本情報入力シート'!Q323)</f>
        <v/>
      </c>
      <c r="E286" s="426" t="str">
        <f>IF('様式第２号　基本情報入力シート'!V323="","",'様式第２号　基本情報入力シート'!V323)</f>
        <v/>
      </c>
      <c r="F286" s="426" t="str">
        <f>IF('様式第２号　基本情報入力シート'!W323="","",'様式第２号　基本情報入力シート'!W323)</f>
        <v/>
      </c>
      <c r="G286" s="426" t="str">
        <f>IF('様式第２号　基本情報入力シート'!Z323="","",'様式第２号　基本情報入力シート'!Z323)</f>
        <v/>
      </c>
      <c r="H286" s="475" t="str">
        <f>IF('様式第２号　基本情報入力シート'!AD323="","",'様式第２号　基本情報入力シート'!AD323)</f>
        <v/>
      </c>
      <c r="I286" s="481" t="str">
        <f>IF('様式第２号　基本情報入力シート'!AE323="","",'様式第２号　基本情報入力シート'!AE323)</f>
        <v/>
      </c>
      <c r="J286" s="488"/>
      <c r="K286" s="491"/>
      <c r="L286" s="491"/>
      <c r="M286" s="494" t="str">
        <f>IF(G286="","",VLOOKUP(AM286,'【参考】数式用'!$AZ$3:$BA$6,2,FALSE))</f>
        <v/>
      </c>
      <c r="N286" s="503" t="str">
        <f>IF(G286="","",VLOOKUP(G286,'【参考】数式用'!$A$4:$L$54,MATCH('様式４号（個表） '!M286,'【参考】数式用'!$J$3:$L$3,0)+9,FALSE))</f>
        <v/>
      </c>
      <c r="O286" s="513" t="s">
        <v>2422</v>
      </c>
      <c r="P286" s="517" t="str">
        <f t="shared" si="20"/>
        <v>未入力あり</v>
      </c>
      <c r="Q286" s="525" t="str">
        <f>IFERROR(IF(P286="未入力あり","",ROUNDDOWN(ROUNDDOWN($H286*$I286,0)*VLOOKUP($G286,'【参考】数式用'!$A$4:$E$54,3,FALSE),0)),"")</f>
        <v/>
      </c>
      <c r="R286" s="525" t="str">
        <f>IF(AK286="×",0,IF(P286="未入力あり","",ROUNDDOWN(ROUNDDOWN($H286*$I286,0)*VLOOKUP($G286,'【参考】数式用'!$A$4:$E$54,4,FALSE),0)))</f>
        <v/>
      </c>
      <c r="S286" s="529" t="str">
        <f>IF(AL286="×",0,IF(P286="未入力あり","",ROUNDDOWN(ROUNDDOWN($H286*$I286,0)*VLOOKUP($G286,'【参考】数式用'!$A$4:$E$54,5,FALSE),0)))</f>
        <v/>
      </c>
      <c r="U286" s="535"/>
      <c r="V286" s="535"/>
      <c r="W286" s="535"/>
      <c r="X286" s="535"/>
      <c r="Y286" s="535"/>
      <c r="Z286" s="535"/>
      <c r="AA286" s="535"/>
      <c r="AB286" s="535"/>
      <c r="AC286" s="535"/>
      <c r="AD286" s="535"/>
      <c r="AE286" s="535"/>
      <c r="AG286" s="541" t="e">
        <f>IF(#REF!="○",F286,"")</f>
        <v>#REF!</v>
      </c>
      <c r="AH286" s="195" t="e">
        <f>VLOOKUP('様式４号（個表） '!$G286,'【参考】数式用'!$P$4:$Q$54,2,FALSE)</f>
        <v>#N/A</v>
      </c>
      <c r="AI286" s="195" t="e">
        <f>VLOOKUP('様式４号（個表） '!$G286,'【参考】数式用'!$P$4:$W$54,8,FALSE)</f>
        <v>#N/A</v>
      </c>
      <c r="AJ286" s="195" t="e">
        <f>VLOOKUP('様式４号（個表） '!$G286,'【参考】数式用'!$P$4:$AD$54,15,FALSE)</f>
        <v>#N/A</v>
      </c>
      <c r="AK286" s="195" t="str">
        <f t="shared" si="21"/>
        <v/>
      </c>
      <c r="AL286" s="195" t="str">
        <f t="shared" si="21"/>
        <v/>
      </c>
      <c r="AM286" s="195" t="str">
        <f t="shared" si="22"/>
        <v/>
      </c>
      <c r="AN286" s="195" t="str">
        <f>IF(G286="","",VLOOKUP(G286,'【参考】数式用'!$A$4:$M$54,13,FALSE))</f>
        <v/>
      </c>
      <c r="AO286" s="197" t="str">
        <f t="shared" si="23"/>
        <v>―</v>
      </c>
    </row>
    <row r="287" spans="1:41" ht="45" customHeight="1">
      <c r="A287" s="401">
        <f t="shared" si="24"/>
        <v>272</v>
      </c>
      <c r="B287" s="413" t="str">
        <f>IF('様式第２号　基本情報入力シート'!B324="","",'様式第２号　基本情報入力シート'!B324)</f>
        <v/>
      </c>
      <c r="C287" s="426" t="str">
        <f>IF('様式第２号　基本情報入力シート'!L324="","",'様式第２号　基本情報入力シート'!L324)</f>
        <v/>
      </c>
      <c r="D287" s="426" t="str">
        <f>IF('様式第２号　基本情報入力シート'!Q324="","",'様式第２号　基本情報入力シート'!Q324)</f>
        <v/>
      </c>
      <c r="E287" s="426" t="str">
        <f>IF('様式第２号　基本情報入力シート'!V324="","",'様式第２号　基本情報入力シート'!V324)</f>
        <v/>
      </c>
      <c r="F287" s="426" t="str">
        <f>IF('様式第２号　基本情報入力シート'!W324="","",'様式第２号　基本情報入力シート'!W324)</f>
        <v/>
      </c>
      <c r="G287" s="426" t="str">
        <f>IF('様式第２号　基本情報入力シート'!Z324="","",'様式第２号　基本情報入力シート'!Z324)</f>
        <v/>
      </c>
      <c r="H287" s="475" t="str">
        <f>IF('様式第２号　基本情報入力シート'!AD324="","",'様式第２号　基本情報入力シート'!AD324)</f>
        <v/>
      </c>
      <c r="I287" s="481" t="str">
        <f>IF('様式第２号　基本情報入力シート'!AE324="","",'様式第２号　基本情報入力シート'!AE324)</f>
        <v/>
      </c>
      <c r="J287" s="488"/>
      <c r="K287" s="491"/>
      <c r="L287" s="491"/>
      <c r="M287" s="494" t="str">
        <f>IF(G287="","",VLOOKUP(AM287,'【参考】数式用'!$AZ$3:$BA$6,2,FALSE))</f>
        <v/>
      </c>
      <c r="N287" s="503" t="str">
        <f>IF(G287="","",VLOOKUP(G287,'【参考】数式用'!$A$4:$L$54,MATCH('様式４号（個表） '!M287,'【参考】数式用'!$J$3:$L$3,0)+9,FALSE))</f>
        <v/>
      </c>
      <c r="O287" s="513" t="s">
        <v>2422</v>
      </c>
      <c r="P287" s="517" t="str">
        <f t="shared" si="20"/>
        <v>未入力あり</v>
      </c>
      <c r="Q287" s="525" t="str">
        <f>IFERROR(IF(P287="未入力あり","",ROUNDDOWN(ROUNDDOWN($H287*$I287,0)*VLOOKUP($G287,'【参考】数式用'!$A$4:$E$54,3,FALSE),0)),"")</f>
        <v/>
      </c>
      <c r="R287" s="525" t="str">
        <f>IF(AK287="×",0,IF(P287="未入力あり","",ROUNDDOWN(ROUNDDOWN($H287*$I287,0)*VLOOKUP($G287,'【参考】数式用'!$A$4:$E$54,4,FALSE),0)))</f>
        <v/>
      </c>
      <c r="S287" s="529" t="str">
        <f>IF(AL287="×",0,IF(P287="未入力あり","",ROUNDDOWN(ROUNDDOWN($H287*$I287,0)*VLOOKUP($G287,'【参考】数式用'!$A$4:$E$54,5,FALSE),0)))</f>
        <v/>
      </c>
      <c r="U287" s="535"/>
      <c r="V287" s="535"/>
      <c r="W287" s="535"/>
      <c r="X287" s="535"/>
      <c r="Y287" s="535"/>
      <c r="Z287" s="535"/>
      <c r="AA287" s="535"/>
      <c r="AB287" s="535"/>
      <c r="AC287" s="535"/>
      <c r="AD287" s="535"/>
      <c r="AE287" s="535"/>
      <c r="AG287" s="541" t="e">
        <f>IF(#REF!="○",F287,"")</f>
        <v>#REF!</v>
      </c>
      <c r="AH287" s="195" t="e">
        <f>VLOOKUP('様式４号（個表） '!$G287,'【参考】数式用'!$P$4:$Q$54,2,FALSE)</f>
        <v>#N/A</v>
      </c>
      <c r="AI287" s="195" t="e">
        <f>VLOOKUP('様式４号（個表） '!$G287,'【参考】数式用'!$P$4:$W$54,8,FALSE)</f>
        <v>#N/A</v>
      </c>
      <c r="AJ287" s="195" t="e">
        <f>VLOOKUP('様式４号（個表） '!$G287,'【参考】数式用'!$P$4:$AD$54,15,FALSE)</f>
        <v>#N/A</v>
      </c>
      <c r="AK287" s="195" t="str">
        <f t="shared" si="21"/>
        <v/>
      </c>
      <c r="AL287" s="195" t="str">
        <f t="shared" si="21"/>
        <v/>
      </c>
      <c r="AM287" s="195" t="str">
        <f t="shared" si="22"/>
        <v/>
      </c>
      <c r="AN287" s="195" t="str">
        <f>IF(G287="","",VLOOKUP(G287,'【参考】数式用'!$A$4:$M$54,13,FALSE))</f>
        <v/>
      </c>
      <c r="AO287" s="197" t="str">
        <f t="shared" si="23"/>
        <v>―</v>
      </c>
    </row>
    <row r="288" spans="1:41" ht="45" customHeight="1">
      <c r="A288" s="401">
        <f t="shared" si="24"/>
        <v>273</v>
      </c>
      <c r="B288" s="413" t="str">
        <f>IF('様式第２号　基本情報入力シート'!B325="","",'様式第２号　基本情報入力シート'!B325)</f>
        <v/>
      </c>
      <c r="C288" s="426" t="str">
        <f>IF('様式第２号　基本情報入力シート'!L325="","",'様式第２号　基本情報入力シート'!L325)</f>
        <v/>
      </c>
      <c r="D288" s="426" t="str">
        <f>IF('様式第２号　基本情報入力シート'!Q325="","",'様式第２号　基本情報入力シート'!Q325)</f>
        <v/>
      </c>
      <c r="E288" s="426" t="str">
        <f>IF('様式第２号　基本情報入力シート'!V325="","",'様式第２号　基本情報入力シート'!V325)</f>
        <v/>
      </c>
      <c r="F288" s="426" t="str">
        <f>IF('様式第２号　基本情報入力シート'!W325="","",'様式第２号　基本情報入力シート'!W325)</f>
        <v/>
      </c>
      <c r="G288" s="426" t="str">
        <f>IF('様式第２号　基本情報入力シート'!Z325="","",'様式第２号　基本情報入力シート'!Z325)</f>
        <v/>
      </c>
      <c r="H288" s="475" t="str">
        <f>IF('様式第２号　基本情報入力シート'!AD325="","",'様式第２号　基本情報入力シート'!AD325)</f>
        <v/>
      </c>
      <c r="I288" s="481" t="str">
        <f>IF('様式第２号　基本情報入力シート'!AE325="","",'様式第２号　基本情報入力シート'!AE325)</f>
        <v/>
      </c>
      <c r="J288" s="488"/>
      <c r="K288" s="491"/>
      <c r="L288" s="491"/>
      <c r="M288" s="494" t="str">
        <f>IF(G288="","",VLOOKUP(AM288,'【参考】数式用'!$AZ$3:$BA$6,2,FALSE))</f>
        <v/>
      </c>
      <c r="N288" s="503" t="str">
        <f>IF(G288="","",VLOOKUP(G288,'【参考】数式用'!$A$4:$L$54,MATCH('様式４号（個表） '!M288,'【参考】数式用'!$J$3:$L$3,0)+9,FALSE))</f>
        <v/>
      </c>
      <c r="O288" s="513" t="s">
        <v>2422</v>
      </c>
      <c r="P288" s="517" t="str">
        <f t="shared" si="20"/>
        <v>未入力あり</v>
      </c>
      <c r="Q288" s="525" t="str">
        <f>IFERROR(IF(P288="未入力あり","",ROUNDDOWN(ROUNDDOWN($H288*$I288,0)*VLOOKUP($G288,'【参考】数式用'!$A$4:$E$54,3,FALSE),0)),"")</f>
        <v/>
      </c>
      <c r="R288" s="525" t="str">
        <f>IF(AK288="×",0,IF(P288="未入力あり","",ROUNDDOWN(ROUNDDOWN($H288*$I288,0)*VLOOKUP($G288,'【参考】数式用'!$A$4:$E$54,4,FALSE),0)))</f>
        <v/>
      </c>
      <c r="S288" s="529" t="str">
        <f>IF(AL288="×",0,IF(P288="未入力あり","",ROUNDDOWN(ROUNDDOWN($H288*$I288,0)*VLOOKUP($G288,'【参考】数式用'!$A$4:$E$54,5,FALSE),0)))</f>
        <v/>
      </c>
      <c r="U288" s="535"/>
      <c r="V288" s="535"/>
      <c r="W288" s="535"/>
      <c r="X288" s="535"/>
      <c r="Y288" s="535"/>
      <c r="Z288" s="535"/>
      <c r="AA288" s="535"/>
      <c r="AB288" s="535"/>
      <c r="AC288" s="535"/>
      <c r="AD288" s="535"/>
      <c r="AE288" s="535"/>
      <c r="AG288" s="541" t="e">
        <f>IF(#REF!="○",F288,"")</f>
        <v>#REF!</v>
      </c>
      <c r="AH288" s="195" t="e">
        <f>VLOOKUP('様式４号（個表） '!$G288,'【参考】数式用'!$P$4:$Q$54,2,FALSE)</f>
        <v>#N/A</v>
      </c>
      <c r="AI288" s="195" t="e">
        <f>VLOOKUP('様式４号（個表） '!$G288,'【参考】数式用'!$P$4:$W$54,8,FALSE)</f>
        <v>#N/A</v>
      </c>
      <c r="AJ288" s="195" t="e">
        <f>VLOOKUP('様式４号（個表） '!$G288,'【参考】数式用'!$P$4:$AD$54,15,FALSE)</f>
        <v>#N/A</v>
      </c>
      <c r="AK288" s="195" t="str">
        <f t="shared" si="21"/>
        <v/>
      </c>
      <c r="AL288" s="195" t="str">
        <f t="shared" si="21"/>
        <v/>
      </c>
      <c r="AM288" s="195" t="str">
        <f t="shared" si="22"/>
        <v/>
      </c>
      <c r="AN288" s="195" t="str">
        <f>IF(G288="","",VLOOKUP(G288,'【参考】数式用'!$A$4:$M$54,13,FALSE))</f>
        <v/>
      </c>
      <c r="AO288" s="197" t="str">
        <f t="shared" si="23"/>
        <v>―</v>
      </c>
    </row>
    <row r="289" spans="1:41" ht="45" customHeight="1">
      <c r="A289" s="401">
        <f t="shared" si="24"/>
        <v>274</v>
      </c>
      <c r="B289" s="413" t="str">
        <f>IF('様式第２号　基本情報入力シート'!B326="","",'様式第２号　基本情報入力シート'!B326)</f>
        <v/>
      </c>
      <c r="C289" s="426" t="str">
        <f>IF('様式第２号　基本情報入力シート'!L326="","",'様式第２号　基本情報入力シート'!L326)</f>
        <v/>
      </c>
      <c r="D289" s="426" t="str">
        <f>IF('様式第２号　基本情報入力シート'!Q326="","",'様式第２号　基本情報入力シート'!Q326)</f>
        <v/>
      </c>
      <c r="E289" s="426" t="str">
        <f>IF('様式第２号　基本情報入力シート'!V326="","",'様式第２号　基本情報入力シート'!V326)</f>
        <v/>
      </c>
      <c r="F289" s="426" t="str">
        <f>IF('様式第２号　基本情報入力シート'!W326="","",'様式第２号　基本情報入力シート'!W326)</f>
        <v/>
      </c>
      <c r="G289" s="426" t="str">
        <f>IF('様式第２号　基本情報入力シート'!Z326="","",'様式第２号　基本情報入力シート'!Z326)</f>
        <v/>
      </c>
      <c r="H289" s="475" t="str">
        <f>IF('様式第２号　基本情報入力シート'!AD326="","",'様式第２号　基本情報入力シート'!AD326)</f>
        <v/>
      </c>
      <c r="I289" s="481" t="str">
        <f>IF('様式第２号　基本情報入力シート'!AE326="","",'様式第２号　基本情報入力シート'!AE326)</f>
        <v/>
      </c>
      <c r="J289" s="488"/>
      <c r="K289" s="491"/>
      <c r="L289" s="491"/>
      <c r="M289" s="494" t="str">
        <f>IF(G289="","",VLOOKUP(AM289,'【参考】数式用'!$AZ$3:$BA$6,2,FALSE))</f>
        <v/>
      </c>
      <c r="N289" s="503" t="str">
        <f>IF(G289="","",VLOOKUP(G289,'【参考】数式用'!$A$4:$L$54,MATCH('様式４号（個表） '!M289,'【参考】数式用'!$J$3:$L$3,0)+9,FALSE))</f>
        <v/>
      </c>
      <c r="O289" s="513" t="s">
        <v>2422</v>
      </c>
      <c r="P289" s="517" t="str">
        <f t="shared" si="20"/>
        <v>未入力あり</v>
      </c>
      <c r="Q289" s="525" t="str">
        <f>IFERROR(IF(P289="未入力あり","",ROUNDDOWN(ROUNDDOWN($H289*$I289,0)*VLOOKUP($G289,'【参考】数式用'!$A$4:$E$54,3,FALSE),0)),"")</f>
        <v/>
      </c>
      <c r="R289" s="525" t="str">
        <f>IF(AK289="×",0,IF(P289="未入力あり","",ROUNDDOWN(ROUNDDOWN($H289*$I289,0)*VLOOKUP($G289,'【参考】数式用'!$A$4:$E$54,4,FALSE),0)))</f>
        <v/>
      </c>
      <c r="S289" s="529" t="str">
        <f>IF(AL289="×",0,IF(P289="未入力あり","",ROUNDDOWN(ROUNDDOWN($H289*$I289,0)*VLOOKUP($G289,'【参考】数式用'!$A$4:$E$54,5,FALSE),0)))</f>
        <v/>
      </c>
      <c r="U289" s="535"/>
      <c r="V289" s="535"/>
      <c r="W289" s="535"/>
      <c r="X289" s="535"/>
      <c r="Y289" s="535"/>
      <c r="Z289" s="535"/>
      <c r="AA289" s="535"/>
      <c r="AB289" s="535"/>
      <c r="AC289" s="535"/>
      <c r="AD289" s="535"/>
      <c r="AE289" s="535"/>
      <c r="AG289" s="541" t="e">
        <f>IF(#REF!="○",F289,"")</f>
        <v>#REF!</v>
      </c>
      <c r="AH289" s="195" t="e">
        <f>VLOOKUP('様式４号（個表） '!$G289,'【参考】数式用'!$P$4:$Q$54,2,FALSE)</f>
        <v>#N/A</v>
      </c>
      <c r="AI289" s="195" t="e">
        <f>VLOOKUP('様式４号（個表） '!$G289,'【参考】数式用'!$P$4:$W$54,8,FALSE)</f>
        <v>#N/A</v>
      </c>
      <c r="AJ289" s="195" t="e">
        <f>VLOOKUP('様式４号（個表） '!$G289,'【参考】数式用'!$P$4:$AD$54,15,FALSE)</f>
        <v>#N/A</v>
      </c>
      <c r="AK289" s="195" t="str">
        <f t="shared" si="21"/>
        <v/>
      </c>
      <c r="AL289" s="195" t="str">
        <f t="shared" si="21"/>
        <v/>
      </c>
      <c r="AM289" s="195" t="str">
        <f t="shared" si="22"/>
        <v/>
      </c>
      <c r="AN289" s="195" t="str">
        <f>IF(G289="","",VLOOKUP(G289,'【参考】数式用'!$A$4:$M$54,13,FALSE))</f>
        <v/>
      </c>
      <c r="AO289" s="197" t="str">
        <f t="shared" si="23"/>
        <v>―</v>
      </c>
    </row>
    <row r="290" spans="1:41" ht="45" customHeight="1">
      <c r="A290" s="401">
        <f t="shared" si="24"/>
        <v>275</v>
      </c>
      <c r="B290" s="413" t="str">
        <f>IF('様式第２号　基本情報入力シート'!B327="","",'様式第２号　基本情報入力シート'!B327)</f>
        <v/>
      </c>
      <c r="C290" s="426" t="str">
        <f>IF('様式第２号　基本情報入力シート'!L327="","",'様式第２号　基本情報入力シート'!L327)</f>
        <v/>
      </c>
      <c r="D290" s="426" t="str">
        <f>IF('様式第２号　基本情報入力シート'!Q327="","",'様式第２号　基本情報入力シート'!Q327)</f>
        <v/>
      </c>
      <c r="E290" s="426" t="str">
        <f>IF('様式第２号　基本情報入力シート'!V327="","",'様式第２号　基本情報入力シート'!V327)</f>
        <v/>
      </c>
      <c r="F290" s="426" t="str">
        <f>IF('様式第２号　基本情報入力シート'!W327="","",'様式第２号　基本情報入力シート'!W327)</f>
        <v/>
      </c>
      <c r="G290" s="426" t="str">
        <f>IF('様式第２号　基本情報入力シート'!Z327="","",'様式第２号　基本情報入力シート'!Z327)</f>
        <v/>
      </c>
      <c r="H290" s="475" t="str">
        <f>IF('様式第２号　基本情報入力シート'!AD327="","",'様式第２号　基本情報入力シート'!AD327)</f>
        <v/>
      </c>
      <c r="I290" s="481" t="str">
        <f>IF('様式第２号　基本情報入力シート'!AE327="","",'様式第２号　基本情報入力シート'!AE327)</f>
        <v/>
      </c>
      <c r="J290" s="488"/>
      <c r="K290" s="491"/>
      <c r="L290" s="491"/>
      <c r="M290" s="494" t="str">
        <f>IF(G290="","",VLOOKUP(AM290,'【参考】数式用'!$AZ$3:$BA$6,2,FALSE))</f>
        <v/>
      </c>
      <c r="N290" s="503" t="str">
        <f>IF(G290="","",VLOOKUP(G290,'【参考】数式用'!$A$4:$L$54,MATCH('様式４号（個表） '!M290,'【参考】数式用'!$J$3:$L$3,0)+9,FALSE))</f>
        <v/>
      </c>
      <c r="O290" s="513" t="s">
        <v>2422</v>
      </c>
      <c r="P290" s="517" t="str">
        <f t="shared" si="20"/>
        <v>未入力あり</v>
      </c>
      <c r="Q290" s="525" t="str">
        <f>IFERROR(IF(P290="未入力あり","",ROUNDDOWN(ROUNDDOWN($H290*$I290,0)*VLOOKUP($G290,'【参考】数式用'!$A$4:$E$54,3,FALSE),0)),"")</f>
        <v/>
      </c>
      <c r="R290" s="525" t="str">
        <f>IF(AK290="×",0,IF(P290="未入力あり","",ROUNDDOWN(ROUNDDOWN($H290*$I290,0)*VLOOKUP($G290,'【参考】数式用'!$A$4:$E$54,4,FALSE),0)))</f>
        <v/>
      </c>
      <c r="S290" s="529" t="str">
        <f>IF(AL290="×",0,IF(P290="未入力あり","",ROUNDDOWN(ROUNDDOWN($H290*$I290,0)*VLOOKUP($G290,'【参考】数式用'!$A$4:$E$54,5,FALSE),0)))</f>
        <v/>
      </c>
      <c r="U290" s="535"/>
      <c r="V290" s="535"/>
      <c r="W290" s="535"/>
      <c r="X290" s="535"/>
      <c r="Y290" s="535"/>
      <c r="Z290" s="535"/>
      <c r="AA290" s="535"/>
      <c r="AB290" s="535"/>
      <c r="AC290" s="535"/>
      <c r="AD290" s="535"/>
      <c r="AE290" s="535"/>
      <c r="AG290" s="541" t="e">
        <f>IF(#REF!="○",F290,"")</f>
        <v>#REF!</v>
      </c>
      <c r="AH290" s="195" t="e">
        <f>VLOOKUP('様式４号（個表） '!$G290,'【参考】数式用'!$P$4:$Q$54,2,FALSE)</f>
        <v>#N/A</v>
      </c>
      <c r="AI290" s="195" t="e">
        <f>VLOOKUP('様式４号（個表） '!$G290,'【参考】数式用'!$P$4:$W$54,8,FALSE)</f>
        <v>#N/A</v>
      </c>
      <c r="AJ290" s="195" t="e">
        <f>VLOOKUP('様式４号（個表） '!$G290,'【参考】数式用'!$P$4:$AD$54,15,FALSE)</f>
        <v>#N/A</v>
      </c>
      <c r="AK290" s="195" t="str">
        <f t="shared" si="21"/>
        <v/>
      </c>
      <c r="AL290" s="195" t="str">
        <f t="shared" si="21"/>
        <v/>
      </c>
      <c r="AM290" s="195" t="str">
        <f t="shared" si="22"/>
        <v/>
      </c>
      <c r="AN290" s="195" t="str">
        <f>IF(G290="","",VLOOKUP(G290,'【参考】数式用'!$A$4:$M$54,13,FALSE))</f>
        <v/>
      </c>
      <c r="AO290" s="197" t="str">
        <f t="shared" si="23"/>
        <v>―</v>
      </c>
    </row>
    <row r="291" spans="1:41" ht="45" customHeight="1">
      <c r="A291" s="401">
        <f t="shared" si="24"/>
        <v>276</v>
      </c>
      <c r="B291" s="413" t="str">
        <f>IF('様式第２号　基本情報入力シート'!B328="","",'様式第２号　基本情報入力シート'!B328)</f>
        <v/>
      </c>
      <c r="C291" s="426" t="str">
        <f>IF('様式第２号　基本情報入力シート'!L328="","",'様式第２号　基本情報入力シート'!L328)</f>
        <v/>
      </c>
      <c r="D291" s="426" t="str">
        <f>IF('様式第２号　基本情報入力シート'!Q328="","",'様式第２号　基本情報入力シート'!Q328)</f>
        <v/>
      </c>
      <c r="E291" s="426" t="str">
        <f>IF('様式第２号　基本情報入力シート'!V328="","",'様式第２号　基本情報入力シート'!V328)</f>
        <v/>
      </c>
      <c r="F291" s="426" t="str">
        <f>IF('様式第２号　基本情報入力シート'!W328="","",'様式第２号　基本情報入力シート'!W328)</f>
        <v/>
      </c>
      <c r="G291" s="426" t="str">
        <f>IF('様式第２号　基本情報入力シート'!Z328="","",'様式第２号　基本情報入力シート'!Z328)</f>
        <v/>
      </c>
      <c r="H291" s="475" t="str">
        <f>IF('様式第２号　基本情報入力シート'!AD328="","",'様式第２号　基本情報入力シート'!AD328)</f>
        <v/>
      </c>
      <c r="I291" s="481" t="str">
        <f>IF('様式第２号　基本情報入力シート'!AE328="","",'様式第２号　基本情報入力シート'!AE328)</f>
        <v/>
      </c>
      <c r="J291" s="488"/>
      <c r="K291" s="491"/>
      <c r="L291" s="491"/>
      <c r="M291" s="494" t="str">
        <f>IF(G291="","",VLOOKUP(AM291,'【参考】数式用'!$AZ$3:$BA$6,2,FALSE))</f>
        <v/>
      </c>
      <c r="N291" s="503" t="str">
        <f>IF(G291="","",VLOOKUP(G291,'【参考】数式用'!$A$4:$L$54,MATCH('様式４号（個表） '!M291,'【参考】数式用'!$J$3:$L$3,0)+9,FALSE))</f>
        <v/>
      </c>
      <c r="O291" s="513" t="s">
        <v>2422</v>
      </c>
      <c r="P291" s="517" t="str">
        <f t="shared" si="20"/>
        <v>未入力あり</v>
      </c>
      <c r="Q291" s="525" t="str">
        <f>IFERROR(IF(P291="未入力あり","",ROUNDDOWN(ROUNDDOWN($H291*$I291,0)*VLOOKUP($G291,'【参考】数式用'!$A$4:$E$54,3,FALSE),0)),"")</f>
        <v/>
      </c>
      <c r="R291" s="525" t="str">
        <f>IF(AK291="×",0,IF(P291="未入力あり","",ROUNDDOWN(ROUNDDOWN($H291*$I291,0)*VLOOKUP($G291,'【参考】数式用'!$A$4:$E$54,4,FALSE),0)))</f>
        <v/>
      </c>
      <c r="S291" s="529" t="str">
        <f>IF(AL291="×",0,IF(P291="未入力あり","",ROUNDDOWN(ROUNDDOWN($H291*$I291,0)*VLOOKUP($G291,'【参考】数式用'!$A$4:$E$54,5,FALSE),0)))</f>
        <v/>
      </c>
      <c r="U291" s="535"/>
      <c r="V291" s="535"/>
      <c r="W291" s="535"/>
      <c r="X291" s="535"/>
      <c r="Y291" s="535"/>
      <c r="Z291" s="535"/>
      <c r="AA291" s="535"/>
      <c r="AB291" s="535"/>
      <c r="AC291" s="535"/>
      <c r="AD291" s="535"/>
      <c r="AE291" s="535"/>
      <c r="AG291" s="541" t="e">
        <f>IF(#REF!="○",F291,"")</f>
        <v>#REF!</v>
      </c>
      <c r="AH291" s="195" t="e">
        <f>VLOOKUP('様式４号（個表） '!$G291,'【参考】数式用'!$P$4:$Q$54,2,FALSE)</f>
        <v>#N/A</v>
      </c>
      <c r="AI291" s="195" t="e">
        <f>VLOOKUP('様式４号（個表） '!$G291,'【参考】数式用'!$P$4:$W$54,8,FALSE)</f>
        <v>#N/A</v>
      </c>
      <c r="AJ291" s="195" t="e">
        <f>VLOOKUP('様式４号（個表） '!$G291,'【参考】数式用'!$P$4:$AD$54,15,FALSE)</f>
        <v>#N/A</v>
      </c>
      <c r="AK291" s="195" t="str">
        <f t="shared" si="21"/>
        <v/>
      </c>
      <c r="AL291" s="195" t="str">
        <f t="shared" si="21"/>
        <v/>
      </c>
      <c r="AM291" s="195" t="str">
        <f t="shared" si="22"/>
        <v/>
      </c>
      <c r="AN291" s="195" t="str">
        <f>IF(G291="","",VLOOKUP(G291,'【参考】数式用'!$A$4:$M$54,13,FALSE))</f>
        <v/>
      </c>
      <c r="AO291" s="197" t="str">
        <f t="shared" si="23"/>
        <v>―</v>
      </c>
    </row>
    <row r="292" spans="1:41" ht="45" customHeight="1">
      <c r="A292" s="401">
        <f t="shared" si="24"/>
        <v>277</v>
      </c>
      <c r="B292" s="413" t="str">
        <f>IF('様式第２号　基本情報入力シート'!B329="","",'様式第２号　基本情報入力シート'!B329)</f>
        <v/>
      </c>
      <c r="C292" s="426" t="str">
        <f>IF('様式第２号　基本情報入力シート'!L329="","",'様式第２号　基本情報入力シート'!L329)</f>
        <v/>
      </c>
      <c r="D292" s="426" t="str">
        <f>IF('様式第２号　基本情報入力シート'!Q329="","",'様式第２号　基本情報入力シート'!Q329)</f>
        <v/>
      </c>
      <c r="E292" s="426" t="str">
        <f>IF('様式第２号　基本情報入力シート'!V329="","",'様式第２号　基本情報入力シート'!V329)</f>
        <v/>
      </c>
      <c r="F292" s="426" t="str">
        <f>IF('様式第２号　基本情報入力シート'!W329="","",'様式第２号　基本情報入力シート'!W329)</f>
        <v/>
      </c>
      <c r="G292" s="426" t="str">
        <f>IF('様式第２号　基本情報入力シート'!Z329="","",'様式第２号　基本情報入力シート'!Z329)</f>
        <v/>
      </c>
      <c r="H292" s="475" t="str">
        <f>IF('様式第２号　基本情報入力シート'!AD329="","",'様式第２号　基本情報入力シート'!AD329)</f>
        <v/>
      </c>
      <c r="I292" s="481" t="str">
        <f>IF('様式第２号　基本情報入力シート'!AE329="","",'様式第２号　基本情報入力シート'!AE329)</f>
        <v/>
      </c>
      <c r="J292" s="488"/>
      <c r="K292" s="491"/>
      <c r="L292" s="491"/>
      <c r="M292" s="494" t="str">
        <f>IF(G292="","",VLOOKUP(AM292,'【参考】数式用'!$AZ$3:$BA$6,2,FALSE))</f>
        <v/>
      </c>
      <c r="N292" s="503" t="str">
        <f>IF(G292="","",VLOOKUP(G292,'【参考】数式用'!$A$4:$L$54,MATCH('様式４号（個表） '!M292,'【参考】数式用'!$J$3:$L$3,0)+9,FALSE))</f>
        <v/>
      </c>
      <c r="O292" s="513" t="s">
        <v>2422</v>
      </c>
      <c r="P292" s="517" t="str">
        <f t="shared" si="20"/>
        <v>未入力あり</v>
      </c>
      <c r="Q292" s="525" t="str">
        <f>IFERROR(IF(P292="未入力あり","",ROUNDDOWN(ROUNDDOWN($H292*$I292,0)*VLOOKUP($G292,'【参考】数式用'!$A$4:$E$54,3,FALSE),0)),"")</f>
        <v/>
      </c>
      <c r="R292" s="525" t="str">
        <f>IF(AK292="×",0,IF(P292="未入力あり","",ROUNDDOWN(ROUNDDOWN($H292*$I292,0)*VLOOKUP($G292,'【参考】数式用'!$A$4:$E$54,4,FALSE),0)))</f>
        <v/>
      </c>
      <c r="S292" s="529" t="str">
        <f>IF(AL292="×",0,IF(P292="未入力あり","",ROUNDDOWN(ROUNDDOWN($H292*$I292,0)*VLOOKUP($G292,'【参考】数式用'!$A$4:$E$54,5,FALSE),0)))</f>
        <v/>
      </c>
      <c r="U292" s="535"/>
      <c r="V292" s="535"/>
      <c r="W292" s="535"/>
      <c r="X292" s="535"/>
      <c r="Y292" s="535"/>
      <c r="Z292" s="535"/>
      <c r="AA292" s="535"/>
      <c r="AB292" s="535"/>
      <c r="AC292" s="535"/>
      <c r="AD292" s="535"/>
      <c r="AE292" s="535"/>
      <c r="AG292" s="541" t="e">
        <f>IF(#REF!="○",F292,"")</f>
        <v>#REF!</v>
      </c>
      <c r="AH292" s="195" t="e">
        <f>VLOOKUP('様式４号（個表） '!$G292,'【参考】数式用'!$P$4:$Q$54,2,FALSE)</f>
        <v>#N/A</v>
      </c>
      <c r="AI292" s="195" t="e">
        <f>VLOOKUP('様式４号（個表） '!$G292,'【参考】数式用'!$P$4:$W$54,8,FALSE)</f>
        <v>#N/A</v>
      </c>
      <c r="AJ292" s="195" t="e">
        <f>VLOOKUP('様式４号（個表） '!$G292,'【参考】数式用'!$P$4:$AD$54,15,FALSE)</f>
        <v>#N/A</v>
      </c>
      <c r="AK292" s="195" t="str">
        <f t="shared" si="21"/>
        <v/>
      </c>
      <c r="AL292" s="195" t="str">
        <f t="shared" si="21"/>
        <v/>
      </c>
      <c r="AM292" s="195" t="str">
        <f t="shared" si="22"/>
        <v/>
      </c>
      <c r="AN292" s="195" t="str">
        <f>IF(G292="","",VLOOKUP(G292,'【参考】数式用'!$A$4:$M$54,13,FALSE))</f>
        <v/>
      </c>
      <c r="AO292" s="197" t="str">
        <f t="shared" si="23"/>
        <v>―</v>
      </c>
    </row>
    <row r="293" spans="1:41" ht="45" customHeight="1">
      <c r="A293" s="401">
        <f t="shared" si="24"/>
        <v>278</v>
      </c>
      <c r="B293" s="413" t="str">
        <f>IF('様式第２号　基本情報入力シート'!B330="","",'様式第２号　基本情報入力シート'!B330)</f>
        <v/>
      </c>
      <c r="C293" s="426" t="str">
        <f>IF('様式第２号　基本情報入力シート'!L330="","",'様式第２号　基本情報入力シート'!L330)</f>
        <v/>
      </c>
      <c r="D293" s="426" t="str">
        <f>IF('様式第２号　基本情報入力シート'!Q330="","",'様式第２号　基本情報入力シート'!Q330)</f>
        <v/>
      </c>
      <c r="E293" s="426" t="str">
        <f>IF('様式第２号　基本情報入力シート'!V330="","",'様式第２号　基本情報入力シート'!V330)</f>
        <v/>
      </c>
      <c r="F293" s="426" t="str">
        <f>IF('様式第２号　基本情報入力シート'!W330="","",'様式第２号　基本情報入力シート'!W330)</f>
        <v/>
      </c>
      <c r="G293" s="426" t="str">
        <f>IF('様式第２号　基本情報入力シート'!Z330="","",'様式第２号　基本情報入力シート'!Z330)</f>
        <v/>
      </c>
      <c r="H293" s="475" t="str">
        <f>IF('様式第２号　基本情報入力シート'!AD330="","",'様式第２号　基本情報入力シート'!AD330)</f>
        <v/>
      </c>
      <c r="I293" s="481" t="str">
        <f>IF('様式第２号　基本情報入力シート'!AE330="","",'様式第２号　基本情報入力シート'!AE330)</f>
        <v/>
      </c>
      <c r="J293" s="488"/>
      <c r="K293" s="491"/>
      <c r="L293" s="491"/>
      <c r="M293" s="494" t="str">
        <f>IF(G293="","",VLOOKUP(AM293,'【参考】数式用'!$AZ$3:$BA$6,2,FALSE))</f>
        <v/>
      </c>
      <c r="N293" s="503" t="str">
        <f>IF(G293="","",VLOOKUP(G293,'【参考】数式用'!$A$4:$L$54,MATCH('様式４号（個表） '!M293,'【参考】数式用'!$J$3:$L$3,0)+9,FALSE))</f>
        <v/>
      </c>
      <c r="O293" s="513" t="s">
        <v>2422</v>
      </c>
      <c r="P293" s="517" t="str">
        <f t="shared" si="20"/>
        <v>未入力あり</v>
      </c>
      <c r="Q293" s="525" t="str">
        <f>IFERROR(IF(P293="未入力あり","",ROUNDDOWN(ROUNDDOWN($H293*$I293,0)*VLOOKUP($G293,'【参考】数式用'!$A$4:$E$54,3,FALSE),0)),"")</f>
        <v/>
      </c>
      <c r="R293" s="525" t="str">
        <f>IF(AK293="×",0,IF(P293="未入力あり","",ROUNDDOWN(ROUNDDOWN($H293*$I293,0)*VLOOKUP($G293,'【参考】数式用'!$A$4:$E$54,4,FALSE),0)))</f>
        <v/>
      </c>
      <c r="S293" s="529" t="str">
        <f>IF(AL293="×",0,IF(P293="未入力あり","",ROUNDDOWN(ROUNDDOWN($H293*$I293,0)*VLOOKUP($G293,'【参考】数式用'!$A$4:$E$54,5,FALSE),0)))</f>
        <v/>
      </c>
      <c r="U293" s="535"/>
      <c r="V293" s="535"/>
      <c r="W293" s="535"/>
      <c r="X293" s="535"/>
      <c r="Y293" s="535"/>
      <c r="Z293" s="535"/>
      <c r="AA293" s="535"/>
      <c r="AB293" s="535"/>
      <c r="AC293" s="535"/>
      <c r="AD293" s="535"/>
      <c r="AE293" s="535"/>
      <c r="AG293" s="541" t="e">
        <f>IF(#REF!="○",F293,"")</f>
        <v>#REF!</v>
      </c>
      <c r="AH293" s="195" t="e">
        <f>VLOOKUP('様式４号（個表） '!$G293,'【参考】数式用'!$P$4:$Q$54,2,FALSE)</f>
        <v>#N/A</v>
      </c>
      <c r="AI293" s="195" t="e">
        <f>VLOOKUP('様式４号（個表） '!$G293,'【参考】数式用'!$P$4:$W$54,8,FALSE)</f>
        <v>#N/A</v>
      </c>
      <c r="AJ293" s="195" t="e">
        <f>VLOOKUP('様式４号（個表） '!$G293,'【参考】数式用'!$P$4:$AD$54,15,FALSE)</f>
        <v>#N/A</v>
      </c>
      <c r="AK293" s="195" t="str">
        <f t="shared" si="21"/>
        <v/>
      </c>
      <c r="AL293" s="195" t="str">
        <f t="shared" si="21"/>
        <v/>
      </c>
      <c r="AM293" s="195" t="str">
        <f t="shared" si="22"/>
        <v/>
      </c>
      <c r="AN293" s="195" t="str">
        <f>IF(G293="","",VLOOKUP(G293,'【参考】数式用'!$A$4:$M$54,13,FALSE))</f>
        <v/>
      </c>
      <c r="AO293" s="197" t="str">
        <f t="shared" si="23"/>
        <v>―</v>
      </c>
    </row>
    <row r="294" spans="1:41" ht="45" customHeight="1">
      <c r="A294" s="401">
        <f t="shared" si="24"/>
        <v>279</v>
      </c>
      <c r="B294" s="413" t="str">
        <f>IF('様式第２号　基本情報入力シート'!B331="","",'様式第２号　基本情報入力シート'!B331)</f>
        <v/>
      </c>
      <c r="C294" s="426" t="str">
        <f>IF('様式第２号　基本情報入力シート'!L331="","",'様式第２号　基本情報入力シート'!L331)</f>
        <v/>
      </c>
      <c r="D294" s="426" t="str">
        <f>IF('様式第２号　基本情報入力シート'!Q331="","",'様式第２号　基本情報入力シート'!Q331)</f>
        <v/>
      </c>
      <c r="E294" s="426" t="str">
        <f>IF('様式第２号　基本情報入力シート'!V331="","",'様式第２号　基本情報入力シート'!V331)</f>
        <v/>
      </c>
      <c r="F294" s="426" t="str">
        <f>IF('様式第２号　基本情報入力シート'!W331="","",'様式第２号　基本情報入力シート'!W331)</f>
        <v/>
      </c>
      <c r="G294" s="426" t="str">
        <f>IF('様式第２号　基本情報入力シート'!Z331="","",'様式第２号　基本情報入力シート'!Z331)</f>
        <v/>
      </c>
      <c r="H294" s="475" t="str">
        <f>IF('様式第２号　基本情報入力シート'!AD331="","",'様式第２号　基本情報入力シート'!AD331)</f>
        <v/>
      </c>
      <c r="I294" s="481" t="str">
        <f>IF('様式第２号　基本情報入力シート'!AE331="","",'様式第２号　基本情報入力シート'!AE331)</f>
        <v/>
      </c>
      <c r="J294" s="488"/>
      <c r="K294" s="491"/>
      <c r="L294" s="491"/>
      <c r="M294" s="494" t="str">
        <f>IF(G294="","",VLOOKUP(AM294,'【参考】数式用'!$AZ$3:$BA$6,2,FALSE))</f>
        <v/>
      </c>
      <c r="N294" s="503" t="str">
        <f>IF(G294="","",VLOOKUP(G294,'【参考】数式用'!$A$4:$L$54,MATCH('様式４号（個表） '!M294,'【参考】数式用'!$J$3:$L$3,0)+9,FALSE))</f>
        <v/>
      </c>
      <c r="O294" s="513" t="s">
        <v>2422</v>
      </c>
      <c r="P294" s="517" t="str">
        <f t="shared" si="20"/>
        <v>未入力あり</v>
      </c>
      <c r="Q294" s="525" t="str">
        <f>IFERROR(IF(P294="未入力あり","",ROUNDDOWN(ROUNDDOWN($H294*$I294,0)*VLOOKUP($G294,'【参考】数式用'!$A$4:$E$54,3,FALSE),0)),"")</f>
        <v/>
      </c>
      <c r="R294" s="525" t="str">
        <f>IF(AK294="×",0,IF(P294="未入力あり","",ROUNDDOWN(ROUNDDOWN($H294*$I294,0)*VLOOKUP($G294,'【参考】数式用'!$A$4:$E$54,4,FALSE),0)))</f>
        <v/>
      </c>
      <c r="S294" s="529" t="str">
        <f>IF(AL294="×",0,IF(P294="未入力あり","",ROUNDDOWN(ROUNDDOWN($H294*$I294,0)*VLOOKUP($G294,'【参考】数式用'!$A$4:$E$54,5,FALSE),0)))</f>
        <v/>
      </c>
      <c r="U294" s="535"/>
      <c r="V294" s="535"/>
      <c r="W294" s="535"/>
      <c r="X294" s="535"/>
      <c r="Y294" s="535"/>
      <c r="Z294" s="535"/>
      <c r="AA294" s="535"/>
      <c r="AB294" s="535"/>
      <c r="AC294" s="535"/>
      <c r="AD294" s="535"/>
      <c r="AE294" s="535"/>
      <c r="AG294" s="541" t="e">
        <f>IF(#REF!="○",F294,"")</f>
        <v>#REF!</v>
      </c>
      <c r="AH294" s="195" t="e">
        <f>VLOOKUP('様式４号（個表） '!$G294,'【参考】数式用'!$P$4:$Q$54,2,FALSE)</f>
        <v>#N/A</v>
      </c>
      <c r="AI294" s="195" t="e">
        <f>VLOOKUP('様式４号（個表） '!$G294,'【参考】数式用'!$P$4:$W$54,8,FALSE)</f>
        <v>#N/A</v>
      </c>
      <c r="AJ294" s="195" t="e">
        <f>VLOOKUP('様式４号（個表） '!$G294,'【参考】数式用'!$P$4:$AD$54,15,FALSE)</f>
        <v>#N/A</v>
      </c>
      <c r="AK294" s="195" t="str">
        <f t="shared" si="21"/>
        <v/>
      </c>
      <c r="AL294" s="195" t="str">
        <f t="shared" si="21"/>
        <v/>
      </c>
      <c r="AM294" s="195" t="str">
        <f t="shared" si="22"/>
        <v/>
      </c>
      <c r="AN294" s="195" t="str">
        <f>IF(G294="","",VLOOKUP(G294,'【参考】数式用'!$A$4:$M$54,13,FALSE))</f>
        <v/>
      </c>
      <c r="AO294" s="197" t="str">
        <f t="shared" si="23"/>
        <v>―</v>
      </c>
    </row>
    <row r="295" spans="1:41" ht="45" customHeight="1">
      <c r="A295" s="401">
        <f t="shared" si="24"/>
        <v>280</v>
      </c>
      <c r="B295" s="413" t="str">
        <f>IF('様式第２号　基本情報入力シート'!B332="","",'様式第２号　基本情報入力シート'!B332)</f>
        <v/>
      </c>
      <c r="C295" s="426" t="str">
        <f>IF('様式第２号　基本情報入力シート'!L332="","",'様式第２号　基本情報入力シート'!L332)</f>
        <v/>
      </c>
      <c r="D295" s="426" t="str">
        <f>IF('様式第２号　基本情報入力シート'!Q332="","",'様式第２号　基本情報入力シート'!Q332)</f>
        <v/>
      </c>
      <c r="E295" s="426" t="str">
        <f>IF('様式第２号　基本情報入力シート'!V332="","",'様式第２号　基本情報入力シート'!V332)</f>
        <v/>
      </c>
      <c r="F295" s="426" t="str">
        <f>IF('様式第２号　基本情報入力シート'!W332="","",'様式第２号　基本情報入力シート'!W332)</f>
        <v/>
      </c>
      <c r="G295" s="426" t="str">
        <f>IF('様式第２号　基本情報入力シート'!Z332="","",'様式第２号　基本情報入力シート'!Z332)</f>
        <v/>
      </c>
      <c r="H295" s="475" t="str">
        <f>IF('様式第２号　基本情報入力シート'!AD332="","",'様式第２号　基本情報入力シート'!AD332)</f>
        <v/>
      </c>
      <c r="I295" s="481" t="str">
        <f>IF('様式第２号　基本情報入力シート'!AE332="","",'様式第２号　基本情報入力シート'!AE332)</f>
        <v/>
      </c>
      <c r="J295" s="488"/>
      <c r="K295" s="491"/>
      <c r="L295" s="491"/>
      <c r="M295" s="494" t="str">
        <f>IF(G295="","",VLOOKUP(AM295,'【参考】数式用'!$AZ$3:$BA$6,2,FALSE))</f>
        <v/>
      </c>
      <c r="N295" s="503" t="str">
        <f>IF(G295="","",VLOOKUP(G295,'【参考】数式用'!$A$4:$L$54,MATCH('様式４号（個表） '!M295,'【参考】数式用'!$J$3:$L$3,0)+9,FALSE))</f>
        <v/>
      </c>
      <c r="O295" s="513" t="s">
        <v>2422</v>
      </c>
      <c r="P295" s="517" t="str">
        <f t="shared" si="20"/>
        <v>未入力あり</v>
      </c>
      <c r="Q295" s="525" t="str">
        <f>IFERROR(IF(P295="未入力あり","",ROUNDDOWN(ROUNDDOWN($H295*$I295,0)*VLOOKUP($G295,'【参考】数式用'!$A$4:$E$54,3,FALSE),0)),"")</f>
        <v/>
      </c>
      <c r="R295" s="525" t="str">
        <f>IF(AK295="×",0,IF(P295="未入力あり","",ROUNDDOWN(ROUNDDOWN($H295*$I295,0)*VLOOKUP($G295,'【参考】数式用'!$A$4:$E$54,4,FALSE),0)))</f>
        <v/>
      </c>
      <c r="S295" s="529" t="str">
        <f>IF(AL295="×",0,IF(P295="未入力あり","",ROUNDDOWN(ROUNDDOWN($H295*$I295,0)*VLOOKUP($G295,'【参考】数式用'!$A$4:$E$54,5,FALSE),0)))</f>
        <v/>
      </c>
      <c r="U295" s="535"/>
      <c r="V295" s="535"/>
      <c r="W295" s="535"/>
      <c r="X295" s="535"/>
      <c r="Y295" s="535"/>
      <c r="Z295" s="535"/>
      <c r="AA295" s="535"/>
      <c r="AB295" s="535"/>
      <c r="AC295" s="535"/>
      <c r="AD295" s="535"/>
      <c r="AE295" s="535"/>
      <c r="AG295" s="541" t="e">
        <f>IF(#REF!="○",F295,"")</f>
        <v>#REF!</v>
      </c>
      <c r="AH295" s="195" t="e">
        <f>VLOOKUP('様式４号（個表） '!$G295,'【参考】数式用'!$P$4:$Q$54,2,FALSE)</f>
        <v>#N/A</v>
      </c>
      <c r="AI295" s="195" t="e">
        <f>VLOOKUP('様式４号（個表） '!$G295,'【参考】数式用'!$P$4:$W$54,8,FALSE)</f>
        <v>#N/A</v>
      </c>
      <c r="AJ295" s="195" t="e">
        <f>VLOOKUP('様式４号（個表） '!$G295,'【参考】数式用'!$P$4:$AD$54,15,FALSE)</f>
        <v>#N/A</v>
      </c>
      <c r="AK295" s="195" t="str">
        <f t="shared" si="21"/>
        <v/>
      </c>
      <c r="AL295" s="195" t="str">
        <f t="shared" si="21"/>
        <v/>
      </c>
      <c r="AM295" s="195" t="str">
        <f t="shared" si="22"/>
        <v/>
      </c>
      <c r="AN295" s="195" t="str">
        <f>IF(G295="","",VLOOKUP(G295,'【参考】数式用'!$A$4:$M$54,13,FALSE))</f>
        <v/>
      </c>
      <c r="AO295" s="197" t="str">
        <f t="shared" si="23"/>
        <v>―</v>
      </c>
    </row>
    <row r="296" spans="1:41" ht="45" customHeight="1">
      <c r="A296" s="401">
        <f t="shared" si="24"/>
        <v>281</v>
      </c>
      <c r="B296" s="413" t="str">
        <f>IF('様式第２号　基本情報入力シート'!B333="","",'様式第２号　基本情報入力シート'!B333)</f>
        <v/>
      </c>
      <c r="C296" s="426" t="str">
        <f>IF('様式第２号　基本情報入力シート'!L333="","",'様式第２号　基本情報入力シート'!L333)</f>
        <v/>
      </c>
      <c r="D296" s="426" t="str">
        <f>IF('様式第２号　基本情報入力シート'!Q333="","",'様式第２号　基本情報入力シート'!Q333)</f>
        <v/>
      </c>
      <c r="E296" s="426" t="str">
        <f>IF('様式第２号　基本情報入力シート'!V333="","",'様式第２号　基本情報入力シート'!V333)</f>
        <v/>
      </c>
      <c r="F296" s="426" t="str">
        <f>IF('様式第２号　基本情報入力シート'!W333="","",'様式第２号　基本情報入力シート'!W333)</f>
        <v/>
      </c>
      <c r="G296" s="426" t="str">
        <f>IF('様式第２号　基本情報入力シート'!Z333="","",'様式第２号　基本情報入力シート'!Z333)</f>
        <v/>
      </c>
      <c r="H296" s="475" t="str">
        <f>IF('様式第２号　基本情報入力シート'!AD333="","",'様式第２号　基本情報入力シート'!AD333)</f>
        <v/>
      </c>
      <c r="I296" s="481" t="str">
        <f>IF('様式第２号　基本情報入力シート'!AE333="","",'様式第２号　基本情報入力シート'!AE333)</f>
        <v/>
      </c>
      <c r="J296" s="488"/>
      <c r="K296" s="491"/>
      <c r="L296" s="491"/>
      <c r="M296" s="494" t="str">
        <f>IF(G296="","",VLOOKUP(AM296,'【参考】数式用'!$AZ$3:$BA$6,2,FALSE))</f>
        <v/>
      </c>
      <c r="N296" s="503" t="str">
        <f>IF(G296="","",VLOOKUP(G296,'【参考】数式用'!$A$4:$L$54,MATCH('様式４号（個表） '!M296,'【参考】数式用'!$J$3:$L$3,0)+9,FALSE))</f>
        <v/>
      </c>
      <c r="O296" s="513" t="s">
        <v>2422</v>
      </c>
      <c r="P296" s="517" t="str">
        <f t="shared" si="20"/>
        <v>未入力あり</v>
      </c>
      <c r="Q296" s="525" t="str">
        <f>IFERROR(IF(P296="未入力あり","",ROUNDDOWN(ROUNDDOWN($H296*$I296,0)*VLOOKUP($G296,'【参考】数式用'!$A$4:$E$54,3,FALSE),0)),"")</f>
        <v/>
      </c>
      <c r="R296" s="525" t="str">
        <f>IF(AK296="×",0,IF(P296="未入力あり","",ROUNDDOWN(ROUNDDOWN($H296*$I296,0)*VLOOKUP($G296,'【参考】数式用'!$A$4:$E$54,4,FALSE),0)))</f>
        <v/>
      </c>
      <c r="S296" s="529" t="str">
        <f>IF(AL296="×",0,IF(P296="未入力あり","",ROUNDDOWN(ROUNDDOWN($H296*$I296,0)*VLOOKUP($G296,'【参考】数式用'!$A$4:$E$54,5,FALSE),0)))</f>
        <v/>
      </c>
      <c r="U296" s="535"/>
      <c r="V296" s="535"/>
      <c r="W296" s="535"/>
      <c r="X296" s="535"/>
      <c r="Y296" s="535"/>
      <c r="Z296" s="535"/>
      <c r="AA296" s="535"/>
      <c r="AB296" s="535"/>
      <c r="AC296" s="535"/>
      <c r="AD296" s="535"/>
      <c r="AE296" s="535"/>
      <c r="AG296" s="541" t="e">
        <f>IF(#REF!="○",F296,"")</f>
        <v>#REF!</v>
      </c>
      <c r="AH296" s="195" t="e">
        <f>VLOOKUP('様式４号（個表） '!$G296,'【参考】数式用'!$P$4:$Q$54,2,FALSE)</f>
        <v>#N/A</v>
      </c>
      <c r="AI296" s="195" t="e">
        <f>VLOOKUP('様式４号（個表） '!$G296,'【参考】数式用'!$P$4:$W$54,8,FALSE)</f>
        <v>#N/A</v>
      </c>
      <c r="AJ296" s="195" t="e">
        <f>VLOOKUP('様式４号（個表） '!$G296,'【参考】数式用'!$P$4:$AD$54,15,FALSE)</f>
        <v>#N/A</v>
      </c>
      <c r="AK296" s="195" t="str">
        <f t="shared" si="21"/>
        <v/>
      </c>
      <c r="AL296" s="195" t="str">
        <f t="shared" si="21"/>
        <v/>
      </c>
      <c r="AM296" s="195" t="str">
        <f t="shared" si="22"/>
        <v/>
      </c>
      <c r="AN296" s="195" t="str">
        <f>IF(G296="","",VLOOKUP(G296,'【参考】数式用'!$A$4:$M$54,13,FALSE))</f>
        <v/>
      </c>
      <c r="AO296" s="197" t="str">
        <f t="shared" si="23"/>
        <v>―</v>
      </c>
    </row>
    <row r="297" spans="1:41" ht="45" customHeight="1">
      <c r="A297" s="401">
        <f t="shared" si="24"/>
        <v>282</v>
      </c>
      <c r="B297" s="413" t="str">
        <f>IF('様式第２号　基本情報入力シート'!B334="","",'様式第２号　基本情報入力シート'!B334)</f>
        <v/>
      </c>
      <c r="C297" s="426" t="str">
        <f>IF('様式第２号　基本情報入力シート'!L334="","",'様式第２号　基本情報入力シート'!L334)</f>
        <v/>
      </c>
      <c r="D297" s="426" t="str">
        <f>IF('様式第２号　基本情報入力シート'!Q334="","",'様式第２号　基本情報入力シート'!Q334)</f>
        <v/>
      </c>
      <c r="E297" s="426" t="str">
        <f>IF('様式第２号　基本情報入力シート'!V334="","",'様式第２号　基本情報入力シート'!V334)</f>
        <v/>
      </c>
      <c r="F297" s="426" t="str">
        <f>IF('様式第２号　基本情報入力シート'!W334="","",'様式第２号　基本情報入力シート'!W334)</f>
        <v/>
      </c>
      <c r="G297" s="426" t="str">
        <f>IF('様式第２号　基本情報入力シート'!Z334="","",'様式第２号　基本情報入力シート'!Z334)</f>
        <v/>
      </c>
      <c r="H297" s="475" t="str">
        <f>IF('様式第２号　基本情報入力シート'!AD334="","",'様式第２号　基本情報入力シート'!AD334)</f>
        <v/>
      </c>
      <c r="I297" s="481" t="str">
        <f>IF('様式第２号　基本情報入力シート'!AE334="","",'様式第２号　基本情報入力シート'!AE334)</f>
        <v/>
      </c>
      <c r="J297" s="488"/>
      <c r="K297" s="491"/>
      <c r="L297" s="491"/>
      <c r="M297" s="494" t="str">
        <f>IF(G297="","",VLOOKUP(AM297,'【参考】数式用'!$AZ$3:$BA$6,2,FALSE))</f>
        <v/>
      </c>
      <c r="N297" s="503" t="str">
        <f>IF(G297="","",VLOOKUP(G297,'【参考】数式用'!$A$4:$L$54,MATCH('様式４号（個表） '!M297,'【参考】数式用'!$J$3:$L$3,0)+9,FALSE))</f>
        <v/>
      </c>
      <c r="O297" s="513" t="s">
        <v>2422</v>
      </c>
      <c r="P297" s="517" t="str">
        <f t="shared" si="20"/>
        <v>未入力あり</v>
      </c>
      <c r="Q297" s="525" t="str">
        <f>IFERROR(IF(P297="未入力あり","",ROUNDDOWN(ROUNDDOWN($H297*$I297,0)*VLOOKUP($G297,'【参考】数式用'!$A$4:$E$54,3,FALSE),0)),"")</f>
        <v/>
      </c>
      <c r="R297" s="525" t="str">
        <f>IF(AK297="×",0,IF(P297="未入力あり","",ROUNDDOWN(ROUNDDOWN($H297*$I297,0)*VLOOKUP($G297,'【参考】数式用'!$A$4:$E$54,4,FALSE),0)))</f>
        <v/>
      </c>
      <c r="S297" s="529" t="str">
        <f>IF(AL297="×",0,IF(P297="未入力あり","",ROUNDDOWN(ROUNDDOWN($H297*$I297,0)*VLOOKUP($G297,'【参考】数式用'!$A$4:$E$54,5,FALSE),0)))</f>
        <v/>
      </c>
      <c r="U297" s="535"/>
      <c r="V297" s="535"/>
      <c r="W297" s="535"/>
      <c r="X297" s="535"/>
      <c r="Y297" s="535"/>
      <c r="Z297" s="535"/>
      <c r="AA297" s="535"/>
      <c r="AB297" s="535"/>
      <c r="AC297" s="535"/>
      <c r="AD297" s="535"/>
      <c r="AE297" s="535"/>
      <c r="AG297" s="541" t="e">
        <f>IF(#REF!="○",F297,"")</f>
        <v>#REF!</v>
      </c>
      <c r="AH297" s="195" t="e">
        <f>VLOOKUP('様式４号（個表） '!$G297,'【参考】数式用'!$P$4:$Q$54,2,FALSE)</f>
        <v>#N/A</v>
      </c>
      <c r="AI297" s="195" t="e">
        <f>VLOOKUP('様式４号（個表） '!$G297,'【参考】数式用'!$P$4:$W$54,8,FALSE)</f>
        <v>#N/A</v>
      </c>
      <c r="AJ297" s="195" t="e">
        <f>VLOOKUP('様式４号（個表） '!$G297,'【参考】数式用'!$P$4:$AD$54,15,FALSE)</f>
        <v>#N/A</v>
      </c>
      <c r="AK297" s="195" t="str">
        <f t="shared" si="21"/>
        <v/>
      </c>
      <c r="AL297" s="195" t="str">
        <f t="shared" si="21"/>
        <v/>
      </c>
      <c r="AM297" s="195" t="str">
        <f t="shared" si="22"/>
        <v/>
      </c>
      <c r="AN297" s="195" t="str">
        <f>IF(G297="","",VLOOKUP(G297,'【参考】数式用'!$A$4:$M$54,13,FALSE))</f>
        <v/>
      </c>
      <c r="AO297" s="197" t="str">
        <f t="shared" si="23"/>
        <v>―</v>
      </c>
    </row>
    <row r="298" spans="1:41" ht="45" customHeight="1">
      <c r="A298" s="401">
        <f t="shared" si="24"/>
        <v>283</v>
      </c>
      <c r="B298" s="413" t="str">
        <f>IF('様式第２号　基本情報入力シート'!B335="","",'様式第２号　基本情報入力シート'!B335)</f>
        <v/>
      </c>
      <c r="C298" s="426" t="str">
        <f>IF('様式第２号　基本情報入力シート'!L335="","",'様式第２号　基本情報入力シート'!L335)</f>
        <v/>
      </c>
      <c r="D298" s="426" t="str">
        <f>IF('様式第２号　基本情報入力シート'!Q335="","",'様式第２号　基本情報入力シート'!Q335)</f>
        <v/>
      </c>
      <c r="E298" s="426" t="str">
        <f>IF('様式第２号　基本情報入力シート'!V335="","",'様式第２号　基本情報入力シート'!V335)</f>
        <v/>
      </c>
      <c r="F298" s="426" t="str">
        <f>IF('様式第２号　基本情報入力シート'!W335="","",'様式第２号　基本情報入力シート'!W335)</f>
        <v/>
      </c>
      <c r="G298" s="426" t="str">
        <f>IF('様式第２号　基本情報入力シート'!Z335="","",'様式第２号　基本情報入力シート'!Z335)</f>
        <v/>
      </c>
      <c r="H298" s="475" t="str">
        <f>IF('様式第２号　基本情報入力シート'!AD335="","",'様式第２号　基本情報入力シート'!AD335)</f>
        <v/>
      </c>
      <c r="I298" s="481" t="str">
        <f>IF('様式第２号　基本情報入力シート'!AE335="","",'様式第２号　基本情報入力シート'!AE335)</f>
        <v/>
      </c>
      <c r="J298" s="488"/>
      <c r="K298" s="491"/>
      <c r="L298" s="491"/>
      <c r="M298" s="494" t="str">
        <f>IF(G298="","",VLOOKUP(AM298,'【参考】数式用'!$AZ$3:$BA$6,2,FALSE))</f>
        <v/>
      </c>
      <c r="N298" s="503" t="str">
        <f>IF(G298="","",VLOOKUP(G298,'【参考】数式用'!$A$4:$L$54,MATCH('様式４号（個表） '!M298,'【参考】数式用'!$J$3:$L$3,0)+9,FALSE))</f>
        <v/>
      </c>
      <c r="O298" s="513" t="s">
        <v>2422</v>
      </c>
      <c r="P298" s="517" t="str">
        <f t="shared" si="20"/>
        <v>未入力あり</v>
      </c>
      <c r="Q298" s="525" t="str">
        <f>IFERROR(IF(P298="未入力あり","",ROUNDDOWN(ROUNDDOWN($H298*$I298,0)*VLOOKUP($G298,'【参考】数式用'!$A$4:$E$54,3,FALSE),0)),"")</f>
        <v/>
      </c>
      <c r="R298" s="525" t="str">
        <f>IF(AK298="×",0,IF(P298="未入力あり","",ROUNDDOWN(ROUNDDOWN($H298*$I298,0)*VLOOKUP($G298,'【参考】数式用'!$A$4:$E$54,4,FALSE),0)))</f>
        <v/>
      </c>
      <c r="S298" s="529" t="str">
        <f>IF(AL298="×",0,IF(P298="未入力あり","",ROUNDDOWN(ROUNDDOWN($H298*$I298,0)*VLOOKUP($G298,'【参考】数式用'!$A$4:$E$54,5,FALSE),0)))</f>
        <v/>
      </c>
      <c r="U298" s="535"/>
      <c r="V298" s="535"/>
      <c r="W298" s="535"/>
      <c r="X298" s="535"/>
      <c r="Y298" s="535"/>
      <c r="Z298" s="535"/>
      <c r="AA298" s="535"/>
      <c r="AB298" s="535"/>
      <c r="AC298" s="535"/>
      <c r="AD298" s="535"/>
      <c r="AE298" s="535"/>
      <c r="AG298" s="541" t="e">
        <f>IF(#REF!="○",F298,"")</f>
        <v>#REF!</v>
      </c>
      <c r="AH298" s="195" t="e">
        <f>VLOOKUP('様式４号（個表） '!$G298,'【参考】数式用'!$P$4:$Q$54,2,FALSE)</f>
        <v>#N/A</v>
      </c>
      <c r="AI298" s="195" t="e">
        <f>VLOOKUP('様式４号（個表） '!$G298,'【参考】数式用'!$P$4:$W$54,8,FALSE)</f>
        <v>#N/A</v>
      </c>
      <c r="AJ298" s="195" t="e">
        <f>VLOOKUP('様式４号（個表） '!$G298,'【参考】数式用'!$P$4:$AD$54,15,FALSE)</f>
        <v>#N/A</v>
      </c>
      <c r="AK298" s="195" t="str">
        <f t="shared" si="21"/>
        <v/>
      </c>
      <c r="AL298" s="195" t="str">
        <f t="shared" si="21"/>
        <v/>
      </c>
      <c r="AM298" s="195" t="str">
        <f t="shared" si="22"/>
        <v/>
      </c>
      <c r="AN298" s="195" t="str">
        <f>IF(G298="","",VLOOKUP(G298,'【参考】数式用'!$A$4:$M$54,13,FALSE))</f>
        <v/>
      </c>
      <c r="AO298" s="197" t="str">
        <f t="shared" si="23"/>
        <v>―</v>
      </c>
    </row>
    <row r="299" spans="1:41" ht="45" customHeight="1">
      <c r="A299" s="401">
        <f t="shared" si="24"/>
        <v>284</v>
      </c>
      <c r="B299" s="413" t="str">
        <f>IF('様式第２号　基本情報入力シート'!B336="","",'様式第２号　基本情報入力シート'!B336)</f>
        <v/>
      </c>
      <c r="C299" s="426" t="str">
        <f>IF('様式第２号　基本情報入力シート'!L336="","",'様式第２号　基本情報入力シート'!L336)</f>
        <v/>
      </c>
      <c r="D299" s="426" t="str">
        <f>IF('様式第２号　基本情報入力シート'!Q336="","",'様式第２号　基本情報入力シート'!Q336)</f>
        <v/>
      </c>
      <c r="E299" s="426" t="str">
        <f>IF('様式第２号　基本情報入力シート'!V336="","",'様式第２号　基本情報入力シート'!V336)</f>
        <v/>
      </c>
      <c r="F299" s="426" t="str">
        <f>IF('様式第２号　基本情報入力シート'!W336="","",'様式第２号　基本情報入力シート'!W336)</f>
        <v/>
      </c>
      <c r="G299" s="426" t="str">
        <f>IF('様式第２号　基本情報入力シート'!Z336="","",'様式第２号　基本情報入力シート'!Z336)</f>
        <v/>
      </c>
      <c r="H299" s="475" t="str">
        <f>IF('様式第２号　基本情報入力シート'!AD336="","",'様式第２号　基本情報入力シート'!AD336)</f>
        <v/>
      </c>
      <c r="I299" s="481" t="str">
        <f>IF('様式第２号　基本情報入力シート'!AE336="","",'様式第２号　基本情報入力シート'!AE336)</f>
        <v/>
      </c>
      <c r="J299" s="488"/>
      <c r="K299" s="491"/>
      <c r="L299" s="491"/>
      <c r="M299" s="494" t="str">
        <f>IF(G299="","",VLOOKUP(AM299,'【参考】数式用'!$AZ$3:$BA$6,2,FALSE))</f>
        <v/>
      </c>
      <c r="N299" s="503" t="str">
        <f>IF(G299="","",VLOOKUP(G299,'【参考】数式用'!$A$4:$L$54,MATCH('様式４号（個表） '!M299,'【参考】数式用'!$J$3:$L$3,0)+9,FALSE))</f>
        <v/>
      </c>
      <c r="O299" s="513" t="s">
        <v>2422</v>
      </c>
      <c r="P299" s="517" t="str">
        <f t="shared" si="20"/>
        <v>未入力あり</v>
      </c>
      <c r="Q299" s="525" t="str">
        <f>IFERROR(IF(P299="未入力あり","",ROUNDDOWN(ROUNDDOWN($H299*$I299,0)*VLOOKUP($G299,'【参考】数式用'!$A$4:$E$54,3,FALSE),0)),"")</f>
        <v/>
      </c>
      <c r="R299" s="525" t="str">
        <f>IF(AK299="×",0,IF(P299="未入力あり","",ROUNDDOWN(ROUNDDOWN($H299*$I299,0)*VLOOKUP($G299,'【参考】数式用'!$A$4:$E$54,4,FALSE),0)))</f>
        <v/>
      </c>
      <c r="S299" s="529" t="str">
        <f>IF(AL299="×",0,IF(P299="未入力あり","",ROUNDDOWN(ROUNDDOWN($H299*$I299,0)*VLOOKUP($G299,'【参考】数式用'!$A$4:$E$54,5,FALSE),0)))</f>
        <v/>
      </c>
      <c r="U299" s="535"/>
      <c r="V299" s="535"/>
      <c r="W299" s="535"/>
      <c r="X299" s="535"/>
      <c r="Y299" s="535"/>
      <c r="Z299" s="535"/>
      <c r="AA299" s="535"/>
      <c r="AB299" s="535"/>
      <c r="AC299" s="535"/>
      <c r="AD299" s="535"/>
      <c r="AE299" s="535"/>
      <c r="AG299" s="541" t="e">
        <f>IF(#REF!="○",F299,"")</f>
        <v>#REF!</v>
      </c>
      <c r="AH299" s="195" t="e">
        <f>VLOOKUP('様式４号（個表） '!$G299,'【参考】数式用'!$P$4:$Q$54,2,FALSE)</f>
        <v>#N/A</v>
      </c>
      <c r="AI299" s="195" t="e">
        <f>VLOOKUP('様式４号（個表） '!$G299,'【参考】数式用'!$P$4:$W$54,8,FALSE)</f>
        <v>#N/A</v>
      </c>
      <c r="AJ299" s="195" t="e">
        <f>VLOOKUP('様式４号（個表） '!$G299,'【参考】数式用'!$P$4:$AD$54,15,FALSE)</f>
        <v>#N/A</v>
      </c>
      <c r="AK299" s="195" t="str">
        <f t="shared" si="21"/>
        <v/>
      </c>
      <c r="AL299" s="195" t="str">
        <f t="shared" si="21"/>
        <v/>
      </c>
      <c r="AM299" s="195" t="str">
        <f t="shared" si="22"/>
        <v/>
      </c>
      <c r="AN299" s="195" t="str">
        <f>IF(G299="","",VLOOKUP(G299,'【参考】数式用'!$A$4:$M$54,13,FALSE))</f>
        <v/>
      </c>
      <c r="AO299" s="197" t="str">
        <f t="shared" si="23"/>
        <v>―</v>
      </c>
    </row>
    <row r="300" spans="1:41" ht="45" customHeight="1">
      <c r="A300" s="401">
        <f t="shared" si="24"/>
        <v>285</v>
      </c>
      <c r="B300" s="413" t="str">
        <f>IF('様式第２号　基本情報入力シート'!B337="","",'様式第２号　基本情報入力シート'!B337)</f>
        <v/>
      </c>
      <c r="C300" s="426" t="str">
        <f>IF('様式第２号　基本情報入力シート'!L337="","",'様式第２号　基本情報入力シート'!L337)</f>
        <v/>
      </c>
      <c r="D300" s="426" t="str">
        <f>IF('様式第２号　基本情報入力シート'!Q337="","",'様式第２号　基本情報入力シート'!Q337)</f>
        <v/>
      </c>
      <c r="E300" s="426" t="str">
        <f>IF('様式第２号　基本情報入力シート'!V337="","",'様式第２号　基本情報入力シート'!V337)</f>
        <v/>
      </c>
      <c r="F300" s="426" t="str">
        <f>IF('様式第２号　基本情報入力シート'!W337="","",'様式第２号　基本情報入力シート'!W337)</f>
        <v/>
      </c>
      <c r="G300" s="426" t="str">
        <f>IF('様式第２号　基本情報入力シート'!Z337="","",'様式第２号　基本情報入力シート'!Z337)</f>
        <v/>
      </c>
      <c r="H300" s="475" t="str">
        <f>IF('様式第２号　基本情報入力シート'!AD337="","",'様式第２号　基本情報入力シート'!AD337)</f>
        <v/>
      </c>
      <c r="I300" s="481" t="str">
        <f>IF('様式第２号　基本情報入力シート'!AE337="","",'様式第２号　基本情報入力シート'!AE337)</f>
        <v/>
      </c>
      <c r="J300" s="488"/>
      <c r="K300" s="491"/>
      <c r="L300" s="491"/>
      <c r="M300" s="494" t="str">
        <f>IF(G300="","",VLOOKUP(AM300,'【参考】数式用'!$AZ$3:$BA$6,2,FALSE))</f>
        <v/>
      </c>
      <c r="N300" s="503" t="str">
        <f>IF(G300="","",VLOOKUP(G300,'【参考】数式用'!$A$4:$L$54,MATCH('様式４号（個表） '!M300,'【参考】数式用'!$J$3:$L$3,0)+9,FALSE))</f>
        <v/>
      </c>
      <c r="O300" s="513" t="s">
        <v>2422</v>
      </c>
      <c r="P300" s="517" t="str">
        <f t="shared" si="20"/>
        <v>未入力あり</v>
      </c>
      <c r="Q300" s="525" t="str">
        <f>IFERROR(IF(P300="未入力あり","",ROUNDDOWN(ROUNDDOWN($H300*$I300,0)*VLOOKUP($G300,'【参考】数式用'!$A$4:$E$54,3,FALSE),0)),"")</f>
        <v/>
      </c>
      <c r="R300" s="525" t="str">
        <f>IF(AK300="×",0,IF(P300="未入力あり","",ROUNDDOWN(ROUNDDOWN($H300*$I300,0)*VLOOKUP($G300,'【参考】数式用'!$A$4:$E$54,4,FALSE),0)))</f>
        <v/>
      </c>
      <c r="S300" s="529" t="str">
        <f>IF(AL300="×",0,IF(P300="未入力あり","",ROUNDDOWN(ROUNDDOWN($H300*$I300,0)*VLOOKUP($G300,'【参考】数式用'!$A$4:$E$54,5,FALSE),0)))</f>
        <v/>
      </c>
      <c r="U300" s="535"/>
      <c r="V300" s="535"/>
      <c r="W300" s="535"/>
      <c r="X300" s="535"/>
      <c r="Y300" s="535"/>
      <c r="Z300" s="535"/>
      <c r="AA300" s="535"/>
      <c r="AB300" s="535"/>
      <c r="AC300" s="535"/>
      <c r="AD300" s="535"/>
      <c r="AE300" s="535"/>
      <c r="AG300" s="541" t="e">
        <f>IF(#REF!="○",F300,"")</f>
        <v>#REF!</v>
      </c>
      <c r="AH300" s="195" t="e">
        <f>VLOOKUP('様式４号（個表） '!$G300,'【参考】数式用'!$P$4:$Q$54,2,FALSE)</f>
        <v>#N/A</v>
      </c>
      <c r="AI300" s="195" t="e">
        <f>VLOOKUP('様式４号（個表） '!$G300,'【参考】数式用'!$P$4:$W$54,8,FALSE)</f>
        <v>#N/A</v>
      </c>
      <c r="AJ300" s="195" t="e">
        <f>VLOOKUP('様式４号（個表） '!$G300,'【参考】数式用'!$P$4:$AD$54,15,FALSE)</f>
        <v>#N/A</v>
      </c>
      <c r="AK300" s="195" t="str">
        <f t="shared" si="21"/>
        <v/>
      </c>
      <c r="AL300" s="195" t="str">
        <f t="shared" si="21"/>
        <v/>
      </c>
      <c r="AM300" s="195" t="str">
        <f t="shared" si="22"/>
        <v/>
      </c>
      <c r="AN300" s="195" t="str">
        <f>IF(G300="","",VLOOKUP(G300,'【参考】数式用'!$A$4:$M$54,13,FALSE))</f>
        <v/>
      </c>
      <c r="AO300" s="197" t="str">
        <f t="shared" si="23"/>
        <v>―</v>
      </c>
    </row>
    <row r="301" spans="1:41" ht="45" customHeight="1">
      <c r="A301" s="401">
        <f t="shared" si="24"/>
        <v>286</v>
      </c>
      <c r="B301" s="413" t="str">
        <f>IF('様式第２号　基本情報入力シート'!B338="","",'様式第２号　基本情報入力シート'!B338)</f>
        <v/>
      </c>
      <c r="C301" s="426" t="str">
        <f>IF('様式第２号　基本情報入力シート'!L338="","",'様式第２号　基本情報入力シート'!L338)</f>
        <v/>
      </c>
      <c r="D301" s="426" t="str">
        <f>IF('様式第２号　基本情報入力シート'!Q338="","",'様式第２号　基本情報入力シート'!Q338)</f>
        <v/>
      </c>
      <c r="E301" s="426" t="str">
        <f>IF('様式第２号　基本情報入力シート'!V338="","",'様式第２号　基本情報入力シート'!V338)</f>
        <v/>
      </c>
      <c r="F301" s="426" t="str">
        <f>IF('様式第２号　基本情報入力シート'!W338="","",'様式第２号　基本情報入力シート'!W338)</f>
        <v/>
      </c>
      <c r="G301" s="426" t="str">
        <f>IF('様式第２号　基本情報入力シート'!Z338="","",'様式第２号　基本情報入力シート'!Z338)</f>
        <v/>
      </c>
      <c r="H301" s="475" t="str">
        <f>IF('様式第２号　基本情報入力シート'!AD338="","",'様式第２号　基本情報入力シート'!AD338)</f>
        <v/>
      </c>
      <c r="I301" s="481" t="str">
        <f>IF('様式第２号　基本情報入力シート'!AE338="","",'様式第２号　基本情報入力シート'!AE338)</f>
        <v/>
      </c>
      <c r="J301" s="488"/>
      <c r="K301" s="491"/>
      <c r="L301" s="491"/>
      <c r="M301" s="494" t="str">
        <f>IF(G301="","",VLOOKUP(AM301,'【参考】数式用'!$AZ$3:$BA$6,2,FALSE))</f>
        <v/>
      </c>
      <c r="N301" s="503" t="str">
        <f>IF(G301="","",VLOOKUP(G301,'【参考】数式用'!$A$4:$L$54,MATCH('様式４号（個表） '!M301,'【参考】数式用'!$J$3:$L$3,0)+9,FALSE))</f>
        <v/>
      </c>
      <c r="O301" s="513" t="s">
        <v>2422</v>
      </c>
      <c r="P301" s="517" t="str">
        <f t="shared" si="20"/>
        <v>未入力あり</v>
      </c>
      <c r="Q301" s="525" t="str">
        <f>IFERROR(IF(P301="未入力あり","",ROUNDDOWN(ROUNDDOWN($H301*$I301,0)*VLOOKUP($G301,'【参考】数式用'!$A$4:$E$54,3,FALSE),0)),"")</f>
        <v/>
      </c>
      <c r="R301" s="525" t="str">
        <f>IF(AK301="×",0,IF(P301="未入力あり","",ROUNDDOWN(ROUNDDOWN($H301*$I301,0)*VLOOKUP($G301,'【参考】数式用'!$A$4:$E$54,4,FALSE),0)))</f>
        <v/>
      </c>
      <c r="S301" s="529" t="str">
        <f>IF(AL301="×",0,IF(P301="未入力あり","",ROUNDDOWN(ROUNDDOWN($H301*$I301,0)*VLOOKUP($G301,'【参考】数式用'!$A$4:$E$54,5,FALSE),0)))</f>
        <v/>
      </c>
      <c r="U301" s="535"/>
      <c r="V301" s="535"/>
      <c r="W301" s="535"/>
      <c r="X301" s="535"/>
      <c r="Y301" s="535"/>
      <c r="Z301" s="535"/>
      <c r="AA301" s="535"/>
      <c r="AB301" s="535"/>
      <c r="AC301" s="535"/>
      <c r="AD301" s="535"/>
      <c r="AE301" s="535"/>
      <c r="AG301" s="541" t="e">
        <f>IF(#REF!="○",F301,"")</f>
        <v>#REF!</v>
      </c>
      <c r="AH301" s="195" t="e">
        <f>VLOOKUP('様式４号（個表） '!$G301,'【参考】数式用'!$P$4:$Q$54,2,FALSE)</f>
        <v>#N/A</v>
      </c>
      <c r="AI301" s="195" t="e">
        <f>VLOOKUP('様式４号（個表） '!$G301,'【参考】数式用'!$P$4:$W$54,8,FALSE)</f>
        <v>#N/A</v>
      </c>
      <c r="AJ301" s="195" t="e">
        <f>VLOOKUP('様式４号（個表） '!$G301,'【参考】数式用'!$P$4:$AD$54,15,FALSE)</f>
        <v>#N/A</v>
      </c>
      <c r="AK301" s="195" t="str">
        <f t="shared" si="21"/>
        <v/>
      </c>
      <c r="AL301" s="195" t="str">
        <f t="shared" si="21"/>
        <v/>
      </c>
      <c r="AM301" s="195" t="str">
        <f t="shared" si="22"/>
        <v/>
      </c>
      <c r="AN301" s="195" t="str">
        <f>IF(G301="","",VLOOKUP(G301,'【参考】数式用'!$A$4:$M$54,13,FALSE))</f>
        <v/>
      </c>
      <c r="AO301" s="197" t="str">
        <f t="shared" si="23"/>
        <v>―</v>
      </c>
    </row>
    <row r="302" spans="1:41" ht="45" customHeight="1">
      <c r="A302" s="401">
        <f t="shared" si="24"/>
        <v>287</v>
      </c>
      <c r="B302" s="413" t="str">
        <f>IF('様式第２号　基本情報入力シート'!B339="","",'様式第２号　基本情報入力シート'!B339)</f>
        <v/>
      </c>
      <c r="C302" s="426" t="str">
        <f>IF('様式第２号　基本情報入力シート'!L339="","",'様式第２号　基本情報入力シート'!L339)</f>
        <v/>
      </c>
      <c r="D302" s="426" t="str">
        <f>IF('様式第２号　基本情報入力シート'!Q339="","",'様式第２号　基本情報入力シート'!Q339)</f>
        <v/>
      </c>
      <c r="E302" s="426" t="str">
        <f>IF('様式第２号　基本情報入力シート'!V339="","",'様式第２号　基本情報入力シート'!V339)</f>
        <v/>
      </c>
      <c r="F302" s="426" t="str">
        <f>IF('様式第２号　基本情報入力シート'!W339="","",'様式第２号　基本情報入力シート'!W339)</f>
        <v/>
      </c>
      <c r="G302" s="426" t="str">
        <f>IF('様式第２号　基本情報入力シート'!Z339="","",'様式第２号　基本情報入力シート'!Z339)</f>
        <v/>
      </c>
      <c r="H302" s="475" t="str">
        <f>IF('様式第２号　基本情報入力シート'!AD339="","",'様式第２号　基本情報入力シート'!AD339)</f>
        <v/>
      </c>
      <c r="I302" s="481" t="str">
        <f>IF('様式第２号　基本情報入力シート'!AE339="","",'様式第２号　基本情報入力シート'!AE339)</f>
        <v/>
      </c>
      <c r="J302" s="488"/>
      <c r="K302" s="491"/>
      <c r="L302" s="491"/>
      <c r="M302" s="494" t="str">
        <f>IF(G302="","",VLOOKUP(AM302,'【参考】数式用'!$AZ$3:$BA$6,2,FALSE))</f>
        <v/>
      </c>
      <c r="N302" s="503" t="str">
        <f>IF(G302="","",VLOOKUP(G302,'【参考】数式用'!$A$4:$L$54,MATCH('様式４号（個表） '!M302,'【参考】数式用'!$J$3:$L$3,0)+9,FALSE))</f>
        <v/>
      </c>
      <c r="O302" s="513" t="s">
        <v>2422</v>
      </c>
      <c r="P302" s="517" t="str">
        <f t="shared" si="20"/>
        <v>未入力あり</v>
      </c>
      <c r="Q302" s="525" t="str">
        <f>IFERROR(IF(P302="未入力あり","",ROUNDDOWN(ROUNDDOWN($H302*$I302,0)*VLOOKUP($G302,'【参考】数式用'!$A$4:$E$54,3,FALSE),0)),"")</f>
        <v/>
      </c>
      <c r="R302" s="525" t="str">
        <f>IF(AK302="×",0,IF(P302="未入力あり","",ROUNDDOWN(ROUNDDOWN($H302*$I302,0)*VLOOKUP($G302,'【参考】数式用'!$A$4:$E$54,4,FALSE),0)))</f>
        <v/>
      </c>
      <c r="S302" s="529" t="str">
        <f>IF(AL302="×",0,IF(P302="未入力あり","",ROUNDDOWN(ROUNDDOWN($H302*$I302,0)*VLOOKUP($G302,'【参考】数式用'!$A$4:$E$54,5,FALSE),0)))</f>
        <v/>
      </c>
      <c r="U302" s="535"/>
      <c r="V302" s="535"/>
      <c r="W302" s="535"/>
      <c r="X302" s="535"/>
      <c r="Y302" s="535"/>
      <c r="Z302" s="535"/>
      <c r="AA302" s="535"/>
      <c r="AB302" s="535"/>
      <c r="AC302" s="535"/>
      <c r="AD302" s="535"/>
      <c r="AE302" s="535"/>
      <c r="AG302" s="541" t="e">
        <f>IF(#REF!="○",F302,"")</f>
        <v>#REF!</v>
      </c>
      <c r="AH302" s="195" t="e">
        <f>VLOOKUP('様式４号（個表） '!$G302,'【参考】数式用'!$P$4:$Q$54,2,FALSE)</f>
        <v>#N/A</v>
      </c>
      <c r="AI302" s="195" t="e">
        <f>VLOOKUP('様式４号（個表） '!$G302,'【参考】数式用'!$P$4:$W$54,8,FALSE)</f>
        <v>#N/A</v>
      </c>
      <c r="AJ302" s="195" t="e">
        <f>VLOOKUP('様式４号（個表） '!$G302,'【参考】数式用'!$P$4:$AD$54,15,FALSE)</f>
        <v>#N/A</v>
      </c>
      <c r="AK302" s="195" t="str">
        <f t="shared" si="21"/>
        <v/>
      </c>
      <c r="AL302" s="195" t="str">
        <f t="shared" si="21"/>
        <v/>
      </c>
      <c r="AM302" s="195" t="str">
        <f t="shared" si="22"/>
        <v/>
      </c>
      <c r="AN302" s="195" t="str">
        <f>IF(G302="","",VLOOKUP(G302,'【参考】数式用'!$A$4:$M$54,13,FALSE))</f>
        <v/>
      </c>
      <c r="AO302" s="197" t="str">
        <f t="shared" si="23"/>
        <v>―</v>
      </c>
    </row>
    <row r="303" spans="1:41" ht="45" customHeight="1">
      <c r="A303" s="401">
        <f t="shared" si="24"/>
        <v>288</v>
      </c>
      <c r="B303" s="413" t="str">
        <f>IF('様式第２号　基本情報入力シート'!B340="","",'様式第２号　基本情報入力シート'!B340)</f>
        <v/>
      </c>
      <c r="C303" s="426" t="str">
        <f>IF('様式第２号　基本情報入力シート'!L340="","",'様式第２号　基本情報入力シート'!L340)</f>
        <v/>
      </c>
      <c r="D303" s="426" t="str">
        <f>IF('様式第２号　基本情報入力シート'!Q340="","",'様式第２号　基本情報入力シート'!Q340)</f>
        <v/>
      </c>
      <c r="E303" s="426" t="str">
        <f>IF('様式第２号　基本情報入力シート'!V340="","",'様式第２号　基本情報入力シート'!V340)</f>
        <v/>
      </c>
      <c r="F303" s="426" t="str">
        <f>IF('様式第２号　基本情報入力シート'!W340="","",'様式第２号　基本情報入力シート'!W340)</f>
        <v/>
      </c>
      <c r="G303" s="426" t="str">
        <f>IF('様式第２号　基本情報入力シート'!Z340="","",'様式第２号　基本情報入力シート'!Z340)</f>
        <v/>
      </c>
      <c r="H303" s="475" t="str">
        <f>IF('様式第２号　基本情報入力シート'!AD340="","",'様式第２号　基本情報入力シート'!AD340)</f>
        <v/>
      </c>
      <c r="I303" s="481" t="str">
        <f>IF('様式第２号　基本情報入力シート'!AE340="","",'様式第２号　基本情報入力シート'!AE340)</f>
        <v/>
      </c>
      <c r="J303" s="488"/>
      <c r="K303" s="491"/>
      <c r="L303" s="491"/>
      <c r="M303" s="494" t="str">
        <f>IF(G303="","",VLOOKUP(AM303,'【参考】数式用'!$AZ$3:$BA$6,2,FALSE))</f>
        <v/>
      </c>
      <c r="N303" s="503" t="str">
        <f>IF(G303="","",VLOOKUP(G303,'【参考】数式用'!$A$4:$L$54,MATCH('様式４号（個表） '!M303,'【参考】数式用'!$J$3:$L$3,0)+9,FALSE))</f>
        <v/>
      </c>
      <c r="O303" s="513" t="s">
        <v>2422</v>
      </c>
      <c r="P303" s="517" t="str">
        <f t="shared" si="20"/>
        <v>未入力あり</v>
      </c>
      <c r="Q303" s="525" t="str">
        <f>IFERROR(IF(P303="未入力あり","",ROUNDDOWN(ROUNDDOWN($H303*$I303,0)*VLOOKUP($G303,'【参考】数式用'!$A$4:$E$54,3,FALSE),0)),"")</f>
        <v/>
      </c>
      <c r="R303" s="525" t="str">
        <f>IF(AK303="×",0,IF(P303="未入力あり","",ROUNDDOWN(ROUNDDOWN($H303*$I303,0)*VLOOKUP($G303,'【参考】数式用'!$A$4:$E$54,4,FALSE),0)))</f>
        <v/>
      </c>
      <c r="S303" s="529" t="str">
        <f>IF(AL303="×",0,IF(P303="未入力あり","",ROUNDDOWN(ROUNDDOWN($H303*$I303,0)*VLOOKUP($G303,'【参考】数式用'!$A$4:$E$54,5,FALSE),0)))</f>
        <v/>
      </c>
      <c r="U303" s="535"/>
      <c r="V303" s="535"/>
      <c r="W303" s="535"/>
      <c r="X303" s="535"/>
      <c r="Y303" s="535"/>
      <c r="Z303" s="535"/>
      <c r="AA303" s="535"/>
      <c r="AB303" s="535"/>
      <c r="AC303" s="535"/>
      <c r="AD303" s="535"/>
      <c r="AE303" s="535"/>
      <c r="AG303" s="541" t="e">
        <f>IF(#REF!="○",F303,"")</f>
        <v>#REF!</v>
      </c>
      <c r="AH303" s="195" t="e">
        <f>VLOOKUP('様式４号（個表） '!$G303,'【参考】数式用'!$P$4:$Q$54,2,FALSE)</f>
        <v>#N/A</v>
      </c>
      <c r="AI303" s="195" t="e">
        <f>VLOOKUP('様式４号（個表） '!$G303,'【参考】数式用'!$P$4:$W$54,8,FALSE)</f>
        <v>#N/A</v>
      </c>
      <c r="AJ303" s="195" t="e">
        <f>VLOOKUP('様式４号（個表） '!$G303,'【参考】数式用'!$P$4:$AD$54,15,FALSE)</f>
        <v>#N/A</v>
      </c>
      <c r="AK303" s="195" t="str">
        <f t="shared" si="21"/>
        <v/>
      </c>
      <c r="AL303" s="195" t="str">
        <f t="shared" si="21"/>
        <v/>
      </c>
      <c r="AM303" s="195" t="str">
        <f t="shared" si="22"/>
        <v/>
      </c>
      <c r="AN303" s="195" t="str">
        <f>IF(G303="","",VLOOKUP(G303,'【参考】数式用'!$A$4:$M$54,13,FALSE))</f>
        <v/>
      </c>
      <c r="AO303" s="197" t="str">
        <f t="shared" si="23"/>
        <v>―</v>
      </c>
    </row>
    <row r="304" spans="1:41" ht="45" customHeight="1">
      <c r="A304" s="401">
        <f t="shared" si="24"/>
        <v>289</v>
      </c>
      <c r="B304" s="413" t="str">
        <f>IF('様式第２号　基本情報入力シート'!B341="","",'様式第２号　基本情報入力シート'!B341)</f>
        <v/>
      </c>
      <c r="C304" s="426" t="str">
        <f>IF('様式第２号　基本情報入力シート'!L341="","",'様式第２号　基本情報入力シート'!L341)</f>
        <v/>
      </c>
      <c r="D304" s="426" t="str">
        <f>IF('様式第２号　基本情報入力シート'!Q341="","",'様式第２号　基本情報入力シート'!Q341)</f>
        <v/>
      </c>
      <c r="E304" s="426" t="str">
        <f>IF('様式第２号　基本情報入力シート'!V341="","",'様式第２号　基本情報入力シート'!V341)</f>
        <v/>
      </c>
      <c r="F304" s="426" t="str">
        <f>IF('様式第２号　基本情報入力シート'!W341="","",'様式第２号　基本情報入力シート'!W341)</f>
        <v/>
      </c>
      <c r="G304" s="426" t="str">
        <f>IF('様式第２号　基本情報入力シート'!Z341="","",'様式第２号　基本情報入力シート'!Z341)</f>
        <v/>
      </c>
      <c r="H304" s="475" t="str">
        <f>IF('様式第２号　基本情報入力シート'!AD341="","",'様式第２号　基本情報入力シート'!AD341)</f>
        <v/>
      </c>
      <c r="I304" s="481" t="str">
        <f>IF('様式第２号　基本情報入力シート'!AE341="","",'様式第２号　基本情報入力シート'!AE341)</f>
        <v/>
      </c>
      <c r="J304" s="488"/>
      <c r="K304" s="491"/>
      <c r="L304" s="491"/>
      <c r="M304" s="494" t="str">
        <f>IF(G304="","",VLOOKUP(AM304,'【参考】数式用'!$AZ$3:$BA$6,2,FALSE))</f>
        <v/>
      </c>
      <c r="N304" s="503" t="str">
        <f>IF(G304="","",VLOOKUP(G304,'【参考】数式用'!$A$4:$L$54,MATCH('様式４号（個表） '!M304,'【参考】数式用'!$J$3:$L$3,0)+9,FALSE))</f>
        <v/>
      </c>
      <c r="O304" s="513" t="s">
        <v>2422</v>
      </c>
      <c r="P304" s="517" t="str">
        <f t="shared" si="20"/>
        <v>未入力あり</v>
      </c>
      <c r="Q304" s="525" t="str">
        <f>IFERROR(IF(P304="未入力あり","",ROUNDDOWN(ROUNDDOWN($H304*$I304,0)*VLOOKUP($G304,'【参考】数式用'!$A$4:$E$54,3,FALSE),0)),"")</f>
        <v/>
      </c>
      <c r="R304" s="525" t="str">
        <f>IF(AK304="×",0,IF(P304="未入力あり","",ROUNDDOWN(ROUNDDOWN($H304*$I304,0)*VLOOKUP($G304,'【参考】数式用'!$A$4:$E$54,4,FALSE),0)))</f>
        <v/>
      </c>
      <c r="S304" s="529" t="str">
        <f>IF(AL304="×",0,IF(P304="未入力あり","",ROUNDDOWN(ROUNDDOWN($H304*$I304,0)*VLOOKUP($G304,'【参考】数式用'!$A$4:$E$54,5,FALSE),0)))</f>
        <v/>
      </c>
      <c r="U304" s="535"/>
      <c r="V304" s="535"/>
      <c r="W304" s="535"/>
      <c r="X304" s="535"/>
      <c r="Y304" s="535"/>
      <c r="Z304" s="535"/>
      <c r="AA304" s="535"/>
      <c r="AB304" s="535"/>
      <c r="AC304" s="535"/>
      <c r="AD304" s="535"/>
      <c r="AE304" s="535"/>
      <c r="AG304" s="541" t="e">
        <f>IF(#REF!="○",F304,"")</f>
        <v>#REF!</v>
      </c>
      <c r="AH304" s="195" t="e">
        <f>VLOOKUP('様式４号（個表） '!$G304,'【参考】数式用'!$P$4:$Q$54,2,FALSE)</f>
        <v>#N/A</v>
      </c>
      <c r="AI304" s="195" t="e">
        <f>VLOOKUP('様式４号（個表） '!$G304,'【参考】数式用'!$P$4:$W$54,8,FALSE)</f>
        <v>#N/A</v>
      </c>
      <c r="AJ304" s="195" t="e">
        <f>VLOOKUP('様式４号（個表） '!$G304,'【参考】数式用'!$P$4:$AD$54,15,FALSE)</f>
        <v>#N/A</v>
      </c>
      <c r="AK304" s="195" t="str">
        <f t="shared" si="21"/>
        <v/>
      </c>
      <c r="AL304" s="195" t="str">
        <f t="shared" si="21"/>
        <v/>
      </c>
      <c r="AM304" s="195" t="str">
        <f t="shared" si="22"/>
        <v/>
      </c>
      <c r="AN304" s="195" t="str">
        <f>IF(G304="","",VLOOKUP(G304,'【参考】数式用'!$A$4:$M$54,13,FALSE))</f>
        <v/>
      </c>
      <c r="AO304" s="197" t="str">
        <f t="shared" si="23"/>
        <v>―</v>
      </c>
    </row>
    <row r="305" spans="1:41" ht="45" customHeight="1">
      <c r="A305" s="401">
        <f t="shared" si="24"/>
        <v>290</v>
      </c>
      <c r="B305" s="413" t="str">
        <f>IF('様式第２号　基本情報入力シート'!B342="","",'様式第２号　基本情報入力シート'!B342)</f>
        <v/>
      </c>
      <c r="C305" s="426" t="str">
        <f>IF('様式第２号　基本情報入力シート'!L342="","",'様式第２号　基本情報入力シート'!L342)</f>
        <v/>
      </c>
      <c r="D305" s="426" t="str">
        <f>IF('様式第２号　基本情報入力シート'!Q342="","",'様式第２号　基本情報入力シート'!Q342)</f>
        <v/>
      </c>
      <c r="E305" s="426" t="str">
        <f>IF('様式第２号　基本情報入力シート'!V342="","",'様式第２号　基本情報入力シート'!V342)</f>
        <v/>
      </c>
      <c r="F305" s="426" t="str">
        <f>IF('様式第２号　基本情報入力シート'!W342="","",'様式第２号　基本情報入力シート'!W342)</f>
        <v/>
      </c>
      <c r="G305" s="426" t="str">
        <f>IF('様式第２号　基本情報入力シート'!Z342="","",'様式第２号　基本情報入力シート'!Z342)</f>
        <v/>
      </c>
      <c r="H305" s="475" t="str">
        <f>IF('様式第２号　基本情報入力シート'!AD342="","",'様式第２号　基本情報入力シート'!AD342)</f>
        <v/>
      </c>
      <c r="I305" s="481" t="str">
        <f>IF('様式第２号　基本情報入力シート'!AE342="","",'様式第２号　基本情報入力シート'!AE342)</f>
        <v/>
      </c>
      <c r="J305" s="488"/>
      <c r="K305" s="491"/>
      <c r="L305" s="491"/>
      <c r="M305" s="494" t="str">
        <f>IF(G305="","",VLOOKUP(AM305,'【参考】数式用'!$AZ$3:$BA$6,2,FALSE))</f>
        <v/>
      </c>
      <c r="N305" s="503" t="str">
        <f>IF(G305="","",VLOOKUP(G305,'【参考】数式用'!$A$4:$L$54,MATCH('様式４号（個表） '!M305,'【参考】数式用'!$J$3:$L$3,0)+9,FALSE))</f>
        <v/>
      </c>
      <c r="O305" s="513" t="s">
        <v>2422</v>
      </c>
      <c r="P305" s="517" t="str">
        <f t="shared" si="20"/>
        <v>未入力あり</v>
      </c>
      <c r="Q305" s="525" t="str">
        <f>IFERROR(IF(P305="未入力あり","",ROUNDDOWN(ROUNDDOWN($H305*$I305,0)*VLOOKUP($G305,'【参考】数式用'!$A$4:$E$54,3,FALSE),0)),"")</f>
        <v/>
      </c>
      <c r="R305" s="525" t="str">
        <f>IF(AK305="×",0,IF(P305="未入力あり","",ROUNDDOWN(ROUNDDOWN($H305*$I305,0)*VLOOKUP($G305,'【参考】数式用'!$A$4:$E$54,4,FALSE),0)))</f>
        <v/>
      </c>
      <c r="S305" s="529" t="str">
        <f>IF(AL305="×",0,IF(P305="未入力あり","",ROUNDDOWN(ROUNDDOWN($H305*$I305,0)*VLOOKUP($G305,'【参考】数式用'!$A$4:$E$54,5,FALSE),0)))</f>
        <v/>
      </c>
      <c r="U305" s="535"/>
      <c r="V305" s="535"/>
      <c r="W305" s="535"/>
      <c r="X305" s="535"/>
      <c r="Y305" s="535"/>
      <c r="Z305" s="535"/>
      <c r="AA305" s="535"/>
      <c r="AB305" s="535"/>
      <c r="AC305" s="535"/>
      <c r="AD305" s="535"/>
      <c r="AE305" s="535"/>
      <c r="AG305" s="541" t="e">
        <f>IF(#REF!="○",F305,"")</f>
        <v>#REF!</v>
      </c>
      <c r="AH305" s="195" t="e">
        <f>VLOOKUP('様式４号（個表） '!$G305,'【参考】数式用'!$P$4:$Q$54,2,FALSE)</f>
        <v>#N/A</v>
      </c>
      <c r="AI305" s="195" t="e">
        <f>VLOOKUP('様式４号（個表） '!$G305,'【参考】数式用'!$P$4:$W$54,8,FALSE)</f>
        <v>#N/A</v>
      </c>
      <c r="AJ305" s="195" t="e">
        <f>VLOOKUP('様式４号（個表） '!$G305,'【参考】数式用'!$P$4:$AD$54,15,FALSE)</f>
        <v>#N/A</v>
      </c>
      <c r="AK305" s="195" t="str">
        <f t="shared" si="21"/>
        <v/>
      </c>
      <c r="AL305" s="195" t="str">
        <f t="shared" si="21"/>
        <v/>
      </c>
      <c r="AM305" s="195" t="str">
        <f t="shared" si="22"/>
        <v/>
      </c>
      <c r="AN305" s="195" t="str">
        <f>IF(G305="","",VLOOKUP(G305,'【参考】数式用'!$A$4:$M$54,13,FALSE))</f>
        <v/>
      </c>
      <c r="AO305" s="197" t="str">
        <f t="shared" si="23"/>
        <v>―</v>
      </c>
    </row>
    <row r="306" spans="1:41" ht="45" customHeight="1">
      <c r="A306" s="401">
        <f t="shared" si="24"/>
        <v>291</v>
      </c>
      <c r="B306" s="413" t="str">
        <f>IF('様式第２号　基本情報入力シート'!B343="","",'様式第２号　基本情報入力シート'!B343)</f>
        <v/>
      </c>
      <c r="C306" s="426" t="str">
        <f>IF('様式第２号　基本情報入力シート'!L343="","",'様式第２号　基本情報入力シート'!L343)</f>
        <v/>
      </c>
      <c r="D306" s="426" t="str">
        <f>IF('様式第２号　基本情報入力シート'!Q343="","",'様式第２号　基本情報入力シート'!Q343)</f>
        <v/>
      </c>
      <c r="E306" s="426" t="str">
        <f>IF('様式第２号　基本情報入力シート'!V343="","",'様式第２号　基本情報入力シート'!V343)</f>
        <v/>
      </c>
      <c r="F306" s="426" t="str">
        <f>IF('様式第２号　基本情報入力シート'!W343="","",'様式第２号　基本情報入力シート'!W343)</f>
        <v/>
      </c>
      <c r="G306" s="426" t="str">
        <f>IF('様式第２号　基本情報入力シート'!Z343="","",'様式第２号　基本情報入力シート'!Z343)</f>
        <v/>
      </c>
      <c r="H306" s="475" t="str">
        <f>IF('様式第２号　基本情報入力シート'!AD343="","",'様式第２号　基本情報入力シート'!AD343)</f>
        <v/>
      </c>
      <c r="I306" s="481" t="str">
        <f>IF('様式第２号　基本情報入力シート'!AE343="","",'様式第２号　基本情報入力シート'!AE343)</f>
        <v/>
      </c>
      <c r="J306" s="488"/>
      <c r="K306" s="491"/>
      <c r="L306" s="491"/>
      <c r="M306" s="494" t="str">
        <f>IF(G306="","",VLOOKUP(AM306,'【参考】数式用'!$AZ$3:$BA$6,2,FALSE))</f>
        <v/>
      </c>
      <c r="N306" s="503" t="str">
        <f>IF(G306="","",VLOOKUP(G306,'【参考】数式用'!$A$4:$L$54,MATCH('様式４号（個表） '!M306,'【参考】数式用'!$J$3:$L$3,0)+9,FALSE))</f>
        <v/>
      </c>
      <c r="O306" s="513" t="s">
        <v>2422</v>
      </c>
      <c r="P306" s="517" t="str">
        <f t="shared" si="20"/>
        <v>未入力あり</v>
      </c>
      <c r="Q306" s="525" t="str">
        <f>IFERROR(IF(P306="未入力あり","",ROUNDDOWN(ROUNDDOWN($H306*$I306,0)*VLOOKUP($G306,'【参考】数式用'!$A$4:$E$54,3,FALSE),0)),"")</f>
        <v/>
      </c>
      <c r="R306" s="525" t="str">
        <f>IF(AK306="×",0,IF(P306="未入力あり","",ROUNDDOWN(ROUNDDOWN($H306*$I306,0)*VLOOKUP($G306,'【参考】数式用'!$A$4:$E$54,4,FALSE),0)))</f>
        <v/>
      </c>
      <c r="S306" s="529" t="str">
        <f>IF(AL306="×",0,IF(P306="未入力あり","",ROUNDDOWN(ROUNDDOWN($H306*$I306,0)*VLOOKUP($G306,'【参考】数式用'!$A$4:$E$54,5,FALSE),0)))</f>
        <v/>
      </c>
      <c r="U306" s="535"/>
      <c r="V306" s="535"/>
      <c r="W306" s="535"/>
      <c r="X306" s="535"/>
      <c r="Y306" s="535"/>
      <c r="Z306" s="535"/>
      <c r="AA306" s="535"/>
      <c r="AB306" s="535"/>
      <c r="AC306" s="535"/>
      <c r="AD306" s="535"/>
      <c r="AE306" s="535"/>
      <c r="AG306" s="541" t="e">
        <f>IF(#REF!="○",F306,"")</f>
        <v>#REF!</v>
      </c>
      <c r="AH306" s="195" t="e">
        <f>VLOOKUP('様式４号（個表） '!$G306,'【参考】数式用'!$P$4:$Q$54,2,FALSE)</f>
        <v>#N/A</v>
      </c>
      <c r="AI306" s="195" t="e">
        <f>VLOOKUP('様式４号（個表） '!$G306,'【参考】数式用'!$P$4:$W$54,8,FALSE)</f>
        <v>#N/A</v>
      </c>
      <c r="AJ306" s="195" t="e">
        <f>VLOOKUP('様式４号（個表） '!$G306,'【参考】数式用'!$P$4:$AD$54,15,FALSE)</f>
        <v>#N/A</v>
      </c>
      <c r="AK306" s="195" t="str">
        <f t="shared" si="21"/>
        <v/>
      </c>
      <c r="AL306" s="195" t="str">
        <f t="shared" si="21"/>
        <v/>
      </c>
      <c r="AM306" s="195" t="str">
        <f t="shared" si="22"/>
        <v/>
      </c>
      <c r="AN306" s="195" t="str">
        <f>IF(G306="","",VLOOKUP(G306,'【参考】数式用'!$A$4:$M$54,13,FALSE))</f>
        <v/>
      </c>
      <c r="AO306" s="197" t="str">
        <f t="shared" si="23"/>
        <v>―</v>
      </c>
    </row>
    <row r="307" spans="1:41" ht="45" customHeight="1">
      <c r="A307" s="401">
        <f t="shared" si="24"/>
        <v>292</v>
      </c>
      <c r="B307" s="413" t="str">
        <f>IF('様式第２号　基本情報入力シート'!B344="","",'様式第２号　基本情報入力シート'!B344)</f>
        <v/>
      </c>
      <c r="C307" s="426" t="str">
        <f>IF('様式第２号　基本情報入力シート'!L344="","",'様式第２号　基本情報入力シート'!L344)</f>
        <v/>
      </c>
      <c r="D307" s="426" t="str">
        <f>IF('様式第２号　基本情報入力シート'!Q344="","",'様式第２号　基本情報入力シート'!Q344)</f>
        <v/>
      </c>
      <c r="E307" s="426" t="str">
        <f>IF('様式第２号　基本情報入力シート'!V344="","",'様式第２号　基本情報入力シート'!V344)</f>
        <v/>
      </c>
      <c r="F307" s="426" t="str">
        <f>IF('様式第２号　基本情報入力シート'!W344="","",'様式第２号　基本情報入力シート'!W344)</f>
        <v/>
      </c>
      <c r="G307" s="426" t="str">
        <f>IF('様式第２号　基本情報入力シート'!Z344="","",'様式第２号　基本情報入力シート'!Z344)</f>
        <v/>
      </c>
      <c r="H307" s="475" t="str">
        <f>IF('様式第２号　基本情報入力シート'!AD344="","",'様式第２号　基本情報入力シート'!AD344)</f>
        <v/>
      </c>
      <c r="I307" s="481" t="str">
        <f>IF('様式第２号　基本情報入力シート'!AE344="","",'様式第２号　基本情報入力シート'!AE344)</f>
        <v/>
      </c>
      <c r="J307" s="488"/>
      <c r="K307" s="491"/>
      <c r="L307" s="491"/>
      <c r="M307" s="494" t="str">
        <f>IF(G307="","",VLOOKUP(AM307,'【参考】数式用'!$AZ$3:$BA$6,2,FALSE))</f>
        <v/>
      </c>
      <c r="N307" s="503" t="str">
        <f>IF(G307="","",VLOOKUP(G307,'【参考】数式用'!$A$4:$L$54,MATCH('様式４号（個表） '!M307,'【参考】数式用'!$J$3:$L$3,0)+9,FALSE))</f>
        <v/>
      </c>
      <c r="O307" s="513" t="s">
        <v>2422</v>
      </c>
      <c r="P307" s="517" t="str">
        <f t="shared" si="20"/>
        <v>未入力あり</v>
      </c>
      <c r="Q307" s="525" t="str">
        <f>IFERROR(IF(P307="未入力あり","",ROUNDDOWN(ROUNDDOWN($H307*$I307,0)*VLOOKUP($G307,'【参考】数式用'!$A$4:$E$54,3,FALSE),0)),"")</f>
        <v/>
      </c>
      <c r="R307" s="525" t="str">
        <f>IF(AK307="×",0,IF(P307="未入力あり","",ROUNDDOWN(ROUNDDOWN($H307*$I307,0)*VLOOKUP($G307,'【参考】数式用'!$A$4:$E$54,4,FALSE),0)))</f>
        <v/>
      </c>
      <c r="S307" s="529" t="str">
        <f>IF(AL307="×",0,IF(P307="未入力あり","",ROUNDDOWN(ROUNDDOWN($H307*$I307,0)*VLOOKUP($G307,'【参考】数式用'!$A$4:$E$54,5,FALSE),0)))</f>
        <v/>
      </c>
      <c r="U307" s="535"/>
      <c r="V307" s="535"/>
      <c r="W307" s="535"/>
      <c r="X307" s="535"/>
      <c r="Y307" s="535"/>
      <c r="Z307" s="535"/>
      <c r="AA307" s="535"/>
      <c r="AB307" s="535"/>
      <c r="AC307" s="535"/>
      <c r="AD307" s="535"/>
      <c r="AE307" s="535"/>
      <c r="AG307" s="541" t="e">
        <f>IF(#REF!="○",F307,"")</f>
        <v>#REF!</v>
      </c>
      <c r="AH307" s="195" t="e">
        <f>VLOOKUP('様式４号（個表） '!$G307,'【参考】数式用'!$P$4:$Q$54,2,FALSE)</f>
        <v>#N/A</v>
      </c>
      <c r="AI307" s="195" t="e">
        <f>VLOOKUP('様式４号（個表） '!$G307,'【参考】数式用'!$P$4:$W$54,8,FALSE)</f>
        <v>#N/A</v>
      </c>
      <c r="AJ307" s="195" t="e">
        <f>VLOOKUP('様式４号（個表） '!$G307,'【参考】数式用'!$P$4:$AD$54,15,FALSE)</f>
        <v>#N/A</v>
      </c>
      <c r="AK307" s="195" t="str">
        <f t="shared" si="21"/>
        <v/>
      </c>
      <c r="AL307" s="195" t="str">
        <f t="shared" si="21"/>
        <v/>
      </c>
      <c r="AM307" s="195" t="str">
        <f t="shared" si="22"/>
        <v/>
      </c>
      <c r="AN307" s="195" t="str">
        <f>IF(G307="","",VLOOKUP(G307,'【参考】数式用'!$A$4:$M$54,13,FALSE))</f>
        <v/>
      </c>
      <c r="AO307" s="197" t="str">
        <f t="shared" si="23"/>
        <v>―</v>
      </c>
    </row>
    <row r="308" spans="1:41" ht="45" customHeight="1">
      <c r="A308" s="401">
        <f t="shared" si="24"/>
        <v>293</v>
      </c>
      <c r="B308" s="413" t="str">
        <f>IF('様式第２号　基本情報入力シート'!B345="","",'様式第２号　基本情報入力シート'!B345)</f>
        <v/>
      </c>
      <c r="C308" s="426" t="str">
        <f>IF('様式第２号　基本情報入力シート'!L345="","",'様式第２号　基本情報入力シート'!L345)</f>
        <v/>
      </c>
      <c r="D308" s="426" t="str">
        <f>IF('様式第２号　基本情報入力シート'!Q345="","",'様式第２号　基本情報入力シート'!Q345)</f>
        <v/>
      </c>
      <c r="E308" s="426" t="str">
        <f>IF('様式第２号　基本情報入力シート'!V345="","",'様式第２号　基本情報入力シート'!V345)</f>
        <v/>
      </c>
      <c r="F308" s="426" t="str">
        <f>IF('様式第２号　基本情報入力シート'!W345="","",'様式第２号　基本情報入力シート'!W345)</f>
        <v/>
      </c>
      <c r="G308" s="426" t="str">
        <f>IF('様式第２号　基本情報入力シート'!Z345="","",'様式第２号　基本情報入力シート'!Z345)</f>
        <v/>
      </c>
      <c r="H308" s="475" t="str">
        <f>IF('様式第２号　基本情報入力シート'!AD345="","",'様式第２号　基本情報入力シート'!AD345)</f>
        <v/>
      </c>
      <c r="I308" s="481" t="str">
        <f>IF('様式第２号　基本情報入力シート'!AE345="","",'様式第２号　基本情報入力シート'!AE345)</f>
        <v/>
      </c>
      <c r="J308" s="488"/>
      <c r="K308" s="491"/>
      <c r="L308" s="491"/>
      <c r="M308" s="494" t="str">
        <f>IF(G308="","",VLOOKUP(AM308,'【参考】数式用'!$AZ$3:$BA$6,2,FALSE))</f>
        <v/>
      </c>
      <c r="N308" s="503" t="str">
        <f>IF(G308="","",VLOOKUP(G308,'【参考】数式用'!$A$4:$L$54,MATCH('様式４号（個表） '!M308,'【参考】数式用'!$J$3:$L$3,0)+9,FALSE))</f>
        <v/>
      </c>
      <c r="O308" s="513" t="s">
        <v>2422</v>
      </c>
      <c r="P308" s="517" t="str">
        <f t="shared" si="20"/>
        <v>未入力あり</v>
      </c>
      <c r="Q308" s="525" t="str">
        <f>IFERROR(IF(P308="未入力あり","",ROUNDDOWN(ROUNDDOWN($H308*$I308,0)*VLOOKUP($G308,'【参考】数式用'!$A$4:$E$54,3,FALSE),0)),"")</f>
        <v/>
      </c>
      <c r="R308" s="525" t="str">
        <f>IF(AK308="×",0,IF(P308="未入力あり","",ROUNDDOWN(ROUNDDOWN($H308*$I308,0)*VLOOKUP($G308,'【参考】数式用'!$A$4:$E$54,4,FALSE),0)))</f>
        <v/>
      </c>
      <c r="S308" s="529" t="str">
        <f>IF(AL308="×",0,IF(P308="未入力あり","",ROUNDDOWN(ROUNDDOWN($H308*$I308,0)*VLOOKUP($G308,'【参考】数式用'!$A$4:$E$54,5,FALSE),0)))</f>
        <v/>
      </c>
      <c r="U308" s="535"/>
      <c r="V308" s="535"/>
      <c r="W308" s="535"/>
      <c r="X308" s="535"/>
      <c r="Y308" s="535"/>
      <c r="Z308" s="535"/>
      <c r="AA308" s="535"/>
      <c r="AB308" s="535"/>
      <c r="AC308" s="535"/>
      <c r="AD308" s="535"/>
      <c r="AE308" s="535"/>
      <c r="AG308" s="541" t="e">
        <f>IF(#REF!="○",F308,"")</f>
        <v>#REF!</v>
      </c>
      <c r="AH308" s="195" t="e">
        <f>VLOOKUP('様式４号（個表） '!$G308,'【参考】数式用'!$P$4:$Q$54,2,FALSE)</f>
        <v>#N/A</v>
      </c>
      <c r="AI308" s="195" t="e">
        <f>VLOOKUP('様式４号（個表） '!$G308,'【参考】数式用'!$P$4:$W$54,8,FALSE)</f>
        <v>#N/A</v>
      </c>
      <c r="AJ308" s="195" t="e">
        <f>VLOOKUP('様式４号（個表） '!$G308,'【参考】数式用'!$P$4:$AD$54,15,FALSE)</f>
        <v>#N/A</v>
      </c>
      <c r="AK308" s="195" t="str">
        <f t="shared" si="21"/>
        <v/>
      </c>
      <c r="AL308" s="195" t="str">
        <f t="shared" si="21"/>
        <v/>
      </c>
      <c r="AM308" s="195" t="str">
        <f t="shared" si="22"/>
        <v/>
      </c>
      <c r="AN308" s="195" t="str">
        <f>IF(G308="","",VLOOKUP(G308,'【参考】数式用'!$A$4:$M$54,13,FALSE))</f>
        <v/>
      </c>
      <c r="AO308" s="197" t="str">
        <f t="shared" si="23"/>
        <v>―</v>
      </c>
    </row>
    <row r="309" spans="1:41" ht="45" customHeight="1">
      <c r="A309" s="401">
        <f t="shared" si="24"/>
        <v>294</v>
      </c>
      <c r="B309" s="413" t="str">
        <f>IF('様式第２号　基本情報入力シート'!B346="","",'様式第２号　基本情報入力シート'!B346)</f>
        <v/>
      </c>
      <c r="C309" s="426" t="str">
        <f>IF('様式第２号　基本情報入力シート'!L346="","",'様式第２号　基本情報入力シート'!L346)</f>
        <v/>
      </c>
      <c r="D309" s="426" t="str">
        <f>IF('様式第２号　基本情報入力シート'!Q346="","",'様式第２号　基本情報入力シート'!Q346)</f>
        <v/>
      </c>
      <c r="E309" s="426" t="str">
        <f>IF('様式第２号　基本情報入力シート'!V346="","",'様式第２号　基本情報入力シート'!V346)</f>
        <v/>
      </c>
      <c r="F309" s="426" t="str">
        <f>IF('様式第２号　基本情報入力シート'!W346="","",'様式第２号　基本情報入力シート'!W346)</f>
        <v/>
      </c>
      <c r="G309" s="426" t="str">
        <f>IF('様式第２号　基本情報入力シート'!Z346="","",'様式第２号　基本情報入力シート'!Z346)</f>
        <v/>
      </c>
      <c r="H309" s="475" t="str">
        <f>IF('様式第２号　基本情報入力シート'!AD346="","",'様式第２号　基本情報入力シート'!AD346)</f>
        <v/>
      </c>
      <c r="I309" s="481" t="str">
        <f>IF('様式第２号　基本情報入力シート'!AE346="","",'様式第２号　基本情報入力シート'!AE346)</f>
        <v/>
      </c>
      <c r="J309" s="488"/>
      <c r="K309" s="491"/>
      <c r="L309" s="491"/>
      <c r="M309" s="494" t="str">
        <f>IF(G309="","",VLOOKUP(AM309,'【参考】数式用'!$AZ$3:$BA$6,2,FALSE))</f>
        <v/>
      </c>
      <c r="N309" s="503" t="str">
        <f>IF(G309="","",VLOOKUP(G309,'【参考】数式用'!$A$4:$L$54,MATCH('様式４号（個表） '!M309,'【参考】数式用'!$J$3:$L$3,0)+9,FALSE))</f>
        <v/>
      </c>
      <c r="O309" s="513" t="s">
        <v>2422</v>
      </c>
      <c r="P309" s="517" t="str">
        <f t="shared" si="20"/>
        <v>未入力あり</v>
      </c>
      <c r="Q309" s="525" t="str">
        <f>IFERROR(IF(P309="未入力あり","",ROUNDDOWN(ROUNDDOWN($H309*$I309,0)*VLOOKUP($G309,'【参考】数式用'!$A$4:$E$54,3,FALSE),0)),"")</f>
        <v/>
      </c>
      <c r="R309" s="525" t="str">
        <f>IF(AK309="×",0,IF(P309="未入力あり","",ROUNDDOWN(ROUNDDOWN($H309*$I309,0)*VLOOKUP($G309,'【参考】数式用'!$A$4:$E$54,4,FALSE),0)))</f>
        <v/>
      </c>
      <c r="S309" s="529" t="str">
        <f>IF(AL309="×",0,IF(P309="未入力あり","",ROUNDDOWN(ROUNDDOWN($H309*$I309,0)*VLOOKUP($G309,'【参考】数式用'!$A$4:$E$54,5,FALSE),0)))</f>
        <v/>
      </c>
      <c r="U309" s="535"/>
      <c r="V309" s="535"/>
      <c r="W309" s="535"/>
      <c r="X309" s="535"/>
      <c r="Y309" s="535"/>
      <c r="Z309" s="535"/>
      <c r="AA309" s="535"/>
      <c r="AB309" s="535"/>
      <c r="AC309" s="535"/>
      <c r="AD309" s="535"/>
      <c r="AE309" s="535"/>
      <c r="AG309" s="541" t="e">
        <f>IF(#REF!="○",F309,"")</f>
        <v>#REF!</v>
      </c>
      <c r="AH309" s="195" t="e">
        <f>VLOOKUP('様式４号（個表） '!$G309,'【参考】数式用'!$P$4:$Q$54,2,FALSE)</f>
        <v>#N/A</v>
      </c>
      <c r="AI309" s="195" t="e">
        <f>VLOOKUP('様式４号（個表） '!$G309,'【参考】数式用'!$P$4:$W$54,8,FALSE)</f>
        <v>#N/A</v>
      </c>
      <c r="AJ309" s="195" t="e">
        <f>VLOOKUP('様式４号（個表） '!$G309,'【参考】数式用'!$P$4:$AD$54,15,FALSE)</f>
        <v>#N/A</v>
      </c>
      <c r="AK309" s="195" t="str">
        <f t="shared" si="21"/>
        <v/>
      </c>
      <c r="AL309" s="195" t="str">
        <f t="shared" si="21"/>
        <v/>
      </c>
      <c r="AM309" s="195" t="str">
        <f t="shared" si="22"/>
        <v/>
      </c>
      <c r="AN309" s="195" t="str">
        <f>IF(G309="","",VLOOKUP(G309,'【参考】数式用'!$A$4:$M$54,13,FALSE))</f>
        <v/>
      </c>
      <c r="AO309" s="197" t="str">
        <f t="shared" si="23"/>
        <v>―</v>
      </c>
    </row>
    <row r="310" spans="1:41" ht="45" customHeight="1">
      <c r="A310" s="401">
        <f t="shared" si="24"/>
        <v>295</v>
      </c>
      <c r="B310" s="413" t="str">
        <f>IF('様式第２号　基本情報入力シート'!B347="","",'様式第２号　基本情報入力シート'!B347)</f>
        <v/>
      </c>
      <c r="C310" s="426" t="str">
        <f>IF('様式第２号　基本情報入力シート'!L347="","",'様式第２号　基本情報入力シート'!L347)</f>
        <v/>
      </c>
      <c r="D310" s="426" t="str">
        <f>IF('様式第２号　基本情報入力シート'!Q347="","",'様式第２号　基本情報入力シート'!Q347)</f>
        <v/>
      </c>
      <c r="E310" s="426" t="str">
        <f>IF('様式第２号　基本情報入力シート'!V347="","",'様式第２号　基本情報入力シート'!V347)</f>
        <v/>
      </c>
      <c r="F310" s="426" t="str">
        <f>IF('様式第２号　基本情報入力シート'!W347="","",'様式第２号　基本情報入力シート'!W347)</f>
        <v/>
      </c>
      <c r="G310" s="426" t="str">
        <f>IF('様式第２号　基本情報入力シート'!Z347="","",'様式第２号　基本情報入力シート'!Z347)</f>
        <v/>
      </c>
      <c r="H310" s="475" t="str">
        <f>IF('様式第２号　基本情報入力シート'!AD347="","",'様式第２号　基本情報入力シート'!AD347)</f>
        <v/>
      </c>
      <c r="I310" s="481" t="str">
        <f>IF('様式第２号　基本情報入力シート'!AE347="","",'様式第２号　基本情報入力シート'!AE347)</f>
        <v/>
      </c>
      <c r="J310" s="488"/>
      <c r="K310" s="491"/>
      <c r="L310" s="491"/>
      <c r="M310" s="494" t="str">
        <f>IF(G310="","",VLOOKUP(AM310,'【参考】数式用'!$AZ$3:$BA$6,2,FALSE))</f>
        <v/>
      </c>
      <c r="N310" s="503" t="str">
        <f>IF(G310="","",VLOOKUP(G310,'【参考】数式用'!$A$4:$L$54,MATCH('様式４号（個表） '!M310,'【参考】数式用'!$J$3:$L$3,0)+9,FALSE))</f>
        <v/>
      </c>
      <c r="O310" s="513" t="s">
        <v>2422</v>
      </c>
      <c r="P310" s="517" t="str">
        <f t="shared" si="20"/>
        <v>未入力あり</v>
      </c>
      <c r="Q310" s="525" t="str">
        <f>IFERROR(IF(P310="未入力あり","",ROUNDDOWN(ROUNDDOWN($H310*$I310,0)*VLOOKUP($G310,'【参考】数式用'!$A$4:$E$54,3,FALSE),0)),"")</f>
        <v/>
      </c>
      <c r="R310" s="525" t="str">
        <f>IF(AK310="×",0,IF(P310="未入力あり","",ROUNDDOWN(ROUNDDOWN($H310*$I310,0)*VLOOKUP($G310,'【参考】数式用'!$A$4:$E$54,4,FALSE),0)))</f>
        <v/>
      </c>
      <c r="S310" s="529" t="str">
        <f>IF(AL310="×",0,IF(P310="未入力あり","",ROUNDDOWN(ROUNDDOWN($H310*$I310,0)*VLOOKUP($G310,'【参考】数式用'!$A$4:$E$54,5,FALSE),0)))</f>
        <v/>
      </c>
      <c r="U310" s="535"/>
      <c r="V310" s="535"/>
      <c r="W310" s="535"/>
      <c r="X310" s="535"/>
      <c r="Y310" s="535"/>
      <c r="Z310" s="535"/>
      <c r="AA310" s="535"/>
      <c r="AB310" s="535"/>
      <c r="AC310" s="535"/>
      <c r="AD310" s="535"/>
      <c r="AE310" s="535"/>
      <c r="AG310" s="541" t="e">
        <f>IF(#REF!="○",F310,"")</f>
        <v>#REF!</v>
      </c>
      <c r="AH310" s="195" t="e">
        <f>VLOOKUP('様式４号（個表） '!$G310,'【参考】数式用'!$P$4:$Q$54,2,FALSE)</f>
        <v>#N/A</v>
      </c>
      <c r="AI310" s="195" t="e">
        <f>VLOOKUP('様式４号（個表） '!$G310,'【参考】数式用'!$P$4:$W$54,8,FALSE)</f>
        <v>#N/A</v>
      </c>
      <c r="AJ310" s="195" t="e">
        <f>VLOOKUP('様式４号（個表） '!$G310,'【参考】数式用'!$P$4:$AD$54,15,FALSE)</f>
        <v>#N/A</v>
      </c>
      <c r="AK310" s="195" t="str">
        <f t="shared" si="21"/>
        <v/>
      </c>
      <c r="AL310" s="195" t="str">
        <f t="shared" si="21"/>
        <v/>
      </c>
      <c r="AM310" s="195" t="str">
        <f t="shared" si="22"/>
        <v/>
      </c>
      <c r="AN310" s="195" t="str">
        <f>IF(G310="","",VLOOKUP(G310,'【参考】数式用'!$A$4:$M$54,13,FALSE))</f>
        <v/>
      </c>
      <c r="AO310" s="197" t="str">
        <f t="shared" si="23"/>
        <v>―</v>
      </c>
    </row>
    <row r="311" spans="1:41" ht="45" customHeight="1">
      <c r="A311" s="401">
        <f t="shared" si="24"/>
        <v>296</v>
      </c>
      <c r="B311" s="413" t="str">
        <f>IF('様式第２号　基本情報入力シート'!B348="","",'様式第２号　基本情報入力シート'!B348)</f>
        <v/>
      </c>
      <c r="C311" s="426" t="str">
        <f>IF('様式第２号　基本情報入力シート'!L348="","",'様式第２号　基本情報入力シート'!L348)</f>
        <v/>
      </c>
      <c r="D311" s="426" t="str">
        <f>IF('様式第２号　基本情報入力シート'!Q348="","",'様式第２号　基本情報入力シート'!Q348)</f>
        <v/>
      </c>
      <c r="E311" s="426" t="str">
        <f>IF('様式第２号　基本情報入力シート'!V348="","",'様式第２号　基本情報入力シート'!V348)</f>
        <v/>
      </c>
      <c r="F311" s="426" t="str">
        <f>IF('様式第２号　基本情報入力シート'!W348="","",'様式第２号　基本情報入力シート'!W348)</f>
        <v/>
      </c>
      <c r="G311" s="426" t="str">
        <f>IF('様式第２号　基本情報入力シート'!Z348="","",'様式第２号　基本情報入力シート'!Z348)</f>
        <v/>
      </c>
      <c r="H311" s="475" t="str">
        <f>IF('様式第２号　基本情報入力シート'!AD348="","",'様式第２号　基本情報入力シート'!AD348)</f>
        <v/>
      </c>
      <c r="I311" s="481" t="str">
        <f>IF('様式第２号　基本情報入力シート'!AE348="","",'様式第２号　基本情報入力シート'!AE348)</f>
        <v/>
      </c>
      <c r="J311" s="488"/>
      <c r="K311" s="491"/>
      <c r="L311" s="491"/>
      <c r="M311" s="494" t="str">
        <f>IF(G311="","",VLOOKUP(AM311,'【参考】数式用'!$AZ$3:$BA$6,2,FALSE))</f>
        <v/>
      </c>
      <c r="N311" s="503" t="str">
        <f>IF(G311="","",VLOOKUP(G311,'【参考】数式用'!$A$4:$L$54,MATCH('様式４号（個表） '!M311,'【参考】数式用'!$J$3:$L$3,0)+9,FALSE))</f>
        <v/>
      </c>
      <c r="O311" s="513" t="s">
        <v>2422</v>
      </c>
      <c r="P311" s="517" t="str">
        <f t="shared" si="20"/>
        <v>未入力あり</v>
      </c>
      <c r="Q311" s="525" t="str">
        <f>IFERROR(IF(P311="未入力あり","",ROUNDDOWN(ROUNDDOWN($H311*$I311,0)*VLOOKUP($G311,'【参考】数式用'!$A$4:$E$54,3,FALSE),0)),"")</f>
        <v/>
      </c>
      <c r="R311" s="525" t="str">
        <f>IF(AK311="×",0,IF(P311="未入力あり","",ROUNDDOWN(ROUNDDOWN($H311*$I311,0)*VLOOKUP($G311,'【参考】数式用'!$A$4:$E$54,4,FALSE),0)))</f>
        <v/>
      </c>
      <c r="S311" s="529" t="str">
        <f>IF(AL311="×",0,IF(P311="未入力あり","",ROUNDDOWN(ROUNDDOWN($H311*$I311,0)*VLOOKUP($G311,'【参考】数式用'!$A$4:$E$54,5,FALSE),0)))</f>
        <v/>
      </c>
      <c r="U311" s="535"/>
      <c r="V311" s="535"/>
      <c r="W311" s="535"/>
      <c r="X311" s="535"/>
      <c r="Y311" s="535"/>
      <c r="Z311" s="535"/>
      <c r="AA311" s="535"/>
      <c r="AB311" s="535"/>
      <c r="AC311" s="535"/>
      <c r="AD311" s="535"/>
      <c r="AE311" s="535"/>
      <c r="AG311" s="541" t="e">
        <f>IF(#REF!="○",F311,"")</f>
        <v>#REF!</v>
      </c>
      <c r="AH311" s="195" t="e">
        <f>VLOOKUP('様式４号（個表） '!$G311,'【参考】数式用'!$P$4:$Q$54,2,FALSE)</f>
        <v>#N/A</v>
      </c>
      <c r="AI311" s="195" t="e">
        <f>VLOOKUP('様式４号（個表） '!$G311,'【参考】数式用'!$P$4:$W$54,8,FALSE)</f>
        <v>#N/A</v>
      </c>
      <c r="AJ311" s="195" t="e">
        <f>VLOOKUP('様式４号（個表） '!$G311,'【参考】数式用'!$P$4:$AD$54,15,FALSE)</f>
        <v>#N/A</v>
      </c>
      <c r="AK311" s="195" t="str">
        <f t="shared" si="21"/>
        <v/>
      </c>
      <c r="AL311" s="195" t="str">
        <f t="shared" si="21"/>
        <v/>
      </c>
      <c r="AM311" s="195" t="str">
        <f t="shared" si="22"/>
        <v/>
      </c>
      <c r="AN311" s="195" t="str">
        <f>IF(G311="","",VLOOKUP(G311,'【参考】数式用'!$A$4:$M$54,13,FALSE))</f>
        <v/>
      </c>
      <c r="AO311" s="197" t="str">
        <f t="shared" si="23"/>
        <v>―</v>
      </c>
    </row>
    <row r="312" spans="1:41" ht="45" customHeight="1">
      <c r="A312" s="401">
        <f t="shared" si="24"/>
        <v>297</v>
      </c>
      <c r="B312" s="413" t="str">
        <f>IF('様式第２号　基本情報入力シート'!B349="","",'様式第２号　基本情報入力シート'!B349)</f>
        <v/>
      </c>
      <c r="C312" s="426" t="str">
        <f>IF('様式第２号　基本情報入力シート'!L349="","",'様式第２号　基本情報入力シート'!L349)</f>
        <v/>
      </c>
      <c r="D312" s="426" t="str">
        <f>IF('様式第２号　基本情報入力シート'!Q349="","",'様式第２号　基本情報入力シート'!Q349)</f>
        <v/>
      </c>
      <c r="E312" s="426" t="str">
        <f>IF('様式第２号　基本情報入力シート'!V349="","",'様式第２号　基本情報入力シート'!V349)</f>
        <v/>
      </c>
      <c r="F312" s="426" t="str">
        <f>IF('様式第２号　基本情報入力シート'!W349="","",'様式第２号　基本情報入力シート'!W349)</f>
        <v/>
      </c>
      <c r="G312" s="426" t="str">
        <f>IF('様式第２号　基本情報入力シート'!Z349="","",'様式第２号　基本情報入力シート'!Z349)</f>
        <v/>
      </c>
      <c r="H312" s="475" t="str">
        <f>IF('様式第２号　基本情報入力シート'!AD349="","",'様式第２号　基本情報入力シート'!AD349)</f>
        <v/>
      </c>
      <c r="I312" s="481" t="str">
        <f>IF('様式第２号　基本情報入力シート'!AE349="","",'様式第２号　基本情報入力シート'!AE349)</f>
        <v/>
      </c>
      <c r="J312" s="488"/>
      <c r="K312" s="491"/>
      <c r="L312" s="491"/>
      <c r="M312" s="494" t="str">
        <f>IF(G312="","",VLOOKUP(AM312,'【参考】数式用'!$AZ$3:$BA$6,2,FALSE))</f>
        <v/>
      </c>
      <c r="N312" s="503" t="str">
        <f>IF(G312="","",VLOOKUP(G312,'【参考】数式用'!$A$4:$L$54,MATCH('様式４号（個表） '!M312,'【参考】数式用'!$J$3:$L$3,0)+9,FALSE))</f>
        <v/>
      </c>
      <c r="O312" s="513" t="s">
        <v>2422</v>
      </c>
      <c r="P312" s="517" t="str">
        <f t="shared" si="20"/>
        <v>未入力あり</v>
      </c>
      <c r="Q312" s="525" t="str">
        <f>IFERROR(IF(P312="未入力あり","",ROUNDDOWN(ROUNDDOWN($H312*$I312,0)*VLOOKUP($G312,'【参考】数式用'!$A$4:$E$54,3,FALSE),0)),"")</f>
        <v/>
      </c>
      <c r="R312" s="525" t="str">
        <f>IF(AK312="×",0,IF(P312="未入力あり","",ROUNDDOWN(ROUNDDOWN($H312*$I312,0)*VLOOKUP($G312,'【参考】数式用'!$A$4:$E$54,4,FALSE),0)))</f>
        <v/>
      </c>
      <c r="S312" s="529" t="str">
        <f>IF(AL312="×",0,IF(P312="未入力あり","",ROUNDDOWN(ROUNDDOWN($H312*$I312,0)*VLOOKUP($G312,'【参考】数式用'!$A$4:$E$54,5,FALSE),0)))</f>
        <v/>
      </c>
      <c r="U312" s="535"/>
      <c r="V312" s="535"/>
      <c r="W312" s="535"/>
      <c r="X312" s="535"/>
      <c r="Y312" s="535"/>
      <c r="Z312" s="535"/>
      <c r="AA312" s="535"/>
      <c r="AB312" s="535"/>
      <c r="AC312" s="535"/>
      <c r="AD312" s="535"/>
      <c r="AE312" s="535"/>
      <c r="AG312" s="541" t="e">
        <f>IF(#REF!="○",F312,"")</f>
        <v>#REF!</v>
      </c>
      <c r="AH312" s="195" t="e">
        <f>VLOOKUP('様式４号（個表） '!$G312,'【参考】数式用'!$P$4:$Q$54,2,FALSE)</f>
        <v>#N/A</v>
      </c>
      <c r="AI312" s="195" t="e">
        <f>VLOOKUP('様式４号（個表） '!$G312,'【参考】数式用'!$P$4:$W$54,8,FALSE)</f>
        <v>#N/A</v>
      </c>
      <c r="AJ312" s="195" t="e">
        <f>VLOOKUP('様式４号（個表） '!$G312,'【参考】数式用'!$P$4:$AD$54,15,FALSE)</f>
        <v>#N/A</v>
      </c>
      <c r="AK312" s="195" t="str">
        <f t="shared" si="21"/>
        <v/>
      </c>
      <c r="AL312" s="195" t="str">
        <f t="shared" si="21"/>
        <v/>
      </c>
      <c r="AM312" s="195" t="str">
        <f t="shared" si="22"/>
        <v/>
      </c>
      <c r="AN312" s="195" t="str">
        <f>IF(G312="","",VLOOKUP(G312,'【参考】数式用'!$A$4:$M$54,13,FALSE))</f>
        <v/>
      </c>
      <c r="AO312" s="197" t="str">
        <f t="shared" si="23"/>
        <v>―</v>
      </c>
    </row>
    <row r="313" spans="1:41" ht="45" customHeight="1">
      <c r="A313" s="401">
        <f t="shared" si="24"/>
        <v>298</v>
      </c>
      <c r="B313" s="413" t="str">
        <f>IF('様式第２号　基本情報入力シート'!B350="","",'様式第２号　基本情報入力シート'!B350)</f>
        <v/>
      </c>
      <c r="C313" s="426" t="str">
        <f>IF('様式第２号　基本情報入力シート'!L350="","",'様式第２号　基本情報入力シート'!L350)</f>
        <v/>
      </c>
      <c r="D313" s="426" t="str">
        <f>IF('様式第２号　基本情報入力シート'!Q350="","",'様式第２号　基本情報入力シート'!Q350)</f>
        <v/>
      </c>
      <c r="E313" s="426" t="str">
        <f>IF('様式第２号　基本情報入力シート'!V350="","",'様式第２号　基本情報入力シート'!V350)</f>
        <v/>
      </c>
      <c r="F313" s="426" t="str">
        <f>IF('様式第２号　基本情報入力シート'!W350="","",'様式第２号　基本情報入力シート'!W350)</f>
        <v/>
      </c>
      <c r="G313" s="426" t="str">
        <f>IF('様式第２号　基本情報入力シート'!Z350="","",'様式第２号　基本情報入力シート'!Z350)</f>
        <v/>
      </c>
      <c r="H313" s="475" t="str">
        <f>IF('様式第２号　基本情報入力シート'!AD350="","",'様式第２号　基本情報入力シート'!AD350)</f>
        <v/>
      </c>
      <c r="I313" s="481" t="str">
        <f>IF('様式第２号　基本情報入力シート'!AE350="","",'様式第２号　基本情報入力シート'!AE350)</f>
        <v/>
      </c>
      <c r="J313" s="488"/>
      <c r="K313" s="491"/>
      <c r="L313" s="491"/>
      <c r="M313" s="494" t="str">
        <f>IF(G313="","",VLOOKUP(AM313,'【参考】数式用'!$AZ$3:$BA$6,2,FALSE))</f>
        <v/>
      </c>
      <c r="N313" s="503" t="str">
        <f>IF(G313="","",VLOOKUP(G313,'【参考】数式用'!$A$4:$L$54,MATCH('様式４号（個表） '!M313,'【参考】数式用'!$J$3:$L$3,0)+9,FALSE))</f>
        <v/>
      </c>
      <c r="O313" s="513" t="s">
        <v>2422</v>
      </c>
      <c r="P313" s="517" t="str">
        <f t="shared" si="20"/>
        <v>未入力あり</v>
      </c>
      <c r="Q313" s="525" t="str">
        <f>IFERROR(IF(P313="未入力あり","",ROUNDDOWN(ROUNDDOWN($H313*$I313,0)*VLOOKUP($G313,'【参考】数式用'!$A$4:$E$54,3,FALSE),0)),"")</f>
        <v/>
      </c>
      <c r="R313" s="525" t="str">
        <f>IF(AK313="×",0,IF(P313="未入力あり","",ROUNDDOWN(ROUNDDOWN($H313*$I313,0)*VLOOKUP($G313,'【参考】数式用'!$A$4:$E$54,4,FALSE),0)))</f>
        <v/>
      </c>
      <c r="S313" s="529" t="str">
        <f>IF(AL313="×",0,IF(P313="未入力あり","",ROUNDDOWN(ROUNDDOWN($H313*$I313,0)*VLOOKUP($G313,'【参考】数式用'!$A$4:$E$54,5,FALSE),0)))</f>
        <v/>
      </c>
      <c r="U313" s="535"/>
      <c r="V313" s="535"/>
      <c r="W313" s="535"/>
      <c r="X313" s="535"/>
      <c r="Y313" s="535"/>
      <c r="Z313" s="535"/>
      <c r="AA313" s="535"/>
      <c r="AB313" s="535"/>
      <c r="AC313" s="535"/>
      <c r="AD313" s="535"/>
      <c r="AE313" s="535"/>
      <c r="AG313" s="541" t="e">
        <f>IF(#REF!="○",F313,"")</f>
        <v>#REF!</v>
      </c>
      <c r="AH313" s="195" t="e">
        <f>VLOOKUP('様式４号（個表） '!$G313,'【参考】数式用'!$P$4:$Q$54,2,FALSE)</f>
        <v>#N/A</v>
      </c>
      <c r="AI313" s="195" t="e">
        <f>VLOOKUP('様式４号（個表） '!$G313,'【参考】数式用'!$P$4:$W$54,8,FALSE)</f>
        <v>#N/A</v>
      </c>
      <c r="AJ313" s="195" t="e">
        <f>VLOOKUP('様式４号（個表） '!$G313,'【参考】数式用'!$P$4:$AD$54,15,FALSE)</f>
        <v>#N/A</v>
      </c>
      <c r="AK313" s="195" t="str">
        <f t="shared" si="21"/>
        <v/>
      </c>
      <c r="AL313" s="195" t="str">
        <f t="shared" si="21"/>
        <v/>
      </c>
      <c r="AM313" s="195" t="str">
        <f t="shared" si="22"/>
        <v/>
      </c>
      <c r="AN313" s="195" t="str">
        <f>IF(G313="","",VLOOKUP(G313,'【参考】数式用'!$A$4:$M$54,13,FALSE))</f>
        <v/>
      </c>
      <c r="AO313" s="197" t="str">
        <f t="shared" si="23"/>
        <v>―</v>
      </c>
    </row>
    <row r="314" spans="1:41" ht="45" customHeight="1">
      <c r="A314" s="401">
        <f t="shared" si="24"/>
        <v>299</v>
      </c>
      <c r="B314" s="413" t="str">
        <f>IF('様式第２号　基本情報入力シート'!B351="","",'様式第２号　基本情報入力シート'!B351)</f>
        <v/>
      </c>
      <c r="C314" s="426" t="str">
        <f>IF('様式第２号　基本情報入力シート'!L351="","",'様式第２号　基本情報入力シート'!L351)</f>
        <v/>
      </c>
      <c r="D314" s="426" t="str">
        <f>IF('様式第２号　基本情報入力シート'!Q351="","",'様式第２号　基本情報入力シート'!Q351)</f>
        <v/>
      </c>
      <c r="E314" s="426" t="str">
        <f>IF('様式第２号　基本情報入力シート'!V351="","",'様式第２号　基本情報入力シート'!V351)</f>
        <v/>
      </c>
      <c r="F314" s="426" t="str">
        <f>IF('様式第２号　基本情報入力シート'!W351="","",'様式第２号　基本情報入力シート'!W351)</f>
        <v/>
      </c>
      <c r="G314" s="426" t="str">
        <f>IF('様式第２号　基本情報入力シート'!Z351="","",'様式第２号　基本情報入力シート'!Z351)</f>
        <v/>
      </c>
      <c r="H314" s="475" t="str">
        <f>IF('様式第２号　基本情報入力シート'!AD351="","",'様式第２号　基本情報入力シート'!AD351)</f>
        <v/>
      </c>
      <c r="I314" s="481" t="str">
        <f>IF('様式第２号　基本情報入力シート'!AE351="","",'様式第２号　基本情報入力シート'!AE351)</f>
        <v/>
      </c>
      <c r="J314" s="488"/>
      <c r="K314" s="491"/>
      <c r="L314" s="491"/>
      <c r="M314" s="494" t="str">
        <f>IF(G314="","",VLOOKUP(AM314,'【参考】数式用'!$AZ$3:$BA$6,2,FALSE))</f>
        <v/>
      </c>
      <c r="N314" s="503" t="str">
        <f>IF(G314="","",VLOOKUP(G314,'【参考】数式用'!$A$4:$L$54,MATCH('様式４号（個表） '!M314,'【参考】数式用'!$J$3:$L$3,0)+9,FALSE))</f>
        <v/>
      </c>
      <c r="O314" s="513" t="s">
        <v>2422</v>
      </c>
      <c r="P314" s="517" t="str">
        <f t="shared" si="20"/>
        <v>未入力あり</v>
      </c>
      <c r="Q314" s="525" t="str">
        <f>IFERROR(IF(P314="未入力あり","",ROUNDDOWN(ROUNDDOWN($H314*$I314,0)*VLOOKUP($G314,'【参考】数式用'!$A$4:$E$54,3,FALSE),0)),"")</f>
        <v/>
      </c>
      <c r="R314" s="525" t="str">
        <f>IF(AK314="×",0,IF(P314="未入力あり","",ROUNDDOWN(ROUNDDOWN($H314*$I314,0)*VLOOKUP($G314,'【参考】数式用'!$A$4:$E$54,4,FALSE),0)))</f>
        <v/>
      </c>
      <c r="S314" s="529" t="str">
        <f>IF(AL314="×",0,IF(P314="未入力あり","",ROUNDDOWN(ROUNDDOWN($H314*$I314,0)*VLOOKUP($G314,'【参考】数式用'!$A$4:$E$54,5,FALSE),0)))</f>
        <v/>
      </c>
      <c r="U314" s="535"/>
      <c r="V314" s="535"/>
      <c r="W314" s="535"/>
      <c r="X314" s="535"/>
      <c r="Y314" s="535"/>
      <c r="Z314" s="535"/>
      <c r="AA314" s="535"/>
      <c r="AB314" s="535"/>
      <c r="AC314" s="535"/>
      <c r="AD314" s="535"/>
      <c r="AE314" s="535"/>
      <c r="AG314" s="541" t="e">
        <f>IF(#REF!="○",F314,"")</f>
        <v>#REF!</v>
      </c>
      <c r="AH314" s="195" t="e">
        <f>VLOOKUP('様式４号（個表） '!$G314,'【参考】数式用'!$P$4:$Q$54,2,FALSE)</f>
        <v>#N/A</v>
      </c>
      <c r="AI314" s="195" t="e">
        <f>VLOOKUP('様式４号（個表） '!$G314,'【参考】数式用'!$P$4:$W$54,8,FALSE)</f>
        <v>#N/A</v>
      </c>
      <c r="AJ314" s="195" t="e">
        <f>VLOOKUP('様式４号（個表） '!$G314,'【参考】数式用'!$P$4:$AD$54,15,FALSE)</f>
        <v>#N/A</v>
      </c>
      <c r="AK314" s="195" t="str">
        <f t="shared" si="21"/>
        <v/>
      </c>
      <c r="AL314" s="195" t="str">
        <f t="shared" si="21"/>
        <v/>
      </c>
      <c r="AM314" s="195" t="str">
        <f t="shared" si="22"/>
        <v/>
      </c>
      <c r="AN314" s="195" t="str">
        <f>IF(G314="","",VLOOKUP(G314,'【参考】数式用'!$A$4:$M$54,13,FALSE))</f>
        <v/>
      </c>
      <c r="AO314" s="197" t="str">
        <f t="shared" si="23"/>
        <v>―</v>
      </c>
    </row>
    <row r="315" spans="1:41" ht="45" customHeight="1">
      <c r="A315" s="401">
        <f t="shared" si="24"/>
        <v>300</v>
      </c>
      <c r="B315" s="413" t="str">
        <f>IF('様式第２号　基本情報入力シート'!B352="","",'様式第２号　基本情報入力シート'!B352)</f>
        <v/>
      </c>
      <c r="C315" s="426" t="str">
        <f>IF('様式第２号　基本情報入力シート'!L352="","",'様式第２号　基本情報入力シート'!L352)</f>
        <v/>
      </c>
      <c r="D315" s="426" t="str">
        <f>IF('様式第２号　基本情報入力シート'!Q352="","",'様式第２号　基本情報入力シート'!Q352)</f>
        <v/>
      </c>
      <c r="E315" s="426" t="str">
        <f>IF('様式第２号　基本情報入力シート'!V352="","",'様式第２号　基本情報入力シート'!V352)</f>
        <v/>
      </c>
      <c r="F315" s="426" t="str">
        <f>IF('様式第２号　基本情報入力シート'!W352="","",'様式第２号　基本情報入力シート'!W352)</f>
        <v/>
      </c>
      <c r="G315" s="426" t="str">
        <f>IF('様式第２号　基本情報入力シート'!Z352="","",'様式第２号　基本情報入力シート'!Z352)</f>
        <v/>
      </c>
      <c r="H315" s="475" t="str">
        <f>IF('様式第２号　基本情報入力シート'!AD352="","",'様式第２号　基本情報入力シート'!AD352)</f>
        <v/>
      </c>
      <c r="I315" s="481" t="str">
        <f>IF('様式第２号　基本情報入力シート'!AE352="","",'様式第２号　基本情報入力シート'!AE352)</f>
        <v/>
      </c>
      <c r="J315" s="488"/>
      <c r="K315" s="491"/>
      <c r="L315" s="491"/>
      <c r="M315" s="494" t="str">
        <f>IF(G315="","",VLOOKUP(AM315,'【参考】数式用'!$AZ$3:$BA$6,2,FALSE))</f>
        <v/>
      </c>
      <c r="N315" s="503" t="str">
        <f>IF(G315="","",VLOOKUP(G315,'【参考】数式用'!$A$4:$L$54,MATCH('様式４号（個表） '!M315,'【参考】数式用'!$J$3:$L$3,0)+9,FALSE))</f>
        <v/>
      </c>
      <c r="O315" s="513" t="s">
        <v>2422</v>
      </c>
      <c r="P315" s="517" t="str">
        <f t="shared" si="20"/>
        <v>未入力あり</v>
      </c>
      <c r="Q315" s="525" t="str">
        <f>IFERROR(IF(P315="未入力あり","",ROUNDDOWN(ROUNDDOWN($H315*$I315,0)*VLOOKUP($G315,'【参考】数式用'!$A$4:$E$54,3,FALSE),0)),"")</f>
        <v/>
      </c>
      <c r="R315" s="525" t="str">
        <f>IF(AK315="×",0,IF(P315="未入力あり","",ROUNDDOWN(ROUNDDOWN($H315*$I315,0)*VLOOKUP($G315,'【参考】数式用'!$A$4:$E$54,4,FALSE),0)))</f>
        <v/>
      </c>
      <c r="S315" s="529" t="str">
        <f>IF(AL315="×",0,IF(P315="未入力あり","",ROUNDDOWN(ROUNDDOWN($H315*$I315,0)*VLOOKUP($G315,'【参考】数式用'!$A$4:$E$54,5,FALSE),0)))</f>
        <v/>
      </c>
      <c r="U315" s="535"/>
      <c r="V315" s="535"/>
      <c r="W315" s="535"/>
      <c r="X315" s="535"/>
      <c r="Y315" s="535"/>
      <c r="Z315" s="535"/>
      <c r="AA315" s="535"/>
      <c r="AB315" s="535"/>
      <c r="AC315" s="535"/>
      <c r="AD315" s="535"/>
      <c r="AE315" s="535"/>
      <c r="AG315" s="541" t="e">
        <f>IF(#REF!="○",F315,"")</f>
        <v>#REF!</v>
      </c>
      <c r="AH315" s="195" t="e">
        <f>VLOOKUP('様式４号（個表） '!$G315,'【参考】数式用'!$P$4:$Q$54,2,FALSE)</f>
        <v>#N/A</v>
      </c>
      <c r="AI315" s="195" t="e">
        <f>VLOOKUP('様式４号（個表） '!$G315,'【参考】数式用'!$P$4:$W$54,8,FALSE)</f>
        <v>#N/A</v>
      </c>
      <c r="AJ315" s="195" t="e">
        <f>VLOOKUP('様式４号（個表） '!$G315,'【参考】数式用'!$P$4:$AD$54,15,FALSE)</f>
        <v>#N/A</v>
      </c>
      <c r="AK315" s="195" t="str">
        <f t="shared" si="21"/>
        <v/>
      </c>
      <c r="AL315" s="195" t="str">
        <f t="shared" si="21"/>
        <v/>
      </c>
      <c r="AM315" s="195" t="str">
        <f t="shared" si="22"/>
        <v/>
      </c>
      <c r="AN315" s="195" t="str">
        <f>IF(G315="","",VLOOKUP(G315,'【参考】数式用'!$A$4:$M$54,13,FALSE))</f>
        <v/>
      </c>
      <c r="AO315" s="197" t="str">
        <f t="shared" si="23"/>
        <v>―</v>
      </c>
    </row>
    <row r="316" spans="1:41" ht="45" customHeight="1">
      <c r="A316" s="401">
        <f t="shared" si="24"/>
        <v>301</v>
      </c>
      <c r="B316" s="413" t="str">
        <f>IF('様式第２号　基本情報入力シート'!B353="","",'様式第２号　基本情報入力シート'!B353)</f>
        <v/>
      </c>
      <c r="C316" s="426" t="str">
        <f>IF('様式第２号　基本情報入力シート'!L353="","",'様式第２号　基本情報入力シート'!L353)</f>
        <v/>
      </c>
      <c r="D316" s="426" t="str">
        <f>IF('様式第２号　基本情報入力シート'!Q353="","",'様式第２号　基本情報入力シート'!Q353)</f>
        <v/>
      </c>
      <c r="E316" s="426" t="str">
        <f>IF('様式第２号　基本情報入力シート'!V353="","",'様式第２号　基本情報入力シート'!V353)</f>
        <v/>
      </c>
      <c r="F316" s="426" t="str">
        <f>IF('様式第２号　基本情報入力シート'!W353="","",'様式第２号　基本情報入力シート'!W353)</f>
        <v/>
      </c>
      <c r="G316" s="426" t="str">
        <f>IF('様式第２号　基本情報入力シート'!Z353="","",'様式第２号　基本情報入力シート'!Z353)</f>
        <v/>
      </c>
      <c r="H316" s="475" t="str">
        <f>IF('様式第２号　基本情報入力シート'!AD353="","",'様式第２号　基本情報入力シート'!AD353)</f>
        <v/>
      </c>
      <c r="I316" s="481" t="str">
        <f>IF('様式第２号　基本情報入力シート'!AE353="","",'様式第２号　基本情報入力シート'!AE353)</f>
        <v/>
      </c>
      <c r="J316" s="488"/>
      <c r="K316" s="491"/>
      <c r="L316" s="491"/>
      <c r="M316" s="494" t="str">
        <f>IF(G316="","",VLOOKUP(AM316,'【参考】数式用'!$AZ$3:$BA$6,2,FALSE))</f>
        <v/>
      </c>
      <c r="N316" s="503" t="str">
        <f>IF(G316="","",VLOOKUP(G316,'【参考】数式用'!$A$4:$L$54,MATCH('様式４号（個表） '!M316,'【参考】数式用'!$J$3:$L$3,0)+9,FALSE))</f>
        <v/>
      </c>
      <c r="O316" s="513" t="s">
        <v>2422</v>
      </c>
      <c r="P316" s="517" t="str">
        <f t="shared" si="20"/>
        <v>未入力あり</v>
      </c>
      <c r="Q316" s="525" t="str">
        <f>IFERROR(IF(P316="未入力あり","",ROUNDDOWN(ROUNDDOWN($H316*$I316,0)*VLOOKUP($G316,'【参考】数式用'!$A$4:$E$54,3,FALSE),0)),"")</f>
        <v/>
      </c>
      <c r="R316" s="525" t="str">
        <f>IF(AK316="×",0,IF(P316="未入力あり","",ROUNDDOWN(ROUNDDOWN($H316*$I316,0)*VLOOKUP($G316,'【参考】数式用'!$A$4:$E$54,4,FALSE),0)))</f>
        <v/>
      </c>
      <c r="S316" s="529" t="str">
        <f>IF(AL316="×",0,IF(P316="未入力あり","",ROUNDDOWN(ROUNDDOWN($H316*$I316,0)*VLOOKUP($G316,'【参考】数式用'!$A$4:$E$54,5,FALSE),0)))</f>
        <v/>
      </c>
      <c r="U316" s="535"/>
      <c r="V316" s="535"/>
      <c r="W316" s="535"/>
      <c r="X316" s="535"/>
      <c r="Y316" s="535"/>
      <c r="Z316" s="535"/>
      <c r="AA316" s="535"/>
      <c r="AB316" s="535"/>
      <c r="AC316" s="535"/>
      <c r="AD316" s="535"/>
      <c r="AE316" s="535"/>
      <c r="AG316" s="541" t="e">
        <f>IF(#REF!="○",F316,"")</f>
        <v>#REF!</v>
      </c>
      <c r="AH316" s="195" t="e">
        <f>VLOOKUP('様式４号（個表） '!$G316,'【参考】数式用'!$P$4:$Q$54,2,FALSE)</f>
        <v>#N/A</v>
      </c>
      <c r="AI316" s="195" t="e">
        <f>VLOOKUP('様式４号（個表） '!$G316,'【参考】数式用'!$P$4:$W$54,8,FALSE)</f>
        <v>#N/A</v>
      </c>
      <c r="AJ316" s="195" t="e">
        <f>VLOOKUP('様式４号（個表） '!$G316,'【参考】数式用'!$P$4:$AD$54,15,FALSE)</f>
        <v>#N/A</v>
      </c>
      <c r="AK316" s="195" t="str">
        <f t="shared" si="21"/>
        <v/>
      </c>
      <c r="AL316" s="195" t="str">
        <f t="shared" si="21"/>
        <v/>
      </c>
      <c r="AM316" s="195" t="str">
        <f t="shared" si="22"/>
        <v/>
      </c>
      <c r="AN316" s="195" t="str">
        <f>IF(G316="","",VLOOKUP(G316,'【参考】数式用'!$A$4:$M$54,13,FALSE))</f>
        <v/>
      </c>
      <c r="AO316" s="197" t="str">
        <f t="shared" si="23"/>
        <v>―</v>
      </c>
    </row>
    <row r="317" spans="1:41" ht="45" customHeight="1">
      <c r="A317" s="401">
        <f t="shared" si="24"/>
        <v>302</v>
      </c>
      <c r="B317" s="413" t="str">
        <f>IF('様式第２号　基本情報入力シート'!B354="","",'様式第２号　基本情報入力シート'!B354)</f>
        <v/>
      </c>
      <c r="C317" s="426" t="str">
        <f>IF('様式第２号　基本情報入力シート'!L354="","",'様式第２号　基本情報入力シート'!L354)</f>
        <v/>
      </c>
      <c r="D317" s="426" t="str">
        <f>IF('様式第２号　基本情報入力シート'!Q354="","",'様式第２号　基本情報入力シート'!Q354)</f>
        <v/>
      </c>
      <c r="E317" s="426" t="str">
        <f>IF('様式第２号　基本情報入力シート'!V354="","",'様式第２号　基本情報入力シート'!V354)</f>
        <v/>
      </c>
      <c r="F317" s="426" t="str">
        <f>IF('様式第２号　基本情報入力シート'!W354="","",'様式第２号　基本情報入力シート'!W354)</f>
        <v/>
      </c>
      <c r="G317" s="426" t="str">
        <f>IF('様式第２号　基本情報入力シート'!Z354="","",'様式第２号　基本情報入力シート'!Z354)</f>
        <v/>
      </c>
      <c r="H317" s="475" t="str">
        <f>IF('様式第２号　基本情報入力シート'!AD354="","",'様式第２号　基本情報入力シート'!AD354)</f>
        <v/>
      </c>
      <c r="I317" s="481" t="str">
        <f>IF('様式第２号　基本情報入力シート'!AE354="","",'様式第２号　基本情報入力シート'!AE354)</f>
        <v/>
      </c>
      <c r="J317" s="488"/>
      <c r="K317" s="491"/>
      <c r="L317" s="491"/>
      <c r="M317" s="494" t="str">
        <f>IF(G317="","",VLOOKUP(AM317,'【参考】数式用'!$AZ$3:$BA$6,2,FALSE))</f>
        <v/>
      </c>
      <c r="N317" s="503" t="str">
        <f>IF(G317="","",VLOOKUP(G317,'【参考】数式用'!$A$4:$L$54,MATCH('様式４号（個表） '!M317,'【参考】数式用'!$J$3:$L$3,0)+9,FALSE))</f>
        <v/>
      </c>
      <c r="O317" s="513" t="s">
        <v>2422</v>
      </c>
      <c r="P317" s="517" t="str">
        <f t="shared" si="20"/>
        <v>未入力あり</v>
      </c>
      <c r="Q317" s="525" t="str">
        <f>IFERROR(IF(P317="未入力あり","",ROUNDDOWN(ROUNDDOWN($H317*$I317,0)*VLOOKUP($G317,'【参考】数式用'!$A$4:$E$54,3,FALSE),0)),"")</f>
        <v/>
      </c>
      <c r="R317" s="525" t="str">
        <f>IF(AK317="×",0,IF(P317="未入力あり","",ROUNDDOWN(ROUNDDOWN($H317*$I317,0)*VLOOKUP($G317,'【参考】数式用'!$A$4:$E$54,4,FALSE),0)))</f>
        <v/>
      </c>
      <c r="S317" s="529" t="str">
        <f>IF(AL317="×",0,IF(P317="未入力あり","",ROUNDDOWN(ROUNDDOWN($H317*$I317,0)*VLOOKUP($G317,'【参考】数式用'!$A$4:$E$54,5,FALSE),0)))</f>
        <v/>
      </c>
      <c r="U317" s="535"/>
      <c r="V317" s="535"/>
      <c r="W317" s="535"/>
      <c r="X317" s="535"/>
      <c r="Y317" s="535"/>
      <c r="Z317" s="535"/>
      <c r="AA317" s="535"/>
      <c r="AB317" s="535"/>
      <c r="AC317" s="535"/>
      <c r="AD317" s="535"/>
      <c r="AE317" s="535"/>
      <c r="AG317" s="541" t="e">
        <f>IF(#REF!="○",F317,"")</f>
        <v>#REF!</v>
      </c>
      <c r="AH317" s="195" t="e">
        <f>VLOOKUP('様式４号（個表） '!$G317,'【参考】数式用'!$P$4:$Q$54,2,FALSE)</f>
        <v>#N/A</v>
      </c>
      <c r="AI317" s="195" t="e">
        <f>VLOOKUP('様式４号（個表） '!$G317,'【参考】数式用'!$P$4:$W$54,8,FALSE)</f>
        <v>#N/A</v>
      </c>
      <c r="AJ317" s="195" t="e">
        <f>VLOOKUP('様式４号（個表） '!$G317,'【参考】数式用'!$P$4:$AD$54,15,FALSE)</f>
        <v>#N/A</v>
      </c>
      <c r="AK317" s="195" t="str">
        <f t="shared" si="21"/>
        <v/>
      </c>
      <c r="AL317" s="195" t="str">
        <f t="shared" si="21"/>
        <v/>
      </c>
      <c r="AM317" s="195" t="str">
        <f t="shared" si="22"/>
        <v/>
      </c>
      <c r="AN317" s="195" t="str">
        <f>IF(G317="","",VLOOKUP(G317,'【参考】数式用'!$A$4:$M$54,13,FALSE))</f>
        <v/>
      </c>
      <c r="AO317" s="197" t="str">
        <f t="shared" si="23"/>
        <v>―</v>
      </c>
    </row>
    <row r="318" spans="1:41" ht="45" customHeight="1">
      <c r="A318" s="401">
        <f t="shared" si="24"/>
        <v>303</v>
      </c>
      <c r="B318" s="413" t="str">
        <f>IF('様式第２号　基本情報入力シート'!B355="","",'様式第２号　基本情報入力シート'!B355)</f>
        <v/>
      </c>
      <c r="C318" s="426" t="str">
        <f>IF('様式第２号　基本情報入力シート'!L355="","",'様式第２号　基本情報入力シート'!L355)</f>
        <v/>
      </c>
      <c r="D318" s="426" t="str">
        <f>IF('様式第２号　基本情報入力シート'!Q355="","",'様式第２号　基本情報入力シート'!Q355)</f>
        <v/>
      </c>
      <c r="E318" s="426" t="str">
        <f>IF('様式第２号　基本情報入力シート'!V355="","",'様式第２号　基本情報入力シート'!V355)</f>
        <v/>
      </c>
      <c r="F318" s="426" t="str">
        <f>IF('様式第２号　基本情報入力シート'!W355="","",'様式第２号　基本情報入力シート'!W355)</f>
        <v/>
      </c>
      <c r="G318" s="426" t="str">
        <f>IF('様式第２号　基本情報入力シート'!Z355="","",'様式第２号　基本情報入力シート'!Z355)</f>
        <v/>
      </c>
      <c r="H318" s="475" t="str">
        <f>IF('様式第２号　基本情報入力シート'!AD355="","",'様式第２号　基本情報入力シート'!AD355)</f>
        <v/>
      </c>
      <c r="I318" s="481" t="str">
        <f>IF('様式第２号　基本情報入力シート'!AE355="","",'様式第２号　基本情報入力シート'!AE355)</f>
        <v/>
      </c>
      <c r="J318" s="488"/>
      <c r="K318" s="491"/>
      <c r="L318" s="491"/>
      <c r="M318" s="494" t="str">
        <f>IF(G318="","",VLOOKUP(AM318,'【参考】数式用'!$AZ$3:$BA$6,2,FALSE))</f>
        <v/>
      </c>
      <c r="N318" s="503" t="str">
        <f>IF(G318="","",VLOOKUP(G318,'【参考】数式用'!$A$4:$L$54,MATCH('様式４号（個表） '!M318,'【参考】数式用'!$J$3:$L$3,0)+9,FALSE))</f>
        <v/>
      </c>
      <c r="O318" s="513" t="s">
        <v>2422</v>
      </c>
      <c r="P318" s="517" t="str">
        <f t="shared" si="20"/>
        <v>未入力あり</v>
      </c>
      <c r="Q318" s="525" t="str">
        <f>IFERROR(IF(P318="未入力あり","",ROUNDDOWN(ROUNDDOWN($H318*$I318,0)*VLOOKUP($G318,'【参考】数式用'!$A$4:$E$54,3,FALSE),0)),"")</f>
        <v/>
      </c>
      <c r="R318" s="525" t="str">
        <f>IF(AK318="×",0,IF(P318="未入力あり","",ROUNDDOWN(ROUNDDOWN($H318*$I318,0)*VLOOKUP($G318,'【参考】数式用'!$A$4:$E$54,4,FALSE),0)))</f>
        <v/>
      </c>
      <c r="S318" s="529" t="str">
        <f>IF(AL318="×",0,IF(P318="未入力あり","",ROUNDDOWN(ROUNDDOWN($H318*$I318,0)*VLOOKUP($G318,'【参考】数式用'!$A$4:$E$54,5,FALSE),0)))</f>
        <v/>
      </c>
      <c r="U318" s="535"/>
      <c r="V318" s="535"/>
      <c r="W318" s="535"/>
      <c r="X318" s="535"/>
      <c r="Y318" s="535"/>
      <c r="Z318" s="535"/>
      <c r="AA318" s="535"/>
      <c r="AB318" s="535"/>
      <c r="AC318" s="535"/>
      <c r="AD318" s="535"/>
      <c r="AE318" s="535"/>
      <c r="AG318" s="541" t="e">
        <f>IF(#REF!="○",F318,"")</f>
        <v>#REF!</v>
      </c>
      <c r="AH318" s="195" t="e">
        <f>VLOOKUP('様式４号（個表） '!$G318,'【参考】数式用'!$P$4:$Q$54,2,FALSE)</f>
        <v>#N/A</v>
      </c>
      <c r="AI318" s="195" t="e">
        <f>VLOOKUP('様式４号（個表） '!$G318,'【参考】数式用'!$P$4:$W$54,8,FALSE)</f>
        <v>#N/A</v>
      </c>
      <c r="AJ318" s="195" t="e">
        <f>VLOOKUP('様式４号（個表） '!$G318,'【参考】数式用'!$P$4:$AD$54,15,FALSE)</f>
        <v>#N/A</v>
      </c>
      <c r="AK318" s="195" t="str">
        <f t="shared" si="21"/>
        <v/>
      </c>
      <c r="AL318" s="195" t="str">
        <f t="shared" si="21"/>
        <v/>
      </c>
      <c r="AM318" s="195" t="str">
        <f t="shared" si="22"/>
        <v/>
      </c>
      <c r="AN318" s="195" t="str">
        <f>IF(G318="","",VLOOKUP(G318,'【参考】数式用'!$A$4:$M$54,13,FALSE))</f>
        <v/>
      </c>
      <c r="AO318" s="197" t="str">
        <f t="shared" si="23"/>
        <v>―</v>
      </c>
    </row>
    <row r="319" spans="1:41" ht="45" customHeight="1">
      <c r="A319" s="401">
        <f t="shared" si="24"/>
        <v>304</v>
      </c>
      <c r="B319" s="413" t="str">
        <f>IF('様式第２号　基本情報入力シート'!B356="","",'様式第２号　基本情報入力シート'!B356)</f>
        <v/>
      </c>
      <c r="C319" s="426" t="str">
        <f>IF('様式第２号　基本情報入力シート'!L356="","",'様式第２号　基本情報入力シート'!L356)</f>
        <v/>
      </c>
      <c r="D319" s="426" t="str">
        <f>IF('様式第２号　基本情報入力シート'!Q356="","",'様式第２号　基本情報入力シート'!Q356)</f>
        <v/>
      </c>
      <c r="E319" s="426" t="str">
        <f>IF('様式第２号　基本情報入力シート'!V356="","",'様式第２号　基本情報入力シート'!V356)</f>
        <v/>
      </c>
      <c r="F319" s="426" t="str">
        <f>IF('様式第２号　基本情報入力シート'!W356="","",'様式第２号　基本情報入力シート'!W356)</f>
        <v/>
      </c>
      <c r="G319" s="426" t="str">
        <f>IF('様式第２号　基本情報入力シート'!Z356="","",'様式第２号　基本情報入力シート'!Z356)</f>
        <v/>
      </c>
      <c r="H319" s="475" t="str">
        <f>IF('様式第２号　基本情報入力シート'!AD356="","",'様式第２号　基本情報入力シート'!AD356)</f>
        <v/>
      </c>
      <c r="I319" s="481" t="str">
        <f>IF('様式第２号　基本情報入力シート'!AE356="","",'様式第２号　基本情報入力シート'!AE356)</f>
        <v/>
      </c>
      <c r="J319" s="488"/>
      <c r="K319" s="491"/>
      <c r="L319" s="491"/>
      <c r="M319" s="494" t="str">
        <f>IF(G319="","",VLOOKUP(AM319,'【参考】数式用'!$AZ$3:$BA$6,2,FALSE))</f>
        <v/>
      </c>
      <c r="N319" s="503" t="str">
        <f>IF(G319="","",VLOOKUP(G319,'【参考】数式用'!$A$4:$L$54,MATCH('様式４号（個表） '!M319,'【参考】数式用'!$J$3:$L$3,0)+9,FALSE))</f>
        <v/>
      </c>
      <c r="O319" s="513" t="s">
        <v>2422</v>
      </c>
      <c r="P319" s="517" t="str">
        <f t="shared" si="20"/>
        <v>未入力あり</v>
      </c>
      <c r="Q319" s="525" t="str">
        <f>IFERROR(IF(P319="未入力あり","",ROUNDDOWN(ROUNDDOWN($H319*$I319,0)*VLOOKUP($G319,'【参考】数式用'!$A$4:$E$54,3,FALSE),0)),"")</f>
        <v/>
      </c>
      <c r="R319" s="525" t="str">
        <f>IF(AK319="×",0,IF(P319="未入力あり","",ROUNDDOWN(ROUNDDOWN($H319*$I319,0)*VLOOKUP($G319,'【参考】数式用'!$A$4:$E$54,4,FALSE),0)))</f>
        <v/>
      </c>
      <c r="S319" s="529" t="str">
        <f>IF(AL319="×",0,IF(P319="未入力あり","",ROUNDDOWN(ROUNDDOWN($H319*$I319,0)*VLOOKUP($G319,'【参考】数式用'!$A$4:$E$54,5,FALSE),0)))</f>
        <v/>
      </c>
      <c r="U319" s="535"/>
      <c r="V319" s="535"/>
      <c r="W319" s="535"/>
      <c r="X319" s="535"/>
      <c r="Y319" s="535"/>
      <c r="Z319" s="535"/>
      <c r="AA319" s="535"/>
      <c r="AB319" s="535"/>
      <c r="AC319" s="535"/>
      <c r="AD319" s="535"/>
      <c r="AE319" s="535"/>
      <c r="AG319" s="541" t="e">
        <f>IF(#REF!="○",F319,"")</f>
        <v>#REF!</v>
      </c>
      <c r="AH319" s="195" t="e">
        <f>VLOOKUP('様式４号（個表） '!$G319,'【参考】数式用'!$P$4:$Q$54,2,FALSE)</f>
        <v>#N/A</v>
      </c>
      <c r="AI319" s="195" t="e">
        <f>VLOOKUP('様式４号（個表） '!$G319,'【参考】数式用'!$P$4:$W$54,8,FALSE)</f>
        <v>#N/A</v>
      </c>
      <c r="AJ319" s="195" t="e">
        <f>VLOOKUP('様式４号（個表） '!$G319,'【参考】数式用'!$P$4:$AD$54,15,FALSE)</f>
        <v>#N/A</v>
      </c>
      <c r="AK319" s="195" t="str">
        <f t="shared" si="21"/>
        <v/>
      </c>
      <c r="AL319" s="195" t="str">
        <f t="shared" si="21"/>
        <v/>
      </c>
      <c r="AM319" s="195" t="str">
        <f t="shared" si="22"/>
        <v/>
      </c>
      <c r="AN319" s="195" t="str">
        <f>IF(G319="","",VLOOKUP(G319,'【参考】数式用'!$A$4:$M$54,13,FALSE))</f>
        <v/>
      </c>
      <c r="AO319" s="197" t="str">
        <f t="shared" si="23"/>
        <v>―</v>
      </c>
    </row>
    <row r="320" spans="1:41" ht="45" customHeight="1">
      <c r="A320" s="401">
        <f t="shared" si="24"/>
        <v>305</v>
      </c>
      <c r="B320" s="413" t="str">
        <f>IF('様式第２号　基本情報入力シート'!B357="","",'様式第２号　基本情報入力シート'!B357)</f>
        <v/>
      </c>
      <c r="C320" s="426" t="str">
        <f>IF('様式第２号　基本情報入力シート'!L357="","",'様式第２号　基本情報入力シート'!L357)</f>
        <v/>
      </c>
      <c r="D320" s="426" t="str">
        <f>IF('様式第２号　基本情報入力シート'!Q357="","",'様式第２号　基本情報入力シート'!Q357)</f>
        <v/>
      </c>
      <c r="E320" s="426" t="str">
        <f>IF('様式第２号　基本情報入力シート'!V357="","",'様式第２号　基本情報入力シート'!V357)</f>
        <v/>
      </c>
      <c r="F320" s="426" t="str">
        <f>IF('様式第２号　基本情報入力シート'!W357="","",'様式第２号　基本情報入力シート'!W357)</f>
        <v/>
      </c>
      <c r="G320" s="426" t="str">
        <f>IF('様式第２号　基本情報入力シート'!Z357="","",'様式第２号　基本情報入力シート'!Z357)</f>
        <v/>
      </c>
      <c r="H320" s="475" t="str">
        <f>IF('様式第２号　基本情報入力シート'!AD357="","",'様式第２号　基本情報入力シート'!AD357)</f>
        <v/>
      </c>
      <c r="I320" s="481" t="str">
        <f>IF('様式第２号　基本情報入力シート'!AE357="","",'様式第２号　基本情報入力シート'!AE357)</f>
        <v/>
      </c>
      <c r="J320" s="488"/>
      <c r="K320" s="491"/>
      <c r="L320" s="491"/>
      <c r="M320" s="494" t="str">
        <f>IF(G320="","",VLOOKUP(AM320,'【参考】数式用'!$AZ$3:$BA$6,2,FALSE))</f>
        <v/>
      </c>
      <c r="N320" s="503" t="str">
        <f>IF(G320="","",VLOOKUP(G320,'【参考】数式用'!$A$4:$L$54,MATCH('様式４号（個表） '!M320,'【参考】数式用'!$J$3:$L$3,0)+9,FALSE))</f>
        <v/>
      </c>
      <c r="O320" s="513" t="s">
        <v>2422</v>
      </c>
      <c r="P320" s="517" t="str">
        <f t="shared" si="20"/>
        <v>未入力あり</v>
      </c>
      <c r="Q320" s="525" t="str">
        <f>IFERROR(IF(P320="未入力あり","",ROUNDDOWN(ROUNDDOWN($H320*$I320,0)*VLOOKUP($G320,'【参考】数式用'!$A$4:$E$54,3,FALSE),0)),"")</f>
        <v/>
      </c>
      <c r="R320" s="525" t="str">
        <f>IF(AK320="×",0,IF(P320="未入力あり","",ROUNDDOWN(ROUNDDOWN($H320*$I320,0)*VLOOKUP($G320,'【参考】数式用'!$A$4:$E$54,4,FALSE),0)))</f>
        <v/>
      </c>
      <c r="S320" s="529" t="str">
        <f>IF(AL320="×",0,IF(P320="未入力あり","",ROUNDDOWN(ROUNDDOWN($H320*$I320,0)*VLOOKUP($G320,'【参考】数式用'!$A$4:$E$54,5,FALSE),0)))</f>
        <v/>
      </c>
      <c r="U320" s="535"/>
      <c r="V320" s="535"/>
      <c r="W320" s="535"/>
      <c r="X320" s="535"/>
      <c r="Y320" s="535"/>
      <c r="Z320" s="535"/>
      <c r="AA320" s="535"/>
      <c r="AB320" s="535"/>
      <c r="AC320" s="535"/>
      <c r="AD320" s="535"/>
      <c r="AE320" s="535"/>
      <c r="AG320" s="541" t="e">
        <f>IF(#REF!="○",F320,"")</f>
        <v>#REF!</v>
      </c>
      <c r="AH320" s="195" t="e">
        <f>VLOOKUP('様式４号（個表） '!$G320,'【参考】数式用'!$P$4:$Q$54,2,FALSE)</f>
        <v>#N/A</v>
      </c>
      <c r="AI320" s="195" t="e">
        <f>VLOOKUP('様式４号（個表） '!$G320,'【参考】数式用'!$P$4:$W$54,8,FALSE)</f>
        <v>#N/A</v>
      </c>
      <c r="AJ320" s="195" t="e">
        <f>VLOOKUP('様式４号（個表） '!$G320,'【参考】数式用'!$P$4:$AD$54,15,FALSE)</f>
        <v>#N/A</v>
      </c>
      <c r="AK320" s="195" t="str">
        <f t="shared" si="21"/>
        <v/>
      </c>
      <c r="AL320" s="195" t="str">
        <f t="shared" si="21"/>
        <v/>
      </c>
      <c r="AM320" s="195" t="str">
        <f t="shared" si="22"/>
        <v/>
      </c>
      <c r="AN320" s="195" t="str">
        <f>IF(G320="","",VLOOKUP(G320,'【参考】数式用'!$A$4:$M$54,13,FALSE))</f>
        <v/>
      </c>
      <c r="AO320" s="197" t="str">
        <f t="shared" si="23"/>
        <v>―</v>
      </c>
    </row>
    <row r="321" spans="1:41" ht="45" customHeight="1">
      <c r="A321" s="401">
        <f t="shared" si="24"/>
        <v>306</v>
      </c>
      <c r="B321" s="413" t="str">
        <f>IF('様式第２号　基本情報入力シート'!B358="","",'様式第２号　基本情報入力シート'!B358)</f>
        <v/>
      </c>
      <c r="C321" s="426" t="str">
        <f>IF('様式第２号　基本情報入力シート'!L358="","",'様式第２号　基本情報入力シート'!L358)</f>
        <v/>
      </c>
      <c r="D321" s="426" t="str">
        <f>IF('様式第２号　基本情報入力シート'!Q358="","",'様式第２号　基本情報入力シート'!Q358)</f>
        <v/>
      </c>
      <c r="E321" s="426" t="str">
        <f>IF('様式第２号　基本情報入力シート'!V358="","",'様式第２号　基本情報入力シート'!V358)</f>
        <v/>
      </c>
      <c r="F321" s="426" t="str">
        <f>IF('様式第２号　基本情報入力シート'!W358="","",'様式第２号　基本情報入力シート'!W358)</f>
        <v/>
      </c>
      <c r="G321" s="426" t="str">
        <f>IF('様式第２号　基本情報入力シート'!Z358="","",'様式第２号　基本情報入力シート'!Z358)</f>
        <v/>
      </c>
      <c r="H321" s="475" t="str">
        <f>IF('様式第２号　基本情報入力シート'!AD358="","",'様式第２号　基本情報入力シート'!AD358)</f>
        <v/>
      </c>
      <c r="I321" s="481" t="str">
        <f>IF('様式第２号　基本情報入力シート'!AE358="","",'様式第２号　基本情報入力シート'!AE358)</f>
        <v/>
      </c>
      <c r="J321" s="488"/>
      <c r="K321" s="491"/>
      <c r="L321" s="491"/>
      <c r="M321" s="494" t="str">
        <f>IF(G321="","",VLOOKUP(AM321,'【参考】数式用'!$AZ$3:$BA$6,2,FALSE))</f>
        <v/>
      </c>
      <c r="N321" s="503" t="str">
        <f>IF(G321="","",VLOOKUP(G321,'【参考】数式用'!$A$4:$L$54,MATCH('様式４号（個表） '!M321,'【参考】数式用'!$J$3:$L$3,0)+9,FALSE))</f>
        <v/>
      </c>
      <c r="O321" s="513" t="s">
        <v>2422</v>
      </c>
      <c r="P321" s="517" t="str">
        <f t="shared" si="20"/>
        <v>未入力あり</v>
      </c>
      <c r="Q321" s="525" t="str">
        <f>IFERROR(IF(P321="未入力あり","",ROUNDDOWN(ROUNDDOWN($H321*$I321,0)*VLOOKUP($G321,'【参考】数式用'!$A$4:$E$54,3,FALSE),0)),"")</f>
        <v/>
      </c>
      <c r="R321" s="525" t="str">
        <f>IF(AK321="×",0,IF(P321="未入力あり","",ROUNDDOWN(ROUNDDOWN($H321*$I321,0)*VLOOKUP($G321,'【参考】数式用'!$A$4:$E$54,4,FALSE),0)))</f>
        <v/>
      </c>
      <c r="S321" s="529" t="str">
        <f>IF(AL321="×",0,IF(P321="未入力あり","",ROUNDDOWN(ROUNDDOWN($H321*$I321,0)*VLOOKUP($G321,'【参考】数式用'!$A$4:$E$54,5,FALSE),0)))</f>
        <v/>
      </c>
      <c r="U321" s="535"/>
      <c r="V321" s="535"/>
      <c r="W321" s="535"/>
      <c r="X321" s="535"/>
      <c r="Y321" s="535"/>
      <c r="Z321" s="535"/>
      <c r="AA321" s="535"/>
      <c r="AB321" s="535"/>
      <c r="AC321" s="535"/>
      <c r="AD321" s="535"/>
      <c r="AE321" s="535"/>
      <c r="AG321" s="541" t="e">
        <f>IF(#REF!="○",F321,"")</f>
        <v>#REF!</v>
      </c>
      <c r="AH321" s="195" t="e">
        <f>VLOOKUP('様式４号（個表） '!$G321,'【参考】数式用'!$P$4:$Q$54,2,FALSE)</f>
        <v>#N/A</v>
      </c>
      <c r="AI321" s="195" t="e">
        <f>VLOOKUP('様式４号（個表） '!$G321,'【参考】数式用'!$P$4:$W$54,8,FALSE)</f>
        <v>#N/A</v>
      </c>
      <c r="AJ321" s="195" t="e">
        <f>VLOOKUP('様式４号（個表） '!$G321,'【参考】数式用'!$P$4:$AD$54,15,FALSE)</f>
        <v>#N/A</v>
      </c>
      <c r="AK321" s="195" t="str">
        <f t="shared" si="21"/>
        <v/>
      </c>
      <c r="AL321" s="195" t="str">
        <f t="shared" si="21"/>
        <v/>
      </c>
      <c r="AM321" s="195" t="str">
        <f t="shared" si="22"/>
        <v/>
      </c>
      <c r="AN321" s="195" t="str">
        <f>IF(G321="","",VLOOKUP(G321,'【参考】数式用'!$A$4:$M$54,13,FALSE))</f>
        <v/>
      </c>
      <c r="AO321" s="197" t="str">
        <f t="shared" si="23"/>
        <v>―</v>
      </c>
    </row>
    <row r="322" spans="1:41" ht="45" customHeight="1">
      <c r="A322" s="401">
        <f t="shared" si="24"/>
        <v>307</v>
      </c>
      <c r="B322" s="413" t="str">
        <f>IF('様式第２号　基本情報入力シート'!B359="","",'様式第２号　基本情報入力シート'!B359)</f>
        <v/>
      </c>
      <c r="C322" s="426" t="str">
        <f>IF('様式第２号　基本情報入力シート'!L359="","",'様式第２号　基本情報入力シート'!L359)</f>
        <v/>
      </c>
      <c r="D322" s="426" t="str">
        <f>IF('様式第２号　基本情報入力シート'!Q359="","",'様式第２号　基本情報入力シート'!Q359)</f>
        <v/>
      </c>
      <c r="E322" s="426" t="str">
        <f>IF('様式第２号　基本情報入力シート'!V359="","",'様式第２号　基本情報入力シート'!V359)</f>
        <v/>
      </c>
      <c r="F322" s="426" t="str">
        <f>IF('様式第２号　基本情報入力シート'!W359="","",'様式第２号　基本情報入力シート'!W359)</f>
        <v/>
      </c>
      <c r="G322" s="426" t="str">
        <f>IF('様式第２号　基本情報入力シート'!Z359="","",'様式第２号　基本情報入力シート'!Z359)</f>
        <v/>
      </c>
      <c r="H322" s="475" t="str">
        <f>IF('様式第２号　基本情報入力シート'!AD359="","",'様式第２号　基本情報入力シート'!AD359)</f>
        <v/>
      </c>
      <c r="I322" s="481" t="str">
        <f>IF('様式第２号　基本情報入力シート'!AE359="","",'様式第２号　基本情報入力シート'!AE359)</f>
        <v/>
      </c>
      <c r="J322" s="488"/>
      <c r="K322" s="491"/>
      <c r="L322" s="491"/>
      <c r="M322" s="494" t="str">
        <f>IF(G322="","",VLOOKUP(AM322,'【参考】数式用'!$AZ$3:$BA$6,2,FALSE))</f>
        <v/>
      </c>
      <c r="N322" s="503" t="str">
        <f>IF(G322="","",VLOOKUP(G322,'【参考】数式用'!$A$4:$L$54,MATCH('様式４号（個表） '!M322,'【参考】数式用'!$J$3:$L$3,0)+9,FALSE))</f>
        <v/>
      </c>
      <c r="O322" s="513" t="s">
        <v>2422</v>
      </c>
      <c r="P322" s="517" t="str">
        <f t="shared" si="20"/>
        <v>未入力あり</v>
      </c>
      <c r="Q322" s="525" t="str">
        <f>IFERROR(IF(P322="未入力あり","",ROUNDDOWN(ROUNDDOWN($H322*$I322,0)*VLOOKUP($G322,'【参考】数式用'!$A$4:$E$54,3,FALSE),0)),"")</f>
        <v/>
      </c>
      <c r="R322" s="525" t="str">
        <f>IF(AK322="×",0,IF(P322="未入力あり","",ROUNDDOWN(ROUNDDOWN($H322*$I322,0)*VLOOKUP($G322,'【参考】数式用'!$A$4:$E$54,4,FALSE),0)))</f>
        <v/>
      </c>
      <c r="S322" s="529" t="str">
        <f>IF(AL322="×",0,IF(P322="未入力あり","",ROUNDDOWN(ROUNDDOWN($H322*$I322,0)*VLOOKUP($G322,'【参考】数式用'!$A$4:$E$54,5,FALSE),0)))</f>
        <v/>
      </c>
      <c r="U322" s="535"/>
      <c r="V322" s="535"/>
      <c r="W322" s="535"/>
      <c r="X322" s="535"/>
      <c r="Y322" s="535"/>
      <c r="Z322" s="535"/>
      <c r="AA322" s="535"/>
      <c r="AB322" s="535"/>
      <c r="AC322" s="535"/>
      <c r="AD322" s="535"/>
      <c r="AE322" s="535"/>
      <c r="AG322" s="541" t="e">
        <f>IF(#REF!="○",F322,"")</f>
        <v>#REF!</v>
      </c>
      <c r="AH322" s="195" t="e">
        <f>VLOOKUP('様式４号（個表） '!$G322,'【参考】数式用'!$P$4:$Q$54,2,FALSE)</f>
        <v>#N/A</v>
      </c>
      <c r="AI322" s="195" t="e">
        <f>VLOOKUP('様式４号（個表） '!$G322,'【参考】数式用'!$P$4:$W$54,8,FALSE)</f>
        <v>#N/A</v>
      </c>
      <c r="AJ322" s="195" t="e">
        <f>VLOOKUP('様式４号（個表） '!$G322,'【参考】数式用'!$P$4:$AD$54,15,FALSE)</f>
        <v>#N/A</v>
      </c>
      <c r="AK322" s="195" t="str">
        <f t="shared" si="21"/>
        <v/>
      </c>
      <c r="AL322" s="195" t="str">
        <f t="shared" si="21"/>
        <v/>
      </c>
      <c r="AM322" s="195" t="str">
        <f t="shared" si="22"/>
        <v/>
      </c>
      <c r="AN322" s="195" t="str">
        <f>IF(G322="","",VLOOKUP(G322,'【参考】数式用'!$A$4:$M$54,13,FALSE))</f>
        <v/>
      </c>
      <c r="AO322" s="197" t="str">
        <f t="shared" si="23"/>
        <v>―</v>
      </c>
    </row>
    <row r="323" spans="1:41" ht="45" customHeight="1">
      <c r="A323" s="401">
        <f t="shared" si="24"/>
        <v>308</v>
      </c>
      <c r="B323" s="413" t="str">
        <f>IF('様式第２号　基本情報入力シート'!B360="","",'様式第２号　基本情報入力シート'!B360)</f>
        <v/>
      </c>
      <c r="C323" s="426" t="str">
        <f>IF('様式第２号　基本情報入力シート'!L360="","",'様式第２号　基本情報入力シート'!L360)</f>
        <v/>
      </c>
      <c r="D323" s="426" t="str">
        <f>IF('様式第２号　基本情報入力シート'!Q360="","",'様式第２号　基本情報入力シート'!Q360)</f>
        <v/>
      </c>
      <c r="E323" s="426" t="str">
        <f>IF('様式第２号　基本情報入力シート'!V360="","",'様式第２号　基本情報入力シート'!V360)</f>
        <v/>
      </c>
      <c r="F323" s="426" t="str">
        <f>IF('様式第２号　基本情報入力シート'!W360="","",'様式第２号　基本情報入力シート'!W360)</f>
        <v/>
      </c>
      <c r="G323" s="426" t="str">
        <f>IF('様式第２号　基本情報入力シート'!Z360="","",'様式第２号　基本情報入力シート'!Z360)</f>
        <v/>
      </c>
      <c r="H323" s="475" t="str">
        <f>IF('様式第２号　基本情報入力シート'!AD360="","",'様式第２号　基本情報入力シート'!AD360)</f>
        <v/>
      </c>
      <c r="I323" s="481" t="str">
        <f>IF('様式第２号　基本情報入力シート'!AE360="","",'様式第２号　基本情報入力シート'!AE360)</f>
        <v/>
      </c>
      <c r="J323" s="488"/>
      <c r="K323" s="491"/>
      <c r="L323" s="491"/>
      <c r="M323" s="494" t="str">
        <f>IF(G323="","",VLOOKUP(AM323,'【参考】数式用'!$AZ$3:$BA$6,2,FALSE))</f>
        <v/>
      </c>
      <c r="N323" s="503" t="str">
        <f>IF(G323="","",VLOOKUP(G323,'【参考】数式用'!$A$4:$L$54,MATCH('様式４号（個表） '!M323,'【参考】数式用'!$J$3:$L$3,0)+9,FALSE))</f>
        <v/>
      </c>
      <c r="O323" s="513" t="s">
        <v>2422</v>
      </c>
      <c r="P323" s="517" t="str">
        <f t="shared" si="20"/>
        <v>未入力あり</v>
      </c>
      <c r="Q323" s="525" t="str">
        <f>IFERROR(IF(P323="未入力あり","",ROUNDDOWN(ROUNDDOWN($H323*$I323,0)*VLOOKUP($G323,'【参考】数式用'!$A$4:$E$54,3,FALSE),0)),"")</f>
        <v/>
      </c>
      <c r="R323" s="525" t="str">
        <f>IF(AK323="×",0,IF(P323="未入力あり","",ROUNDDOWN(ROUNDDOWN($H323*$I323,0)*VLOOKUP($G323,'【参考】数式用'!$A$4:$E$54,4,FALSE),0)))</f>
        <v/>
      </c>
      <c r="S323" s="529" t="str">
        <f>IF(AL323="×",0,IF(P323="未入力あり","",ROUNDDOWN(ROUNDDOWN($H323*$I323,0)*VLOOKUP($G323,'【参考】数式用'!$A$4:$E$54,5,FALSE),0)))</f>
        <v/>
      </c>
      <c r="U323" s="535"/>
      <c r="V323" s="535"/>
      <c r="W323" s="535"/>
      <c r="X323" s="535"/>
      <c r="Y323" s="535"/>
      <c r="Z323" s="535"/>
      <c r="AA323" s="535"/>
      <c r="AB323" s="535"/>
      <c r="AC323" s="535"/>
      <c r="AD323" s="535"/>
      <c r="AE323" s="535"/>
      <c r="AG323" s="541" t="e">
        <f>IF(#REF!="○",F323,"")</f>
        <v>#REF!</v>
      </c>
      <c r="AH323" s="195" t="e">
        <f>VLOOKUP('様式４号（個表） '!$G323,'【参考】数式用'!$P$4:$Q$54,2,FALSE)</f>
        <v>#N/A</v>
      </c>
      <c r="AI323" s="195" t="e">
        <f>VLOOKUP('様式４号（個表） '!$G323,'【参考】数式用'!$P$4:$W$54,8,FALSE)</f>
        <v>#N/A</v>
      </c>
      <c r="AJ323" s="195" t="e">
        <f>VLOOKUP('様式４号（個表） '!$G323,'【参考】数式用'!$P$4:$AD$54,15,FALSE)</f>
        <v>#N/A</v>
      </c>
      <c r="AK323" s="195" t="str">
        <f t="shared" si="21"/>
        <v/>
      </c>
      <c r="AL323" s="195" t="str">
        <f t="shared" si="21"/>
        <v/>
      </c>
      <c r="AM323" s="195" t="str">
        <f t="shared" si="22"/>
        <v/>
      </c>
      <c r="AN323" s="195" t="str">
        <f>IF(G323="","",VLOOKUP(G323,'【参考】数式用'!$A$4:$M$54,13,FALSE))</f>
        <v/>
      </c>
      <c r="AO323" s="197" t="str">
        <f t="shared" si="23"/>
        <v>―</v>
      </c>
    </row>
    <row r="324" spans="1:41" ht="45" customHeight="1">
      <c r="A324" s="401">
        <f t="shared" si="24"/>
        <v>309</v>
      </c>
      <c r="B324" s="413" t="str">
        <f>IF('様式第２号　基本情報入力シート'!B361="","",'様式第２号　基本情報入力シート'!B361)</f>
        <v/>
      </c>
      <c r="C324" s="426" t="str">
        <f>IF('様式第２号　基本情報入力シート'!L361="","",'様式第２号　基本情報入力シート'!L361)</f>
        <v/>
      </c>
      <c r="D324" s="426" t="str">
        <f>IF('様式第２号　基本情報入力シート'!Q361="","",'様式第２号　基本情報入力シート'!Q361)</f>
        <v/>
      </c>
      <c r="E324" s="426" t="str">
        <f>IF('様式第２号　基本情報入力シート'!V361="","",'様式第２号　基本情報入力シート'!V361)</f>
        <v/>
      </c>
      <c r="F324" s="426" t="str">
        <f>IF('様式第２号　基本情報入力シート'!W361="","",'様式第２号　基本情報入力シート'!W361)</f>
        <v/>
      </c>
      <c r="G324" s="426" t="str">
        <f>IF('様式第２号　基本情報入力シート'!Z361="","",'様式第２号　基本情報入力シート'!Z361)</f>
        <v/>
      </c>
      <c r="H324" s="475" t="str">
        <f>IF('様式第２号　基本情報入力シート'!AD361="","",'様式第２号　基本情報入力シート'!AD361)</f>
        <v/>
      </c>
      <c r="I324" s="481" t="str">
        <f>IF('様式第２号　基本情報入力シート'!AE361="","",'様式第２号　基本情報入力シート'!AE361)</f>
        <v/>
      </c>
      <c r="J324" s="488"/>
      <c r="K324" s="491"/>
      <c r="L324" s="491"/>
      <c r="M324" s="494" t="str">
        <f>IF(G324="","",VLOOKUP(AM324,'【参考】数式用'!$AZ$3:$BA$6,2,FALSE))</f>
        <v/>
      </c>
      <c r="N324" s="503" t="str">
        <f>IF(G324="","",VLOOKUP(G324,'【参考】数式用'!$A$4:$L$54,MATCH('様式４号（個表） '!M324,'【参考】数式用'!$J$3:$L$3,0)+9,FALSE))</f>
        <v/>
      </c>
      <c r="O324" s="513" t="s">
        <v>2422</v>
      </c>
      <c r="P324" s="517" t="str">
        <f t="shared" si="20"/>
        <v>未入力あり</v>
      </c>
      <c r="Q324" s="525" t="str">
        <f>IFERROR(IF(P324="未入力あり","",ROUNDDOWN(ROUNDDOWN($H324*$I324,0)*VLOOKUP($G324,'【参考】数式用'!$A$4:$E$54,3,FALSE),0)),"")</f>
        <v/>
      </c>
      <c r="R324" s="525" t="str">
        <f>IF(AK324="×",0,IF(P324="未入力あり","",ROUNDDOWN(ROUNDDOWN($H324*$I324,0)*VLOOKUP($G324,'【参考】数式用'!$A$4:$E$54,4,FALSE),0)))</f>
        <v/>
      </c>
      <c r="S324" s="529" t="str">
        <f>IF(AL324="×",0,IF(P324="未入力あり","",ROUNDDOWN(ROUNDDOWN($H324*$I324,0)*VLOOKUP($G324,'【参考】数式用'!$A$4:$E$54,5,FALSE),0)))</f>
        <v/>
      </c>
      <c r="U324" s="535"/>
      <c r="V324" s="535"/>
      <c r="W324" s="535"/>
      <c r="X324" s="535"/>
      <c r="Y324" s="535"/>
      <c r="Z324" s="535"/>
      <c r="AA324" s="535"/>
      <c r="AB324" s="535"/>
      <c r="AC324" s="535"/>
      <c r="AD324" s="535"/>
      <c r="AE324" s="535"/>
      <c r="AG324" s="541" t="e">
        <f>IF(#REF!="○",F324,"")</f>
        <v>#REF!</v>
      </c>
      <c r="AH324" s="195" t="e">
        <f>VLOOKUP('様式４号（個表） '!$G324,'【参考】数式用'!$P$4:$Q$54,2,FALSE)</f>
        <v>#N/A</v>
      </c>
      <c r="AI324" s="195" t="e">
        <f>VLOOKUP('様式４号（個表） '!$G324,'【参考】数式用'!$P$4:$W$54,8,FALSE)</f>
        <v>#N/A</v>
      </c>
      <c r="AJ324" s="195" t="e">
        <f>VLOOKUP('様式４号（個表） '!$G324,'【参考】数式用'!$P$4:$AD$54,15,FALSE)</f>
        <v>#N/A</v>
      </c>
      <c r="AK324" s="195" t="str">
        <f t="shared" si="21"/>
        <v/>
      </c>
      <c r="AL324" s="195" t="str">
        <f t="shared" si="21"/>
        <v/>
      </c>
      <c r="AM324" s="195" t="str">
        <f t="shared" si="22"/>
        <v/>
      </c>
      <c r="AN324" s="195" t="str">
        <f>IF(G324="","",VLOOKUP(G324,'【参考】数式用'!$A$4:$M$54,13,FALSE))</f>
        <v/>
      </c>
      <c r="AO324" s="197" t="str">
        <f t="shared" si="23"/>
        <v>―</v>
      </c>
    </row>
    <row r="325" spans="1:41" ht="45" customHeight="1">
      <c r="A325" s="401">
        <f t="shared" si="24"/>
        <v>310</v>
      </c>
      <c r="B325" s="413" t="str">
        <f>IF('様式第２号　基本情報入力シート'!B362="","",'様式第２号　基本情報入力シート'!B362)</f>
        <v/>
      </c>
      <c r="C325" s="426" t="str">
        <f>IF('様式第２号　基本情報入力シート'!L362="","",'様式第２号　基本情報入力シート'!L362)</f>
        <v/>
      </c>
      <c r="D325" s="426" t="str">
        <f>IF('様式第２号　基本情報入力シート'!Q362="","",'様式第２号　基本情報入力シート'!Q362)</f>
        <v/>
      </c>
      <c r="E325" s="426" t="str">
        <f>IF('様式第２号　基本情報入力シート'!V362="","",'様式第２号　基本情報入力シート'!V362)</f>
        <v/>
      </c>
      <c r="F325" s="426" t="str">
        <f>IF('様式第２号　基本情報入力シート'!W362="","",'様式第２号　基本情報入力シート'!W362)</f>
        <v/>
      </c>
      <c r="G325" s="426" t="str">
        <f>IF('様式第２号　基本情報入力シート'!Z362="","",'様式第２号　基本情報入力シート'!Z362)</f>
        <v/>
      </c>
      <c r="H325" s="475" t="str">
        <f>IF('様式第２号　基本情報入力シート'!AD362="","",'様式第２号　基本情報入力シート'!AD362)</f>
        <v/>
      </c>
      <c r="I325" s="481" t="str">
        <f>IF('様式第２号　基本情報入力シート'!AE362="","",'様式第２号　基本情報入力シート'!AE362)</f>
        <v/>
      </c>
      <c r="J325" s="488"/>
      <c r="K325" s="491"/>
      <c r="L325" s="491"/>
      <c r="M325" s="494" t="str">
        <f>IF(G325="","",VLOOKUP(AM325,'【参考】数式用'!$AZ$3:$BA$6,2,FALSE))</f>
        <v/>
      </c>
      <c r="N325" s="503" t="str">
        <f>IF(G325="","",VLOOKUP(G325,'【参考】数式用'!$A$4:$L$54,MATCH('様式４号（個表） '!M325,'【参考】数式用'!$J$3:$L$3,0)+9,FALSE))</f>
        <v/>
      </c>
      <c r="O325" s="513" t="s">
        <v>2422</v>
      </c>
      <c r="P325" s="517" t="str">
        <f t="shared" si="20"/>
        <v>未入力あり</v>
      </c>
      <c r="Q325" s="525" t="str">
        <f>IFERROR(IF(P325="未入力あり","",ROUNDDOWN(ROUNDDOWN($H325*$I325,0)*VLOOKUP($G325,'【参考】数式用'!$A$4:$E$54,3,FALSE),0)),"")</f>
        <v/>
      </c>
      <c r="R325" s="525" t="str">
        <f>IF(AK325="×",0,IF(P325="未入力あり","",ROUNDDOWN(ROUNDDOWN($H325*$I325,0)*VLOOKUP($G325,'【参考】数式用'!$A$4:$E$54,4,FALSE),0)))</f>
        <v/>
      </c>
      <c r="S325" s="529" t="str">
        <f>IF(AL325="×",0,IF(P325="未入力あり","",ROUNDDOWN(ROUNDDOWN($H325*$I325,0)*VLOOKUP($G325,'【参考】数式用'!$A$4:$E$54,5,FALSE),0)))</f>
        <v/>
      </c>
      <c r="U325" s="535"/>
      <c r="V325" s="535"/>
      <c r="W325" s="535"/>
      <c r="X325" s="535"/>
      <c r="Y325" s="535"/>
      <c r="Z325" s="535"/>
      <c r="AA325" s="535"/>
      <c r="AB325" s="535"/>
      <c r="AC325" s="535"/>
      <c r="AD325" s="535"/>
      <c r="AE325" s="535"/>
      <c r="AG325" s="541" t="e">
        <f>IF(#REF!="○",F325,"")</f>
        <v>#REF!</v>
      </c>
      <c r="AH325" s="195" t="e">
        <f>VLOOKUP('様式４号（個表） '!$G325,'【参考】数式用'!$P$4:$Q$54,2,FALSE)</f>
        <v>#N/A</v>
      </c>
      <c r="AI325" s="195" t="e">
        <f>VLOOKUP('様式４号（個表） '!$G325,'【参考】数式用'!$P$4:$W$54,8,FALSE)</f>
        <v>#N/A</v>
      </c>
      <c r="AJ325" s="195" t="e">
        <f>VLOOKUP('様式４号（個表） '!$G325,'【参考】数式用'!$P$4:$AD$54,15,FALSE)</f>
        <v>#N/A</v>
      </c>
      <c r="AK325" s="195" t="str">
        <f t="shared" si="21"/>
        <v/>
      </c>
      <c r="AL325" s="195" t="str">
        <f t="shared" si="21"/>
        <v/>
      </c>
      <c r="AM325" s="195" t="str">
        <f t="shared" si="22"/>
        <v/>
      </c>
      <c r="AN325" s="195" t="str">
        <f>IF(G325="","",VLOOKUP(G325,'【参考】数式用'!$A$4:$M$54,13,FALSE))</f>
        <v/>
      </c>
      <c r="AO325" s="197" t="str">
        <f t="shared" si="23"/>
        <v>―</v>
      </c>
    </row>
    <row r="326" spans="1:41" ht="45" customHeight="1">
      <c r="A326" s="401">
        <f t="shared" si="24"/>
        <v>311</v>
      </c>
      <c r="B326" s="413" t="str">
        <f>IF('様式第２号　基本情報入力シート'!B363="","",'様式第２号　基本情報入力シート'!B363)</f>
        <v/>
      </c>
      <c r="C326" s="426" t="str">
        <f>IF('様式第２号　基本情報入力シート'!L363="","",'様式第２号　基本情報入力シート'!L363)</f>
        <v/>
      </c>
      <c r="D326" s="426" t="str">
        <f>IF('様式第２号　基本情報入力シート'!Q363="","",'様式第２号　基本情報入力シート'!Q363)</f>
        <v/>
      </c>
      <c r="E326" s="426" t="str">
        <f>IF('様式第２号　基本情報入力シート'!V363="","",'様式第２号　基本情報入力シート'!V363)</f>
        <v/>
      </c>
      <c r="F326" s="426" t="str">
        <f>IF('様式第２号　基本情報入力シート'!W363="","",'様式第２号　基本情報入力シート'!W363)</f>
        <v/>
      </c>
      <c r="G326" s="426" t="str">
        <f>IF('様式第２号　基本情報入力シート'!Z363="","",'様式第２号　基本情報入力シート'!Z363)</f>
        <v/>
      </c>
      <c r="H326" s="475" t="str">
        <f>IF('様式第２号　基本情報入力シート'!AD363="","",'様式第２号　基本情報入力シート'!AD363)</f>
        <v/>
      </c>
      <c r="I326" s="481" t="str">
        <f>IF('様式第２号　基本情報入力シート'!AE363="","",'様式第２号　基本情報入力シート'!AE363)</f>
        <v/>
      </c>
      <c r="J326" s="488"/>
      <c r="K326" s="491"/>
      <c r="L326" s="491"/>
      <c r="M326" s="494" t="str">
        <f>IF(G326="","",VLOOKUP(AM326,'【参考】数式用'!$AZ$3:$BA$6,2,FALSE))</f>
        <v/>
      </c>
      <c r="N326" s="503" t="str">
        <f>IF(G326="","",VLOOKUP(G326,'【参考】数式用'!$A$4:$L$54,MATCH('様式４号（個表） '!M326,'【参考】数式用'!$J$3:$L$3,0)+9,FALSE))</f>
        <v/>
      </c>
      <c r="O326" s="513" t="s">
        <v>2422</v>
      </c>
      <c r="P326" s="517" t="str">
        <f t="shared" si="20"/>
        <v>未入力あり</v>
      </c>
      <c r="Q326" s="525" t="str">
        <f>IFERROR(IF(P326="未入力あり","",ROUNDDOWN(ROUNDDOWN($H326*$I326,0)*VLOOKUP($G326,'【参考】数式用'!$A$4:$E$54,3,FALSE),0)),"")</f>
        <v/>
      </c>
      <c r="R326" s="525" t="str">
        <f>IF(AK326="×",0,IF(P326="未入力あり","",ROUNDDOWN(ROUNDDOWN($H326*$I326,0)*VLOOKUP($G326,'【参考】数式用'!$A$4:$E$54,4,FALSE),0)))</f>
        <v/>
      </c>
      <c r="S326" s="529" t="str">
        <f>IF(AL326="×",0,IF(P326="未入力あり","",ROUNDDOWN(ROUNDDOWN($H326*$I326,0)*VLOOKUP($G326,'【参考】数式用'!$A$4:$E$54,5,FALSE),0)))</f>
        <v/>
      </c>
      <c r="U326" s="535"/>
      <c r="V326" s="535"/>
      <c r="W326" s="535"/>
      <c r="X326" s="535"/>
      <c r="Y326" s="535"/>
      <c r="Z326" s="535"/>
      <c r="AA326" s="535"/>
      <c r="AB326" s="535"/>
      <c r="AC326" s="535"/>
      <c r="AD326" s="535"/>
      <c r="AE326" s="535"/>
      <c r="AG326" s="541" t="e">
        <f>IF(#REF!="○",F326,"")</f>
        <v>#REF!</v>
      </c>
      <c r="AH326" s="195" t="e">
        <f>VLOOKUP('様式４号（個表） '!$G326,'【参考】数式用'!$P$4:$Q$54,2,FALSE)</f>
        <v>#N/A</v>
      </c>
      <c r="AI326" s="195" t="e">
        <f>VLOOKUP('様式４号（個表） '!$G326,'【参考】数式用'!$P$4:$W$54,8,FALSE)</f>
        <v>#N/A</v>
      </c>
      <c r="AJ326" s="195" t="e">
        <f>VLOOKUP('様式４号（個表） '!$G326,'【参考】数式用'!$P$4:$AD$54,15,FALSE)</f>
        <v>#N/A</v>
      </c>
      <c r="AK326" s="195" t="str">
        <f t="shared" si="21"/>
        <v/>
      </c>
      <c r="AL326" s="195" t="str">
        <f t="shared" si="21"/>
        <v/>
      </c>
      <c r="AM326" s="195" t="str">
        <f t="shared" si="22"/>
        <v/>
      </c>
      <c r="AN326" s="195" t="str">
        <f>IF(G326="","",VLOOKUP(G326,'【参考】数式用'!$A$4:$M$54,13,FALSE))</f>
        <v/>
      </c>
      <c r="AO326" s="197" t="str">
        <f t="shared" si="23"/>
        <v>―</v>
      </c>
    </row>
    <row r="327" spans="1:41" ht="45" customHeight="1">
      <c r="A327" s="401">
        <f t="shared" si="24"/>
        <v>312</v>
      </c>
      <c r="B327" s="413" t="str">
        <f>IF('様式第２号　基本情報入力シート'!B364="","",'様式第２号　基本情報入力シート'!B364)</f>
        <v/>
      </c>
      <c r="C327" s="426" t="str">
        <f>IF('様式第２号　基本情報入力シート'!L364="","",'様式第２号　基本情報入力シート'!L364)</f>
        <v/>
      </c>
      <c r="D327" s="426" t="str">
        <f>IF('様式第２号　基本情報入力シート'!Q364="","",'様式第２号　基本情報入力シート'!Q364)</f>
        <v/>
      </c>
      <c r="E327" s="426" t="str">
        <f>IF('様式第２号　基本情報入力シート'!V364="","",'様式第２号　基本情報入力シート'!V364)</f>
        <v/>
      </c>
      <c r="F327" s="426" t="str">
        <f>IF('様式第２号　基本情報入力シート'!W364="","",'様式第２号　基本情報入力シート'!W364)</f>
        <v/>
      </c>
      <c r="G327" s="426" t="str">
        <f>IF('様式第２号　基本情報入力シート'!Z364="","",'様式第２号　基本情報入力シート'!Z364)</f>
        <v/>
      </c>
      <c r="H327" s="475" t="str">
        <f>IF('様式第２号　基本情報入力シート'!AD364="","",'様式第２号　基本情報入力シート'!AD364)</f>
        <v/>
      </c>
      <c r="I327" s="481" t="str">
        <f>IF('様式第２号　基本情報入力シート'!AE364="","",'様式第２号　基本情報入力シート'!AE364)</f>
        <v/>
      </c>
      <c r="J327" s="488"/>
      <c r="K327" s="491"/>
      <c r="L327" s="491"/>
      <c r="M327" s="494" t="str">
        <f>IF(G327="","",VLOOKUP(AM327,'【参考】数式用'!$AZ$3:$BA$6,2,FALSE))</f>
        <v/>
      </c>
      <c r="N327" s="503" t="str">
        <f>IF(G327="","",VLOOKUP(G327,'【参考】数式用'!$A$4:$L$54,MATCH('様式４号（個表） '!M327,'【参考】数式用'!$J$3:$L$3,0)+9,FALSE))</f>
        <v/>
      </c>
      <c r="O327" s="513" t="s">
        <v>2422</v>
      </c>
      <c r="P327" s="517" t="str">
        <f t="shared" si="20"/>
        <v>未入力あり</v>
      </c>
      <c r="Q327" s="525" t="str">
        <f>IFERROR(IF(P327="未入力あり","",ROUNDDOWN(ROUNDDOWN($H327*$I327,0)*VLOOKUP($G327,'【参考】数式用'!$A$4:$E$54,3,FALSE),0)),"")</f>
        <v/>
      </c>
      <c r="R327" s="525" t="str">
        <f>IF(AK327="×",0,IF(P327="未入力あり","",ROUNDDOWN(ROUNDDOWN($H327*$I327,0)*VLOOKUP($G327,'【参考】数式用'!$A$4:$E$54,4,FALSE),0)))</f>
        <v/>
      </c>
      <c r="S327" s="529" t="str">
        <f>IF(AL327="×",0,IF(P327="未入力あり","",ROUNDDOWN(ROUNDDOWN($H327*$I327,0)*VLOOKUP($G327,'【参考】数式用'!$A$4:$E$54,5,FALSE),0)))</f>
        <v/>
      </c>
      <c r="U327" s="535"/>
      <c r="V327" s="535"/>
      <c r="W327" s="535"/>
      <c r="X327" s="535"/>
      <c r="Y327" s="535"/>
      <c r="Z327" s="535"/>
      <c r="AA327" s="535"/>
      <c r="AB327" s="535"/>
      <c r="AC327" s="535"/>
      <c r="AD327" s="535"/>
      <c r="AE327" s="535"/>
      <c r="AG327" s="541" t="e">
        <f>IF(#REF!="○",F327,"")</f>
        <v>#REF!</v>
      </c>
      <c r="AH327" s="195" t="e">
        <f>VLOOKUP('様式４号（個表） '!$G327,'【参考】数式用'!$P$4:$Q$54,2,FALSE)</f>
        <v>#N/A</v>
      </c>
      <c r="AI327" s="195" t="e">
        <f>VLOOKUP('様式４号（個表） '!$G327,'【参考】数式用'!$P$4:$W$54,8,FALSE)</f>
        <v>#N/A</v>
      </c>
      <c r="AJ327" s="195" t="e">
        <f>VLOOKUP('様式４号（個表） '!$G327,'【参考】数式用'!$P$4:$AD$54,15,FALSE)</f>
        <v>#N/A</v>
      </c>
      <c r="AK327" s="195" t="str">
        <f t="shared" si="21"/>
        <v/>
      </c>
      <c r="AL327" s="195" t="str">
        <f t="shared" si="21"/>
        <v/>
      </c>
      <c r="AM327" s="195" t="str">
        <f t="shared" si="22"/>
        <v/>
      </c>
      <c r="AN327" s="195" t="str">
        <f>IF(G327="","",VLOOKUP(G327,'【参考】数式用'!$A$4:$M$54,13,FALSE))</f>
        <v/>
      </c>
      <c r="AO327" s="197" t="str">
        <f t="shared" si="23"/>
        <v>―</v>
      </c>
    </row>
    <row r="328" spans="1:41" ht="45" customHeight="1">
      <c r="A328" s="401">
        <f t="shared" si="24"/>
        <v>313</v>
      </c>
      <c r="B328" s="413" t="str">
        <f>IF('様式第２号　基本情報入力シート'!B365="","",'様式第２号　基本情報入力シート'!B365)</f>
        <v/>
      </c>
      <c r="C328" s="426" t="str">
        <f>IF('様式第２号　基本情報入力シート'!L365="","",'様式第２号　基本情報入力シート'!L365)</f>
        <v/>
      </c>
      <c r="D328" s="426" t="str">
        <f>IF('様式第２号　基本情報入力シート'!Q365="","",'様式第２号　基本情報入力シート'!Q365)</f>
        <v/>
      </c>
      <c r="E328" s="426" t="str">
        <f>IF('様式第２号　基本情報入力シート'!V365="","",'様式第２号　基本情報入力シート'!V365)</f>
        <v/>
      </c>
      <c r="F328" s="426" t="str">
        <f>IF('様式第２号　基本情報入力シート'!W365="","",'様式第２号　基本情報入力シート'!W365)</f>
        <v/>
      </c>
      <c r="G328" s="426" t="str">
        <f>IF('様式第２号　基本情報入力シート'!Z365="","",'様式第２号　基本情報入力シート'!Z365)</f>
        <v/>
      </c>
      <c r="H328" s="475" t="str">
        <f>IF('様式第２号　基本情報入力シート'!AD365="","",'様式第２号　基本情報入力シート'!AD365)</f>
        <v/>
      </c>
      <c r="I328" s="481" t="str">
        <f>IF('様式第２号　基本情報入力シート'!AE365="","",'様式第２号　基本情報入力シート'!AE365)</f>
        <v/>
      </c>
      <c r="J328" s="488"/>
      <c r="K328" s="491"/>
      <c r="L328" s="491"/>
      <c r="M328" s="494" t="str">
        <f>IF(G328="","",VLOOKUP(AM328,'【参考】数式用'!$AZ$3:$BA$6,2,FALSE))</f>
        <v/>
      </c>
      <c r="N328" s="503" t="str">
        <f>IF(G328="","",VLOOKUP(G328,'【参考】数式用'!$A$4:$L$54,MATCH('様式４号（個表） '!M328,'【参考】数式用'!$J$3:$L$3,0)+9,FALSE))</f>
        <v/>
      </c>
      <c r="O328" s="513" t="s">
        <v>2422</v>
      </c>
      <c r="P328" s="517" t="str">
        <f t="shared" si="20"/>
        <v>未入力あり</v>
      </c>
      <c r="Q328" s="525" t="str">
        <f>IFERROR(IF(P328="未入力あり","",ROUNDDOWN(ROUNDDOWN($H328*$I328,0)*VLOOKUP($G328,'【参考】数式用'!$A$4:$E$54,3,FALSE),0)),"")</f>
        <v/>
      </c>
      <c r="R328" s="525" t="str">
        <f>IF(AK328="×",0,IF(P328="未入力あり","",ROUNDDOWN(ROUNDDOWN($H328*$I328,0)*VLOOKUP($G328,'【参考】数式用'!$A$4:$E$54,4,FALSE),0)))</f>
        <v/>
      </c>
      <c r="S328" s="529" t="str">
        <f>IF(AL328="×",0,IF(P328="未入力あり","",ROUNDDOWN(ROUNDDOWN($H328*$I328,0)*VLOOKUP($G328,'【参考】数式用'!$A$4:$E$54,5,FALSE),0)))</f>
        <v/>
      </c>
      <c r="U328" s="535"/>
      <c r="V328" s="535"/>
      <c r="W328" s="535"/>
      <c r="X328" s="535"/>
      <c r="Y328" s="535"/>
      <c r="Z328" s="535"/>
      <c r="AA328" s="535"/>
      <c r="AB328" s="535"/>
      <c r="AC328" s="535"/>
      <c r="AD328" s="535"/>
      <c r="AE328" s="535"/>
      <c r="AG328" s="541" t="e">
        <f>IF(#REF!="○",F328,"")</f>
        <v>#REF!</v>
      </c>
      <c r="AH328" s="195" t="e">
        <f>VLOOKUP('様式４号（個表） '!$G328,'【参考】数式用'!$P$4:$Q$54,2,FALSE)</f>
        <v>#N/A</v>
      </c>
      <c r="AI328" s="195" t="e">
        <f>VLOOKUP('様式４号（個表） '!$G328,'【参考】数式用'!$P$4:$W$54,8,FALSE)</f>
        <v>#N/A</v>
      </c>
      <c r="AJ328" s="195" t="e">
        <f>VLOOKUP('様式４号（個表） '!$G328,'【参考】数式用'!$P$4:$AD$54,15,FALSE)</f>
        <v>#N/A</v>
      </c>
      <c r="AK328" s="195" t="str">
        <f t="shared" si="21"/>
        <v/>
      </c>
      <c r="AL328" s="195" t="str">
        <f t="shared" si="21"/>
        <v/>
      </c>
      <c r="AM328" s="195" t="str">
        <f t="shared" si="22"/>
        <v/>
      </c>
      <c r="AN328" s="195" t="str">
        <f>IF(G328="","",VLOOKUP(G328,'【参考】数式用'!$A$4:$M$54,13,FALSE))</f>
        <v/>
      </c>
      <c r="AO328" s="197" t="str">
        <f t="shared" si="23"/>
        <v>―</v>
      </c>
    </row>
    <row r="329" spans="1:41" ht="45" customHeight="1">
      <c r="A329" s="401">
        <f t="shared" si="24"/>
        <v>314</v>
      </c>
      <c r="B329" s="413" t="str">
        <f>IF('様式第２号　基本情報入力シート'!B366="","",'様式第２号　基本情報入力シート'!B366)</f>
        <v/>
      </c>
      <c r="C329" s="426" t="str">
        <f>IF('様式第２号　基本情報入力シート'!L366="","",'様式第２号　基本情報入力シート'!L366)</f>
        <v/>
      </c>
      <c r="D329" s="426" t="str">
        <f>IF('様式第２号　基本情報入力シート'!Q366="","",'様式第２号　基本情報入力シート'!Q366)</f>
        <v/>
      </c>
      <c r="E329" s="426" t="str">
        <f>IF('様式第２号　基本情報入力シート'!V366="","",'様式第２号　基本情報入力シート'!V366)</f>
        <v/>
      </c>
      <c r="F329" s="426" t="str">
        <f>IF('様式第２号　基本情報入力シート'!W366="","",'様式第２号　基本情報入力シート'!W366)</f>
        <v/>
      </c>
      <c r="G329" s="426" t="str">
        <f>IF('様式第２号　基本情報入力シート'!Z366="","",'様式第２号　基本情報入力シート'!Z366)</f>
        <v/>
      </c>
      <c r="H329" s="475" t="str">
        <f>IF('様式第２号　基本情報入力シート'!AD366="","",'様式第２号　基本情報入力シート'!AD366)</f>
        <v/>
      </c>
      <c r="I329" s="481" t="str">
        <f>IF('様式第２号　基本情報入力シート'!AE366="","",'様式第２号　基本情報入力シート'!AE366)</f>
        <v/>
      </c>
      <c r="J329" s="488"/>
      <c r="K329" s="491"/>
      <c r="L329" s="491"/>
      <c r="M329" s="494" t="str">
        <f>IF(G329="","",VLOOKUP(AM329,'【参考】数式用'!$AZ$3:$BA$6,2,FALSE))</f>
        <v/>
      </c>
      <c r="N329" s="503" t="str">
        <f>IF(G329="","",VLOOKUP(G329,'【参考】数式用'!$A$4:$L$54,MATCH('様式４号（個表） '!M329,'【参考】数式用'!$J$3:$L$3,0)+9,FALSE))</f>
        <v/>
      </c>
      <c r="O329" s="513" t="s">
        <v>2422</v>
      </c>
      <c r="P329" s="517" t="str">
        <f t="shared" si="20"/>
        <v>未入力あり</v>
      </c>
      <c r="Q329" s="525" t="str">
        <f>IFERROR(IF(P329="未入力あり","",ROUNDDOWN(ROUNDDOWN($H329*$I329,0)*VLOOKUP($G329,'【参考】数式用'!$A$4:$E$54,3,FALSE),0)),"")</f>
        <v/>
      </c>
      <c r="R329" s="525" t="str">
        <f>IF(AK329="×",0,IF(P329="未入力あり","",ROUNDDOWN(ROUNDDOWN($H329*$I329,0)*VLOOKUP($G329,'【参考】数式用'!$A$4:$E$54,4,FALSE),0)))</f>
        <v/>
      </c>
      <c r="S329" s="529" t="str">
        <f>IF(AL329="×",0,IF(P329="未入力あり","",ROUNDDOWN(ROUNDDOWN($H329*$I329,0)*VLOOKUP($G329,'【参考】数式用'!$A$4:$E$54,5,FALSE),0)))</f>
        <v/>
      </c>
      <c r="U329" s="535"/>
      <c r="V329" s="535"/>
      <c r="W329" s="535"/>
      <c r="X329" s="535"/>
      <c r="Y329" s="535"/>
      <c r="Z329" s="535"/>
      <c r="AA329" s="535"/>
      <c r="AB329" s="535"/>
      <c r="AC329" s="535"/>
      <c r="AD329" s="535"/>
      <c r="AE329" s="535"/>
      <c r="AG329" s="541" t="e">
        <f>IF(#REF!="○",F329,"")</f>
        <v>#REF!</v>
      </c>
      <c r="AH329" s="195" t="e">
        <f>VLOOKUP('様式４号（個表） '!$G329,'【参考】数式用'!$P$4:$Q$54,2,FALSE)</f>
        <v>#N/A</v>
      </c>
      <c r="AI329" s="195" t="e">
        <f>VLOOKUP('様式４号（個表） '!$G329,'【参考】数式用'!$P$4:$W$54,8,FALSE)</f>
        <v>#N/A</v>
      </c>
      <c r="AJ329" s="195" t="e">
        <f>VLOOKUP('様式４号（個表） '!$G329,'【参考】数式用'!$P$4:$AD$54,15,FALSE)</f>
        <v>#N/A</v>
      </c>
      <c r="AK329" s="195" t="str">
        <f t="shared" si="21"/>
        <v/>
      </c>
      <c r="AL329" s="195" t="str">
        <f t="shared" si="21"/>
        <v/>
      </c>
      <c r="AM329" s="195" t="str">
        <f t="shared" si="22"/>
        <v/>
      </c>
      <c r="AN329" s="195" t="str">
        <f>IF(G329="","",VLOOKUP(G329,'【参考】数式用'!$A$4:$M$54,13,FALSE))</f>
        <v/>
      </c>
      <c r="AO329" s="197" t="str">
        <f t="shared" si="23"/>
        <v>―</v>
      </c>
    </row>
    <row r="330" spans="1:41" ht="45" customHeight="1">
      <c r="A330" s="401">
        <f t="shared" si="24"/>
        <v>315</v>
      </c>
      <c r="B330" s="413" t="str">
        <f>IF('様式第２号　基本情報入力シート'!B367="","",'様式第２号　基本情報入力シート'!B367)</f>
        <v/>
      </c>
      <c r="C330" s="426" t="str">
        <f>IF('様式第２号　基本情報入力シート'!L367="","",'様式第２号　基本情報入力シート'!L367)</f>
        <v/>
      </c>
      <c r="D330" s="426" t="str">
        <f>IF('様式第２号　基本情報入力シート'!Q367="","",'様式第２号　基本情報入力シート'!Q367)</f>
        <v/>
      </c>
      <c r="E330" s="426" t="str">
        <f>IF('様式第２号　基本情報入力シート'!V367="","",'様式第２号　基本情報入力シート'!V367)</f>
        <v/>
      </c>
      <c r="F330" s="426" t="str">
        <f>IF('様式第２号　基本情報入力シート'!W367="","",'様式第２号　基本情報入力シート'!W367)</f>
        <v/>
      </c>
      <c r="G330" s="426" t="str">
        <f>IF('様式第２号　基本情報入力シート'!Z367="","",'様式第２号　基本情報入力シート'!Z367)</f>
        <v/>
      </c>
      <c r="H330" s="475" t="str">
        <f>IF('様式第２号　基本情報入力シート'!AD367="","",'様式第２号　基本情報入力シート'!AD367)</f>
        <v/>
      </c>
      <c r="I330" s="481" t="str">
        <f>IF('様式第２号　基本情報入力シート'!AE367="","",'様式第２号　基本情報入力シート'!AE367)</f>
        <v/>
      </c>
      <c r="J330" s="488"/>
      <c r="K330" s="491"/>
      <c r="L330" s="491"/>
      <c r="M330" s="494" t="str">
        <f>IF(G330="","",VLOOKUP(AM330,'【参考】数式用'!$AZ$3:$BA$6,2,FALSE))</f>
        <v/>
      </c>
      <c r="N330" s="503" t="str">
        <f>IF(G330="","",VLOOKUP(G330,'【参考】数式用'!$A$4:$L$54,MATCH('様式４号（個表） '!M330,'【参考】数式用'!$J$3:$L$3,0)+9,FALSE))</f>
        <v/>
      </c>
      <c r="O330" s="513" t="s">
        <v>2422</v>
      </c>
      <c r="P330" s="517" t="str">
        <f t="shared" si="20"/>
        <v>未入力あり</v>
      </c>
      <c r="Q330" s="525" t="str">
        <f>IFERROR(IF(P330="未入力あり","",ROUNDDOWN(ROUNDDOWN($H330*$I330,0)*VLOOKUP($G330,'【参考】数式用'!$A$4:$E$54,3,FALSE),0)),"")</f>
        <v/>
      </c>
      <c r="R330" s="525" t="str">
        <f>IF(AK330="×",0,IF(P330="未入力あり","",ROUNDDOWN(ROUNDDOWN($H330*$I330,0)*VLOOKUP($G330,'【参考】数式用'!$A$4:$E$54,4,FALSE),0)))</f>
        <v/>
      </c>
      <c r="S330" s="529" t="str">
        <f>IF(AL330="×",0,IF(P330="未入力あり","",ROUNDDOWN(ROUNDDOWN($H330*$I330,0)*VLOOKUP($G330,'【参考】数式用'!$A$4:$E$54,5,FALSE),0)))</f>
        <v/>
      </c>
      <c r="U330" s="535"/>
      <c r="V330" s="535"/>
      <c r="W330" s="535"/>
      <c r="X330" s="535"/>
      <c r="Y330" s="535"/>
      <c r="Z330" s="535"/>
      <c r="AA330" s="535"/>
      <c r="AB330" s="535"/>
      <c r="AC330" s="535"/>
      <c r="AD330" s="535"/>
      <c r="AE330" s="535"/>
      <c r="AG330" s="541" t="e">
        <f>IF(#REF!="○",F330,"")</f>
        <v>#REF!</v>
      </c>
      <c r="AH330" s="195" t="e">
        <f>VLOOKUP('様式４号（個表） '!$G330,'【参考】数式用'!$P$4:$Q$54,2,FALSE)</f>
        <v>#N/A</v>
      </c>
      <c r="AI330" s="195" t="e">
        <f>VLOOKUP('様式４号（個表） '!$G330,'【参考】数式用'!$P$4:$W$54,8,FALSE)</f>
        <v>#N/A</v>
      </c>
      <c r="AJ330" s="195" t="e">
        <f>VLOOKUP('様式４号（個表） '!$G330,'【参考】数式用'!$P$4:$AD$54,15,FALSE)</f>
        <v>#N/A</v>
      </c>
      <c r="AK330" s="195" t="str">
        <f t="shared" si="21"/>
        <v/>
      </c>
      <c r="AL330" s="195" t="str">
        <f t="shared" si="21"/>
        <v/>
      </c>
      <c r="AM330" s="195" t="str">
        <f t="shared" si="22"/>
        <v/>
      </c>
      <c r="AN330" s="195" t="str">
        <f>IF(G330="","",VLOOKUP(G330,'【参考】数式用'!$A$4:$M$54,13,FALSE))</f>
        <v/>
      </c>
      <c r="AO330" s="197" t="str">
        <f t="shared" si="23"/>
        <v>―</v>
      </c>
    </row>
    <row r="331" spans="1:41" ht="45" customHeight="1">
      <c r="A331" s="401">
        <f t="shared" si="24"/>
        <v>316</v>
      </c>
      <c r="B331" s="413" t="str">
        <f>IF('様式第２号　基本情報入力シート'!B368="","",'様式第２号　基本情報入力シート'!B368)</f>
        <v/>
      </c>
      <c r="C331" s="426" t="str">
        <f>IF('様式第２号　基本情報入力シート'!L368="","",'様式第２号　基本情報入力シート'!L368)</f>
        <v/>
      </c>
      <c r="D331" s="426" t="str">
        <f>IF('様式第２号　基本情報入力シート'!Q368="","",'様式第２号　基本情報入力シート'!Q368)</f>
        <v/>
      </c>
      <c r="E331" s="426" t="str">
        <f>IF('様式第２号　基本情報入力シート'!V368="","",'様式第２号　基本情報入力シート'!V368)</f>
        <v/>
      </c>
      <c r="F331" s="426" t="str">
        <f>IF('様式第２号　基本情報入力シート'!W368="","",'様式第２号　基本情報入力シート'!W368)</f>
        <v/>
      </c>
      <c r="G331" s="426" t="str">
        <f>IF('様式第２号　基本情報入力シート'!Z368="","",'様式第２号　基本情報入力シート'!Z368)</f>
        <v/>
      </c>
      <c r="H331" s="475" t="str">
        <f>IF('様式第２号　基本情報入力シート'!AD368="","",'様式第２号　基本情報入力シート'!AD368)</f>
        <v/>
      </c>
      <c r="I331" s="481" t="str">
        <f>IF('様式第２号　基本情報入力シート'!AE368="","",'様式第２号　基本情報入力シート'!AE368)</f>
        <v/>
      </c>
      <c r="J331" s="488"/>
      <c r="K331" s="491"/>
      <c r="L331" s="491"/>
      <c r="M331" s="494" t="str">
        <f>IF(G331="","",VLOOKUP(AM331,'【参考】数式用'!$AZ$3:$BA$6,2,FALSE))</f>
        <v/>
      </c>
      <c r="N331" s="503" t="str">
        <f>IF(G331="","",VLOOKUP(G331,'【参考】数式用'!$A$4:$L$54,MATCH('様式４号（個表） '!M331,'【参考】数式用'!$J$3:$L$3,0)+9,FALSE))</f>
        <v/>
      </c>
      <c r="O331" s="513" t="s">
        <v>2422</v>
      </c>
      <c r="P331" s="517" t="str">
        <f t="shared" si="20"/>
        <v>未入力あり</v>
      </c>
      <c r="Q331" s="525" t="str">
        <f>IFERROR(IF(P331="未入力あり","",ROUNDDOWN(ROUNDDOWN($H331*$I331,0)*VLOOKUP($G331,'【参考】数式用'!$A$4:$E$54,3,FALSE),0)),"")</f>
        <v/>
      </c>
      <c r="R331" s="525" t="str">
        <f>IF(AK331="×",0,IF(P331="未入力あり","",ROUNDDOWN(ROUNDDOWN($H331*$I331,0)*VLOOKUP($G331,'【参考】数式用'!$A$4:$E$54,4,FALSE),0)))</f>
        <v/>
      </c>
      <c r="S331" s="529" t="str">
        <f>IF(AL331="×",0,IF(P331="未入力あり","",ROUNDDOWN(ROUNDDOWN($H331*$I331,0)*VLOOKUP($G331,'【参考】数式用'!$A$4:$E$54,5,FALSE),0)))</f>
        <v/>
      </c>
      <c r="U331" s="535"/>
      <c r="V331" s="535"/>
      <c r="W331" s="535"/>
      <c r="X331" s="535"/>
      <c r="Y331" s="535"/>
      <c r="Z331" s="535"/>
      <c r="AA331" s="535"/>
      <c r="AB331" s="535"/>
      <c r="AC331" s="535"/>
      <c r="AD331" s="535"/>
      <c r="AE331" s="535"/>
      <c r="AG331" s="541" t="e">
        <f>IF(#REF!="○",F331,"")</f>
        <v>#REF!</v>
      </c>
      <c r="AH331" s="195" t="e">
        <f>VLOOKUP('様式４号（個表） '!$G331,'【参考】数式用'!$P$4:$Q$54,2,FALSE)</f>
        <v>#N/A</v>
      </c>
      <c r="AI331" s="195" t="e">
        <f>VLOOKUP('様式４号（個表） '!$G331,'【参考】数式用'!$P$4:$W$54,8,FALSE)</f>
        <v>#N/A</v>
      </c>
      <c r="AJ331" s="195" t="e">
        <f>VLOOKUP('様式４号（個表） '!$G331,'【参考】数式用'!$P$4:$AD$54,15,FALSE)</f>
        <v>#N/A</v>
      </c>
      <c r="AK331" s="195" t="str">
        <f t="shared" si="21"/>
        <v/>
      </c>
      <c r="AL331" s="195" t="str">
        <f t="shared" si="21"/>
        <v/>
      </c>
      <c r="AM331" s="195" t="str">
        <f t="shared" si="22"/>
        <v/>
      </c>
      <c r="AN331" s="195" t="str">
        <f>IF(G331="","",VLOOKUP(G331,'【参考】数式用'!$A$4:$M$54,13,FALSE))</f>
        <v/>
      </c>
      <c r="AO331" s="197" t="str">
        <f t="shared" si="23"/>
        <v>―</v>
      </c>
    </row>
    <row r="332" spans="1:41" ht="45" customHeight="1">
      <c r="A332" s="401">
        <f t="shared" si="24"/>
        <v>317</v>
      </c>
      <c r="B332" s="413" t="str">
        <f>IF('様式第２号　基本情報入力シート'!B369="","",'様式第２号　基本情報入力シート'!B369)</f>
        <v/>
      </c>
      <c r="C332" s="426" t="str">
        <f>IF('様式第２号　基本情報入力シート'!L369="","",'様式第２号　基本情報入力シート'!L369)</f>
        <v/>
      </c>
      <c r="D332" s="426" t="str">
        <f>IF('様式第２号　基本情報入力シート'!Q369="","",'様式第２号　基本情報入力シート'!Q369)</f>
        <v/>
      </c>
      <c r="E332" s="426" t="str">
        <f>IF('様式第２号　基本情報入力シート'!V369="","",'様式第２号　基本情報入力シート'!V369)</f>
        <v/>
      </c>
      <c r="F332" s="426" t="str">
        <f>IF('様式第２号　基本情報入力シート'!W369="","",'様式第２号　基本情報入力シート'!W369)</f>
        <v/>
      </c>
      <c r="G332" s="426" t="str">
        <f>IF('様式第２号　基本情報入力シート'!Z369="","",'様式第２号　基本情報入力シート'!Z369)</f>
        <v/>
      </c>
      <c r="H332" s="475" t="str">
        <f>IF('様式第２号　基本情報入力シート'!AD369="","",'様式第２号　基本情報入力シート'!AD369)</f>
        <v/>
      </c>
      <c r="I332" s="481" t="str">
        <f>IF('様式第２号　基本情報入力シート'!AE369="","",'様式第２号　基本情報入力シート'!AE369)</f>
        <v/>
      </c>
      <c r="J332" s="488"/>
      <c r="K332" s="491"/>
      <c r="L332" s="491"/>
      <c r="M332" s="494" t="str">
        <f>IF(G332="","",VLOOKUP(AM332,'【参考】数式用'!$AZ$3:$BA$6,2,FALSE))</f>
        <v/>
      </c>
      <c r="N332" s="503" t="str">
        <f>IF(G332="","",VLOOKUP(G332,'【参考】数式用'!$A$4:$L$54,MATCH('様式４号（個表） '!M332,'【参考】数式用'!$J$3:$L$3,0)+9,FALSE))</f>
        <v/>
      </c>
      <c r="O332" s="513" t="s">
        <v>2422</v>
      </c>
      <c r="P332" s="517" t="str">
        <f t="shared" si="20"/>
        <v>未入力あり</v>
      </c>
      <c r="Q332" s="525" t="str">
        <f>IFERROR(IF(P332="未入力あり","",ROUNDDOWN(ROUNDDOWN($H332*$I332,0)*VLOOKUP($G332,'【参考】数式用'!$A$4:$E$54,3,FALSE),0)),"")</f>
        <v/>
      </c>
      <c r="R332" s="525" t="str">
        <f>IF(AK332="×",0,IF(P332="未入力あり","",ROUNDDOWN(ROUNDDOWN($H332*$I332,0)*VLOOKUP($G332,'【参考】数式用'!$A$4:$E$54,4,FALSE),0)))</f>
        <v/>
      </c>
      <c r="S332" s="529" t="str">
        <f>IF(AL332="×",0,IF(P332="未入力あり","",ROUNDDOWN(ROUNDDOWN($H332*$I332,0)*VLOOKUP($G332,'【参考】数式用'!$A$4:$E$54,5,FALSE),0)))</f>
        <v/>
      </c>
      <c r="U332" s="535"/>
      <c r="V332" s="535"/>
      <c r="W332" s="535"/>
      <c r="X332" s="535"/>
      <c r="Y332" s="535"/>
      <c r="Z332" s="535"/>
      <c r="AA332" s="535"/>
      <c r="AB332" s="535"/>
      <c r="AC332" s="535"/>
      <c r="AD332" s="535"/>
      <c r="AE332" s="535"/>
      <c r="AG332" s="541" t="e">
        <f>IF(#REF!="○",F332,"")</f>
        <v>#REF!</v>
      </c>
      <c r="AH332" s="195" t="e">
        <f>VLOOKUP('様式４号（個表） '!$G332,'【参考】数式用'!$P$4:$Q$54,2,FALSE)</f>
        <v>#N/A</v>
      </c>
      <c r="AI332" s="195" t="e">
        <f>VLOOKUP('様式４号（個表） '!$G332,'【参考】数式用'!$P$4:$W$54,8,FALSE)</f>
        <v>#N/A</v>
      </c>
      <c r="AJ332" s="195" t="e">
        <f>VLOOKUP('様式４号（個表） '!$G332,'【参考】数式用'!$P$4:$AD$54,15,FALSE)</f>
        <v>#N/A</v>
      </c>
      <c r="AK332" s="195" t="str">
        <f t="shared" si="21"/>
        <v/>
      </c>
      <c r="AL332" s="195" t="str">
        <f t="shared" si="21"/>
        <v/>
      </c>
      <c r="AM332" s="195" t="str">
        <f t="shared" si="22"/>
        <v/>
      </c>
      <c r="AN332" s="195" t="str">
        <f>IF(G332="","",VLOOKUP(G332,'【参考】数式用'!$A$4:$M$54,13,FALSE))</f>
        <v/>
      </c>
      <c r="AO332" s="197" t="str">
        <f t="shared" si="23"/>
        <v>―</v>
      </c>
    </row>
    <row r="333" spans="1:41" ht="45" customHeight="1">
      <c r="A333" s="401">
        <f t="shared" si="24"/>
        <v>318</v>
      </c>
      <c r="B333" s="413" t="str">
        <f>IF('様式第２号　基本情報入力シート'!B370="","",'様式第２号　基本情報入力シート'!B370)</f>
        <v/>
      </c>
      <c r="C333" s="426" t="str">
        <f>IF('様式第２号　基本情報入力シート'!L370="","",'様式第２号　基本情報入力シート'!L370)</f>
        <v/>
      </c>
      <c r="D333" s="426" t="str">
        <f>IF('様式第２号　基本情報入力シート'!Q370="","",'様式第２号　基本情報入力シート'!Q370)</f>
        <v/>
      </c>
      <c r="E333" s="426" t="str">
        <f>IF('様式第２号　基本情報入力シート'!V370="","",'様式第２号　基本情報入力シート'!V370)</f>
        <v/>
      </c>
      <c r="F333" s="426" t="str">
        <f>IF('様式第２号　基本情報入力シート'!W370="","",'様式第２号　基本情報入力シート'!W370)</f>
        <v/>
      </c>
      <c r="G333" s="426" t="str">
        <f>IF('様式第２号　基本情報入力シート'!Z370="","",'様式第２号　基本情報入力シート'!Z370)</f>
        <v/>
      </c>
      <c r="H333" s="475" t="str">
        <f>IF('様式第２号　基本情報入力シート'!AD370="","",'様式第２号　基本情報入力シート'!AD370)</f>
        <v/>
      </c>
      <c r="I333" s="481" t="str">
        <f>IF('様式第２号　基本情報入力シート'!AE370="","",'様式第２号　基本情報入力シート'!AE370)</f>
        <v/>
      </c>
      <c r="J333" s="488"/>
      <c r="K333" s="491"/>
      <c r="L333" s="491"/>
      <c r="M333" s="494" t="str">
        <f>IF(G333="","",VLOOKUP(AM333,'【参考】数式用'!$AZ$3:$BA$6,2,FALSE))</f>
        <v/>
      </c>
      <c r="N333" s="503" t="str">
        <f>IF(G333="","",VLOOKUP(G333,'【参考】数式用'!$A$4:$L$54,MATCH('様式４号（個表） '!M333,'【参考】数式用'!$J$3:$L$3,0)+9,FALSE))</f>
        <v/>
      </c>
      <c r="O333" s="513" t="s">
        <v>2422</v>
      </c>
      <c r="P333" s="517" t="str">
        <f t="shared" si="20"/>
        <v>未入力あり</v>
      </c>
      <c r="Q333" s="525" t="str">
        <f>IFERROR(IF(P333="未入力あり","",ROUNDDOWN(ROUNDDOWN($H333*$I333,0)*VLOOKUP($G333,'【参考】数式用'!$A$4:$E$54,3,FALSE),0)),"")</f>
        <v/>
      </c>
      <c r="R333" s="525" t="str">
        <f>IF(AK333="×",0,IF(P333="未入力あり","",ROUNDDOWN(ROUNDDOWN($H333*$I333,0)*VLOOKUP($G333,'【参考】数式用'!$A$4:$E$54,4,FALSE),0)))</f>
        <v/>
      </c>
      <c r="S333" s="529" t="str">
        <f>IF(AL333="×",0,IF(P333="未入力あり","",ROUNDDOWN(ROUNDDOWN($H333*$I333,0)*VLOOKUP($G333,'【参考】数式用'!$A$4:$E$54,5,FALSE),0)))</f>
        <v/>
      </c>
      <c r="U333" s="535"/>
      <c r="V333" s="535"/>
      <c r="W333" s="535"/>
      <c r="X333" s="535"/>
      <c r="Y333" s="535"/>
      <c r="Z333" s="535"/>
      <c r="AA333" s="535"/>
      <c r="AB333" s="535"/>
      <c r="AC333" s="535"/>
      <c r="AD333" s="535"/>
      <c r="AE333" s="535"/>
      <c r="AG333" s="541" t="e">
        <f>IF(#REF!="○",F333,"")</f>
        <v>#REF!</v>
      </c>
      <c r="AH333" s="195" t="e">
        <f>VLOOKUP('様式４号（個表） '!$G333,'【参考】数式用'!$P$4:$Q$54,2,FALSE)</f>
        <v>#N/A</v>
      </c>
      <c r="AI333" s="195" t="e">
        <f>VLOOKUP('様式４号（個表） '!$G333,'【参考】数式用'!$P$4:$W$54,8,FALSE)</f>
        <v>#N/A</v>
      </c>
      <c r="AJ333" s="195" t="e">
        <f>VLOOKUP('様式４号（個表） '!$G333,'【参考】数式用'!$P$4:$AD$54,15,FALSE)</f>
        <v>#N/A</v>
      </c>
      <c r="AK333" s="195" t="str">
        <f t="shared" si="21"/>
        <v/>
      </c>
      <c r="AL333" s="195" t="str">
        <f t="shared" si="21"/>
        <v/>
      </c>
      <c r="AM333" s="195" t="str">
        <f t="shared" si="22"/>
        <v/>
      </c>
      <c r="AN333" s="195" t="str">
        <f>IF(G333="","",VLOOKUP(G333,'【参考】数式用'!$A$4:$M$54,13,FALSE))</f>
        <v/>
      </c>
      <c r="AO333" s="197" t="str">
        <f t="shared" si="23"/>
        <v>―</v>
      </c>
    </row>
    <row r="334" spans="1:41" ht="45" customHeight="1">
      <c r="A334" s="401">
        <f t="shared" si="24"/>
        <v>319</v>
      </c>
      <c r="B334" s="413" t="str">
        <f>IF('様式第２号　基本情報入力シート'!B371="","",'様式第２号　基本情報入力シート'!B371)</f>
        <v/>
      </c>
      <c r="C334" s="426" t="str">
        <f>IF('様式第２号　基本情報入力シート'!L371="","",'様式第２号　基本情報入力シート'!L371)</f>
        <v/>
      </c>
      <c r="D334" s="426" t="str">
        <f>IF('様式第２号　基本情報入力シート'!Q371="","",'様式第２号　基本情報入力シート'!Q371)</f>
        <v/>
      </c>
      <c r="E334" s="426" t="str">
        <f>IF('様式第２号　基本情報入力シート'!V371="","",'様式第２号　基本情報入力シート'!V371)</f>
        <v/>
      </c>
      <c r="F334" s="426" t="str">
        <f>IF('様式第２号　基本情報入力シート'!W371="","",'様式第２号　基本情報入力シート'!W371)</f>
        <v/>
      </c>
      <c r="G334" s="426" t="str">
        <f>IF('様式第２号　基本情報入力シート'!Z371="","",'様式第２号　基本情報入力シート'!Z371)</f>
        <v/>
      </c>
      <c r="H334" s="475" t="str">
        <f>IF('様式第２号　基本情報入力シート'!AD371="","",'様式第２号　基本情報入力シート'!AD371)</f>
        <v/>
      </c>
      <c r="I334" s="481" t="str">
        <f>IF('様式第２号　基本情報入力シート'!AE371="","",'様式第２号　基本情報入力シート'!AE371)</f>
        <v/>
      </c>
      <c r="J334" s="488"/>
      <c r="K334" s="491"/>
      <c r="L334" s="491"/>
      <c r="M334" s="494" t="str">
        <f>IF(G334="","",VLOOKUP(AM334,'【参考】数式用'!$AZ$3:$BA$6,2,FALSE))</f>
        <v/>
      </c>
      <c r="N334" s="503" t="str">
        <f>IF(G334="","",VLOOKUP(G334,'【参考】数式用'!$A$4:$L$54,MATCH('様式４号（個表） '!M334,'【参考】数式用'!$J$3:$L$3,0)+9,FALSE))</f>
        <v/>
      </c>
      <c r="O334" s="513" t="s">
        <v>2422</v>
      </c>
      <c r="P334" s="517" t="str">
        <f t="shared" si="20"/>
        <v>未入力あり</v>
      </c>
      <c r="Q334" s="525" t="str">
        <f>IFERROR(IF(P334="未入力あり","",ROUNDDOWN(ROUNDDOWN($H334*$I334,0)*VLOOKUP($G334,'【参考】数式用'!$A$4:$E$54,3,FALSE),0)),"")</f>
        <v/>
      </c>
      <c r="R334" s="525" t="str">
        <f>IF(AK334="×",0,IF(P334="未入力あり","",ROUNDDOWN(ROUNDDOWN($H334*$I334,0)*VLOOKUP($G334,'【参考】数式用'!$A$4:$E$54,4,FALSE),0)))</f>
        <v/>
      </c>
      <c r="S334" s="529" t="str">
        <f>IF(AL334="×",0,IF(P334="未入力あり","",ROUNDDOWN(ROUNDDOWN($H334*$I334,0)*VLOOKUP($G334,'【参考】数式用'!$A$4:$E$54,5,FALSE),0)))</f>
        <v/>
      </c>
      <c r="U334" s="535"/>
      <c r="V334" s="535"/>
      <c r="W334" s="535"/>
      <c r="X334" s="535"/>
      <c r="Y334" s="535"/>
      <c r="Z334" s="535"/>
      <c r="AA334" s="535"/>
      <c r="AB334" s="535"/>
      <c r="AC334" s="535"/>
      <c r="AD334" s="535"/>
      <c r="AE334" s="535"/>
      <c r="AG334" s="541" t="e">
        <f>IF(#REF!="○",F334,"")</f>
        <v>#REF!</v>
      </c>
      <c r="AH334" s="195" t="e">
        <f>VLOOKUP('様式４号（個表） '!$G334,'【参考】数式用'!$P$4:$Q$54,2,FALSE)</f>
        <v>#N/A</v>
      </c>
      <c r="AI334" s="195" t="e">
        <f>VLOOKUP('様式４号（個表） '!$G334,'【参考】数式用'!$P$4:$W$54,8,FALSE)</f>
        <v>#N/A</v>
      </c>
      <c r="AJ334" s="195" t="e">
        <f>VLOOKUP('様式４号（個表） '!$G334,'【参考】数式用'!$P$4:$AD$54,15,FALSE)</f>
        <v>#N/A</v>
      </c>
      <c r="AK334" s="195" t="str">
        <f t="shared" si="21"/>
        <v/>
      </c>
      <c r="AL334" s="195" t="str">
        <f t="shared" si="21"/>
        <v/>
      </c>
      <c r="AM334" s="195" t="str">
        <f t="shared" si="22"/>
        <v/>
      </c>
      <c r="AN334" s="195" t="str">
        <f>IF(G334="","",VLOOKUP(G334,'【参考】数式用'!$A$4:$M$54,13,FALSE))</f>
        <v/>
      </c>
      <c r="AO334" s="197" t="str">
        <f t="shared" si="23"/>
        <v>―</v>
      </c>
    </row>
    <row r="335" spans="1:41" ht="45" customHeight="1">
      <c r="A335" s="401">
        <f t="shared" si="24"/>
        <v>320</v>
      </c>
      <c r="B335" s="413" t="str">
        <f>IF('様式第２号　基本情報入力シート'!B372="","",'様式第２号　基本情報入力シート'!B372)</f>
        <v/>
      </c>
      <c r="C335" s="426" t="str">
        <f>IF('様式第２号　基本情報入力シート'!L372="","",'様式第２号　基本情報入力シート'!L372)</f>
        <v/>
      </c>
      <c r="D335" s="426" t="str">
        <f>IF('様式第２号　基本情報入力シート'!Q372="","",'様式第２号　基本情報入力シート'!Q372)</f>
        <v/>
      </c>
      <c r="E335" s="426" t="str">
        <f>IF('様式第２号　基本情報入力シート'!V372="","",'様式第２号　基本情報入力シート'!V372)</f>
        <v/>
      </c>
      <c r="F335" s="426" t="str">
        <f>IF('様式第２号　基本情報入力シート'!W372="","",'様式第２号　基本情報入力シート'!W372)</f>
        <v/>
      </c>
      <c r="G335" s="426" t="str">
        <f>IF('様式第２号　基本情報入力シート'!Z372="","",'様式第２号　基本情報入力シート'!Z372)</f>
        <v/>
      </c>
      <c r="H335" s="475" t="str">
        <f>IF('様式第２号　基本情報入力シート'!AD372="","",'様式第２号　基本情報入力シート'!AD372)</f>
        <v/>
      </c>
      <c r="I335" s="481" t="str">
        <f>IF('様式第２号　基本情報入力シート'!AE372="","",'様式第２号　基本情報入力シート'!AE372)</f>
        <v/>
      </c>
      <c r="J335" s="488"/>
      <c r="K335" s="491"/>
      <c r="L335" s="491"/>
      <c r="M335" s="494" t="str">
        <f>IF(G335="","",VLOOKUP(AM335,'【参考】数式用'!$AZ$3:$BA$6,2,FALSE))</f>
        <v/>
      </c>
      <c r="N335" s="503" t="str">
        <f>IF(G335="","",VLOOKUP(G335,'【参考】数式用'!$A$4:$L$54,MATCH('様式４号（個表） '!M335,'【参考】数式用'!$J$3:$L$3,0)+9,FALSE))</f>
        <v/>
      </c>
      <c r="O335" s="513" t="s">
        <v>2422</v>
      </c>
      <c r="P335" s="517" t="str">
        <f t="shared" si="20"/>
        <v>未入力あり</v>
      </c>
      <c r="Q335" s="525" t="str">
        <f>IFERROR(IF(P335="未入力あり","",ROUNDDOWN(ROUNDDOWN($H335*$I335,0)*VLOOKUP($G335,'【参考】数式用'!$A$4:$E$54,3,FALSE),0)),"")</f>
        <v/>
      </c>
      <c r="R335" s="525" t="str">
        <f>IF(AK335="×",0,IF(P335="未入力あり","",ROUNDDOWN(ROUNDDOWN($H335*$I335,0)*VLOOKUP($G335,'【参考】数式用'!$A$4:$E$54,4,FALSE),0)))</f>
        <v/>
      </c>
      <c r="S335" s="529" t="str">
        <f>IF(AL335="×",0,IF(P335="未入力あり","",ROUNDDOWN(ROUNDDOWN($H335*$I335,0)*VLOOKUP($G335,'【参考】数式用'!$A$4:$E$54,5,FALSE),0)))</f>
        <v/>
      </c>
      <c r="U335" s="535"/>
      <c r="V335" s="535"/>
      <c r="W335" s="535"/>
      <c r="X335" s="535"/>
      <c r="Y335" s="535"/>
      <c r="Z335" s="535"/>
      <c r="AA335" s="535"/>
      <c r="AB335" s="535"/>
      <c r="AC335" s="535"/>
      <c r="AD335" s="535"/>
      <c r="AE335" s="535"/>
      <c r="AG335" s="541" t="e">
        <f>IF(#REF!="○",F335,"")</f>
        <v>#REF!</v>
      </c>
      <c r="AH335" s="195" t="e">
        <f>VLOOKUP('様式４号（個表） '!$G335,'【参考】数式用'!$P$4:$Q$54,2,FALSE)</f>
        <v>#N/A</v>
      </c>
      <c r="AI335" s="195" t="e">
        <f>VLOOKUP('様式４号（個表） '!$G335,'【参考】数式用'!$P$4:$W$54,8,FALSE)</f>
        <v>#N/A</v>
      </c>
      <c r="AJ335" s="195" t="e">
        <f>VLOOKUP('様式４号（個表） '!$G335,'【参考】数式用'!$P$4:$AD$54,15,FALSE)</f>
        <v>#N/A</v>
      </c>
      <c r="AK335" s="195" t="str">
        <f t="shared" si="21"/>
        <v/>
      </c>
      <c r="AL335" s="195" t="str">
        <f t="shared" si="21"/>
        <v/>
      </c>
      <c r="AM335" s="195" t="str">
        <f t="shared" si="22"/>
        <v/>
      </c>
      <c r="AN335" s="195" t="str">
        <f>IF(G335="","",VLOOKUP(G335,'【参考】数式用'!$A$4:$M$54,13,FALSE))</f>
        <v/>
      </c>
      <c r="AO335" s="197" t="str">
        <f t="shared" si="23"/>
        <v>―</v>
      </c>
    </row>
    <row r="336" spans="1:41" ht="45" customHeight="1">
      <c r="A336" s="401">
        <f t="shared" si="24"/>
        <v>321</v>
      </c>
      <c r="B336" s="413" t="str">
        <f>IF('様式第２号　基本情報入力シート'!B373="","",'様式第２号　基本情報入力シート'!B373)</f>
        <v/>
      </c>
      <c r="C336" s="426" t="str">
        <f>IF('様式第２号　基本情報入力シート'!L373="","",'様式第２号　基本情報入力シート'!L373)</f>
        <v/>
      </c>
      <c r="D336" s="426" t="str">
        <f>IF('様式第２号　基本情報入力シート'!Q373="","",'様式第２号　基本情報入力シート'!Q373)</f>
        <v/>
      </c>
      <c r="E336" s="426" t="str">
        <f>IF('様式第２号　基本情報入力シート'!V373="","",'様式第２号　基本情報入力シート'!V373)</f>
        <v/>
      </c>
      <c r="F336" s="426" t="str">
        <f>IF('様式第２号　基本情報入力シート'!W373="","",'様式第２号　基本情報入力シート'!W373)</f>
        <v/>
      </c>
      <c r="G336" s="426" t="str">
        <f>IF('様式第２号　基本情報入力シート'!Z373="","",'様式第２号　基本情報入力シート'!Z373)</f>
        <v/>
      </c>
      <c r="H336" s="475" t="str">
        <f>IF('様式第２号　基本情報入力シート'!AD373="","",'様式第２号　基本情報入力シート'!AD373)</f>
        <v/>
      </c>
      <c r="I336" s="481" t="str">
        <f>IF('様式第２号　基本情報入力シート'!AE373="","",'様式第２号　基本情報入力シート'!AE373)</f>
        <v/>
      </c>
      <c r="J336" s="488"/>
      <c r="K336" s="491"/>
      <c r="L336" s="491"/>
      <c r="M336" s="494" t="str">
        <f>IF(G336="","",VLOOKUP(AM336,'【参考】数式用'!$AZ$3:$BA$6,2,FALSE))</f>
        <v/>
      </c>
      <c r="N336" s="503" t="str">
        <f>IF(G336="","",VLOOKUP(G336,'【参考】数式用'!$A$4:$L$54,MATCH('様式４号（個表） '!M336,'【参考】数式用'!$J$3:$L$3,0)+9,FALSE))</f>
        <v/>
      </c>
      <c r="O336" s="513" t="s">
        <v>2422</v>
      </c>
      <c r="P336" s="517" t="str">
        <f t="shared" ref="P336:P399" si="25">IFERROR(ROUNDDOWN(ROUNDDOWN($H336*$I336,0)*$N336,0),"未入力あり")</f>
        <v>未入力あり</v>
      </c>
      <c r="Q336" s="525" t="str">
        <f>IFERROR(IF(P336="未入力あり","",ROUNDDOWN(ROUNDDOWN($H336*$I336,0)*VLOOKUP($G336,'【参考】数式用'!$A$4:$E$54,3,FALSE),0)),"")</f>
        <v/>
      </c>
      <c r="R336" s="525" t="str">
        <f>IF(AK336="×",0,IF(P336="未入力あり","",ROUNDDOWN(ROUNDDOWN($H336*$I336,0)*VLOOKUP($G336,'【参考】数式用'!$A$4:$E$54,4,FALSE),0)))</f>
        <v/>
      </c>
      <c r="S336" s="529" t="str">
        <f>IF(AL336="×",0,IF(P336="未入力あり","",ROUNDDOWN(ROUNDDOWN($H336*$I336,0)*VLOOKUP($G336,'【参考】数式用'!$A$4:$E$54,5,FALSE),0)))</f>
        <v/>
      </c>
      <c r="U336" s="535"/>
      <c r="V336" s="535"/>
      <c r="W336" s="535"/>
      <c r="X336" s="535"/>
      <c r="Y336" s="535"/>
      <c r="Z336" s="535"/>
      <c r="AA336" s="535"/>
      <c r="AB336" s="535"/>
      <c r="AC336" s="535"/>
      <c r="AD336" s="535"/>
      <c r="AE336" s="535"/>
      <c r="AG336" s="541" t="e">
        <f>IF(#REF!="○",F336,"")</f>
        <v>#REF!</v>
      </c>
      <c r="AH336" s="195" t="e">
        <f>VLOOKUP('様式４号（個表） '!$G336,'【参考】数式用'!$P$4:$Q$54,2,FALSE)</f>
        <v>#N/A</v>
      </c>
      <c r="AI336" s="195" t="e">
        <f>VLOOKUP('様式４号（個表） '!$G336,'【参考】数式用'!$P$4:$W$54,8,FALSE)</f>
        <v>#N/A</v>
      </c>
      <c r="AJ336" s="195" t="e">
        <f>VLOOKUP('様式４号（個表） '!$G336,'【参考】数式用'!$P$4:$AD$54,15,FALSE)</f>
        <v>#N/A</v>
      </c>
      <c r="AK336" s="195" t="str">
        <f t="shared" ref="AK336:AL399" si="26">IF(K336="","",IF(OR(K336="要件を満たさない",K336="―"),"×","○"))</f>
        <v/>
      </c>
      <c r="AL336" s="195" t="str">
        <f t="shared" si="26"/>
        <v/>
      </c>
      <c r="AM336" s="195" t="str">
        <f t="shared" ref="AM336:AM399" si="27">IF(G336="","","○"&amp;AK336&amp;AL336)</f>
        <v/>
      </c>
      <c r="AN336" s="195" t="str">
        <f>IF(G336="","",VLOOKUP(G336,'【参考】数式用'!$A$4:$M$54,13,FALSE))</f>
        <v/>
      </c>
      <c r="AO336" s="197" t="str">
        <f t="shared" ref="AO336:AO399" si="28">IF(AND(AK336="×",L336="②の要件を満たしている"),"×","―")</f>
        <v>―</v>
      </c>
    </row>
    <row r="337" spans="1:41" ht="45" customHeight="1">
      <c r="A337" s="401">
        <f t="shared" ref="A337:A400" si="29">A336+1</f>
        <v>322</v>
      </c>
      <c r="B337" s="413" t="str">
        <f>IF('様式第２号　基本情報入力シート'!B374="","",'様式第２号　基本情報入力シート'!B374)</f>
        <v/>
      </c>
      <c r="C337" s="426" t="str">
        <f>IF('様式第２号　基本情報入力シート'!L374="","",'様式第２号　基本情報入力シート'!L374)</f>
        <v/>
      </c>
      <c r="D337" s="426" t="str">
        <f>IF('様式第２号　基本情報入力シート'!Q374="","",'様式第２号　基本情報入力シート'!Q374)</f>
        <v/>
      </c>
      <c r="E337" s="426" t="str">
        <f>IF('様式第２号　基本情報入力シート'!V374="","",'様式第２号　基本情報入力シート'!V374)</f>
        <v/>
      </c>
      <c r="F337" s="426" t="str">
        <f>IF('様式第２号　基本情報入力シート'!W374="","",'様式第２号　基本情報入力シート'!W374)</f>
        <v/>
      </c>
      <c r="G337" s="426" t="str">
        <f>IF('様式第２号　基本情報入力シート'!Z374="","",'様式第２号　基本情報入力シート'!Z374)</f>
        <v/>
      </c>
      <c r="H337" s="475" t="str">
        <f>IF('様式第２号　基本情報入力シート'!AD374="","",'様式第２号　基本情報入力シート'!AD374)</f>
        <v/>
      </c>
      <c r="I337" s="481" t="str">
        <f>IF('様式第２号　基本情報入力シート'!AE374="","",'様式第２号　基本情報入力シート'!AE374)</f>
        <v/>
      </c>
      <c r="J337" s="488"/>
      <c r="K337" s="491"/>
      <c r="L337" s="491"/>
      <c r="M337" s="494" t="str">
        <f>IF(G337="","",VLOOKUP(AM337,'【参考】数式用'!$AZ$3:$BA$6,2,FALSE))</f>
        <v/>
      </c>
      <c r="N337" s="503" t="str">
        <f>IF(G337="","",VLOOKUP(G337,'【参考】数式用'!$A$4:$L$54,MATCH('様式４号（個表） '!M337,'【参考】数式用'!$J$3:$L$3,0)+9,FALSE))</f>
        <v/>
      </c>
      <c r="O337" s="513" t="s">
        <v>2422</v>
      </c>
      <c r="P337" s="517" t="str">
        <f t="shared" si="25"/>
        <v>未入力あり</v>
      </c>
      <c r="Q337" s="525" t="str">
        <f>IFERROR(IF(P337="未入力あり","",ROUNDDOWN(ROUNDDOWN($H337*$I337,0)*VLOOKUP($G337,'【参考】数式用'!$A$4:$E$54,3,FALSE),0)),"")</f>
        <v/>
      </c>
      <c r="R337" s="525" t="str">
        <f>IF(AK337="×",0,IF(P337="未入力あり","",ROUNDDOWN(ROUNDDOWN($H337*$I337,0)*VLOOKUP($G337,'【参考】数式用'!$A$4:$E$54,4,FALSE),0)))</f>
        <v/>
      </c>
      <c r="S337" s="529" t="str">
        <f>IF(AL337="×",0,IF(P337="未入力あり","",ROUNDDOWN(ROUNDDOWN($H337*$I337,0)*VLOOKUP($G337,'【参考】数式用'!$A$4:$E$54,5,FALSE),0)))</f>
        <v/>
      </c>
      <c r="U337" s="535"/>
      <c r="V337" s="535"/>
      <c r="W337" s="535"/>
      <c r="X337" s="535"/>
      <c r="Y337" s="535"/>
      <c r="Z337" s="535"/>
      <c r="AA337" s="535"/>
      <c r="AB337" s="535"/>
      <c r="AC337" s="535"/>
      <c r="AD337" s="535"/>
      <c r="AE337" s="535"/>
      <c r="AG337" s="541" t="e">
        <f>IF(#REF!="○",F337,"")</f>
        <v>#REF!</v>
      </c>
      <c r="AH337" s="195" t="e">
        <f>VLOOKUP('様式４号（個表） '!$G337,'【参考】数式用'!$P$4:$Q$54,2,FALSE)</f>
        <v>#N/A</v>
      </c>
      <c r="AI337" s="195" t="e">
        <f>VLOOKUP('様式４号（個表） '!$G337,'【参考】数式用'!$P$4:$W$54,8,FALSE)</f>
        <v>#N/A</v>
      </c>
      <c r="AJ337" s="195" t="e">
        <f>VLOOKUP('様式４号（個表） '!$G337,'【参考】数式用'!$P$4:$AD$54,15,FALSE)</f>
        <v>#N/A</v>
      </c>
      <c r="AK337" s="195" t="str">
        <f t="shared" si="26"/>
        <v/>
      </c>
      <c r="AL337" s="195" t="str">
        <f t="shared" si="26"/>
        <v/>
      </c>
      <c r="AM337" s="195" t="str">
        <f t="shared" si="27"/>
        <v/>
      </c>
      <c r="AN337" s="195" t="str">
        <f>IF(G337="","",VLOOKUP(G337,'【参考】数式用'!$A$4:$M$54,13,FALSE))</f>
        <v/>
      </c>
      <c r="AO337" s="197" t="str">
        <f t="shared" si="28"/>
        <v>―</v>
      </c>
    </row>
    <row r="338" spans="1:41" ht="45" customHeight="1">
      <c r="A338" s="401">
        <f t="shared" si="29"/>
        <v>323</v>
      </c>
      <c r="B338" s="413" t="str">
        <f>IF('様式第２号　基本情報入力シート'!B375="","",'様式第２号　基本情報入力シート'!B375)</f>
        <v/>
      </c>
      <c r="C338" s="426" t="str">
        <f>IF('様式第２号　基本情報入力シート'!L375="","",'様式第２号　基本情報入力シート'!L375)</f>
        <v/>
      </c>
      <c r="D338" s="426" t="str">
        <f>IF('様式第２号　基本情報入力シート'!Q375="","",'様式第２号　基本情報入力シート'!Q375)</f>
        <v/>
      </c>
      <c r="E338" s="426" t="str">
        <f>IF('様式第２号　基本情報入力シート'!V375="","",'様式第２号　基本情報入力シート'!V375)</f>
        <v/>
      </c>
      <c r="F338" s="426" t="str">
        <f>IF('様式第２号　基本情報入力シート'!W375="","",'様式第２号　基本情報入力シート'!W375)</f>
        <v/>
      </c>
      <c r="G338" s="426" t="str">
        <f>IF('様式第２号　基本情報入力シート'!Z375="","",'様式第２号　基本情報入力シート'!Z375)</f>
        <v/>
      </c>
      <c r="H338" s="475" t="str">
        <f>IF('様式第２号　基本情報入力シート'!AD375="","",'様式第２号　基本情報入力シート'!AD375)</f>
        <v/>
      </c>
      <c r="I338" s="481" t="str">
        <f>IF('様式第２号　基本情報入力シート'!AE375="","",'様式第２号　基本情報入力シート'!AE375)</f>
        <v/>
      </c>
      <c r="J338" s="488"/>
      <c r="K338" s="491"/>
      <c r="L338" s="491"/>
      <c r="M338" s="494" t="str">
        <f>IF(G338="","",VLOOKUP(AM338,'【参考】数式用'!$AZ$3:$BA$6,2,FALSE))</f>
        <v/>
      </c>
      <c r="N338" s="503" t="str">
        <f>IF(G338="","",VLOOKUP(G338,'【参考】数式用'!$A$4:$L$54,MATCH('様式４号（個表） '!M338,'【参考】数式用'!$J$3:$L$3,0)+9,FALSE))</f>
        <v/>
      </c>
      <c r="O338" s="513" t="s">
        <v>2422</v>
      </c>
      <c r="P338" s="517" t="str">
        <f t="shared" si="25"/>
        <v>未入力あり</v>
      </c>
      <c r="Q338" s="525" t="str">
        <f>IFERROR(IF(P338="未入力あり","",ROUNDDOWN(ROUNDDOWN($H338*$I338,0)*VLOOKUP($G338,'【参考】数式用'!$A$4:$E$54,3,FALSE),0)),"")</f>
        <v/>
      </c>
      <c r="R338" s="525" t="str">
        <f>IF(AK338="×",0,IF(P338="未入力あり","",ROUNDDOWN(ROUNDDOWN($H338*$I338,0)*VLOOKUP($G338,'【参考】数式用'!$A$4:$E$54,4,FALSE),0)))</f>
        <v/>
      </c>
      <c r="S338" s="529" t="str">
        <f>IF(AL338="×",0,IF(P338="未入力あり","",ROUNDDOWN(ROUNDDOWN($H338*$I338,0)*VLOOKUP($G338,'【参考】数式用'!$A$4:$E$54,5,FALSE),0)))</f>
        <v/>
      </c>
      <c r="U338" s="535"/>
      <c r="V338" s="535"/>
      <c r="W338" s="535"/>
      <c r="X338" s="535"/>
      <c r="Y338" s="535"/>
      <c r="Z338" s="535"/>
      <c r="AA338" s="535"/>
      <c r="AB338" s="535"/>
      <c r="AC338" s="535"/>
      <c r="AD338" s="535"/>
      <c r="AE338" s="535"/>
      <c r="AG338" s="541" t="e">
        <f>IF(#REF!="○",F338,"")</f>
        <v>#REF!</v>
      </c>
      <c r="AH338" s="195" t="e">
        <f>VLOOKUP('様式４号（個表） '!$G338,'【参考】数式用'!$P$4:$Q$54,2,FALSE)</f>
        <v>#N/A</v>
      </c>
      <c r="AI338" s="195" t="e">
        <f>VLOOKUP('様式４号（個表） '!$G338,'【参考】数式用'!$P$4:$W$54,8,FALSE)</f>
        <v>#N/A</v>
      </c>
      <c r="AJ338" s="195" t="e">
        <f>VLOOKUP('様式４号（個表） '!$G338,'【参考】数式用'!$P$4:$AD$54,15,FALSE)</f>
        <v>#N/A</v>
      </c>
      <c r="AK338" s="195" t="str">
        <f t="shared" si="26"/>
        <v/>
      </c>
      <c r="AL338" s="195" t="str">
        <f t="shared" si="26"/>
        <v/>
      </c>
      <c r="AM338" s="195" t="str">
        <f t="shared" si="27"/>
        <v/>
      </c>
      <c r="AN338" s="195" t="str">
        <f>IF(G338="","",VLOOKUP(G338,'【参考】数式用'!$A$4:$M$54,13,FALSE))</f>
        <v/>
      </c>
      <c r="AO338" s="197" t="str">
        <f t="shared" si="28"/>
        <v>―</v>
      </c>
    </row>
    <row r="339" spans="1:41" ht="45" customHeight="1">
      <c r="A339" s="401">
        <f t="shared" si="29"/>
        <v>324</v>
      </c>
      <c r="B339" s="413" t="str">
        <f>IF('様式第２号　基本情報入力シート'!B376="","",'様式第２号　基本情報入力シート'!B376)</f>
        <v/>
      </c>
      <c r="C339" s="426" t="str">
        <f>IF('様式第２号　基本情報入力シート'!L376="","",'様式第２号　基本情報入力シート'!L376)</f>
        <v/>
      </c>
      <c r="D339" s="426" t="str">
        <f>IF('様式第２号　基本情報入力シート'!Q376="","",'様式第２号　基本情報入力シート'!Q376)</f>
        <v/>
      </c>
      <c r="E339" s="426" t="str">
        <f>IF('様式第２号　基本情報入力シート'!V376="","",'様式第２号　基本情報入力シート'!V376)</f>
        <v/>
      </c>
      <c r="F339" s="426" t="str">
        <f>IF('様式第２号　基本情報入力シート'!W376="","",'様式第２号　基本情報入力シート'!W376)</f>
        <v/>
      </c>
      <c r="G339" s="426" t="str">
        <f>IF('様式第２号　基本情報入力シート'!Z376="","",'様式第２号　基本情報入力シート'!Z376)</f>
        <v/>
      </c>
      <c r="H339" s="475" t="str">
        <f>IF('様式第２号　基本情報入力シート'!AD376="","",'様式第２号　基本情報入力シート'!AD376)</f>
        <v/>
      </c>
      <c r="I339" s="481" t="str">
        <f>IF('様式第２号　基本情報入力シート'!AE376="","",'様式第２号　基本情報入力シート'!AE376)</f>
        <v/>
      </c>
      <c r="J339" s="488"/>
      <c r="K339" s="491"/>
      <c r="L339" s="491"/>
      <c r="M339" s="494" t="str">
        <f>IF(G339="","",VLOOKUP(AM339,'【参考】数式用'!$AZ$3:$BA$6,2,FALSE))</f>
        <v/>
      </c>
      <c r="N339" s="503" t="str">
        <f>IF(G339="","",VLOOKUP(G339,'【参考】数式用'!$A$4:$L$54,MATCH('様式４号（個表） '!M339,'【参考】数式用'!$J$3:$L$3,0)+9,FALSE))</f>
        <v/>
      </c>
      <c r="O339" s="513" t="s">
        <v>2422</v>
      </c>
      <c r="P339" s="517" t="str">
        <f t="shared" si="25"/>
        <v>未入力あり</v>
      </c>
      <c r="Q339" s="525" t="str">
        <f>IFERROR(IF(P339="未入力あり","",ROUNDDOWN(ROUNDDOWN($H339*$I339,0)*VLOOKUP($G339,'【参考】数式用'!$A$4:$E$54,3,FALSE),0)),"")</f>
        <v/>
      </c>
      <c r="R339" s="525" t="str">
        <f>IF(AK339="×",0,IF(P339="未入力あり","",ROUNDDOWN(ROUNDDOWN($H339*$I339,0)*VLOOKUP($G339,'【参考】数式用'!$A$4:$E$54,4,FALSE),0)))</f>
        <v/>
      </c>
      <c r="S339" s="529" t="str">
        <f>IF(AL339="×",0,IF(P339="未入力あり","",ROUNDDOWN(ROUNDDOWN($H339*$I339,0)*VLOOKUP($G339,'【参考】数式用'!$A$4:$E$54,5,FALSE),0)))</f>
        <v/>
      </c>
      <c r="U339" s="535"/>
      <c r="V339" s="535"/>
      <c r="W339" s="535"/>
      <c r="X339" s="535"/>
      <c r="Y339" s="535"/>
      <c r="Z339" s="535"/>
      <c r="AA339" s="535"/>
      <c r="AB339" s="535"/>
      <c r="AC339" s="535"/>
      <c r="AD339" s="535"/>
      <c r="AE339" s="535"/>
      <c r="AG339" s="541" t="e">
        <f>IF(#REF!="○",F339,"")</f>
        <v>#REF!</v>
      </c>
      <c r="AH339" s="195" t="e">
        <f>VLOOKUP('様式４号（個表） '!$G339,'【参考】数式用'!$P$4:$Q$54,2,FALSE)</f>
        <v>#N/A</v>
      </c>
      <c r="AI339" s="195" t="e">
        <f>VLOOKUP('様式４号（個表） '!$G339,'【参考】数式用'!$P$4:$W$54,8,FALSE)</f>
        <v>#N/A</v>
      </c>
      <c r="AJ339" s="195" t="e">
        <f>VLOOKUP('様式４号（個表） '!$G339,'【参考】数式用'!$P$4:$AD$54,15,FALSE)</f>
        <v>#N/A</v>
      </c>
      <c r="AK339" s="195" t="str">
        <f t="shared" si="26"/>
        <v/>
      </c>
      <c r="AL339" s="195" t="str">
        <f t="shared" si="26"/>
        <v/>
      </c>
      <c r="AM339" s="195" t="str">
        <f t="shared" si="27"/>
        <v/>
      </c>
      <c r="AN339" s="195" t="str">
        <f>IF(G339="","",VLOOKUP(G339,'【参考】数式用'!$A$4:$M$54,13,FALSE))</f>
        <v/>
      </c>
      <c r="AO339" s="197" t="str">
        <f t="shared" si="28"/>
        <v>―</v>
      </c>
    </row>
    <row r="340" spans="1:41" ht="45" customHeight="1">
      <c r="A340" s="401">
        <f t="shared" si="29"/>
        <v>325</v>
      </c>
      <c r="B340" s="413" t="str">
        <f>IF('様式第２号　基本情報入力シート'!B377="","",'様式第２号　基本情報入力シート'!B377)</f>
        <v/>
      </c>
      <c r="C340" s="426" t="str">
        <f>IF('様式第２号　基本情報入力シート'!L377="","",'様式第２号　基本情報入力シート'!L377)</f>
        <v/>
      </c>
      <c r="D340" s="426" t="str">
        <f>IF('様式第２号　基本情報入力シート'!Q377="","",'様式第２号　基本情報入力シート'!Q377)</f>
        <v/>
      </c>
      <c r="E340" s="426" t="str">
        <f>IF('様式第２号　基本情報入力シート'!V377="","",'様式第２号　基本情報入力シート'!V377)</f>
        <v/>
      </c>
      <c r="F340" s="426" t="str">
        <f>IF('様式第２号　基本情報入力シート'!W377="","",'様式第２号　基本情報入力シート'!W377)</f>
        <v/>
      </c>
      <c r="G340" s="426" t="str">
        <f>IF('様式第２号　基本情報入力シート'!Z377="","",'様式第２号　基本情報入力シート'!Z377)</f>
        <v/>
      </c>
      <c r="H340" s="475" t="str">
        <f>IF('様式第２号　基本情報入力シート'!AD377="","",'様式第２号　基本情報入力シート'!AD377)</f>
        <v/>
      </c>
      <c r="I340" s="481" t="str">
        <f>IF('様式第２号　基本情報入力シート'!AE377="","",'様式第２号　基本情報入力シート'!AE377)</f>
        <v/>
      </c>
      <c r="J340" s="488"/>
      <c r="K340" s="491"/>
      <c r="L340" s="491"/>
      <c r="M340" s="494" t="str">
        <f>IF(G340="","",VLOOKUP(AM340,'【参考】数式用'!$AZ$3:$BA$6,2,FALSE))</f>
        <v/>
      </c>
      <c r="N340" s="503" t="str">
        <f>IF(G340="","",VLOOKUP(G340,'【参考】数式用'!$A$4:$L$54,MATCH('様式４号（個表） '!M340,'【参考】数式用'!$J$3:$L$3,0)+9,FALSE))</f>
        <v/>
      </c>
      <c r="O340" s="513" t="s">
        <v>2422</v>
      </c>
      <c r="P340" s="517" t="str">
        <f t="shared" si="25"/>
        <v>未入力あり</v>
      </c>
      <c r="Q340" s="525" t="str">
        <f>IFERROR(IF(P340="未入力あり","",ROUNDDOWN(ROUNDDOWN($H340*$I340,0)*VLOOKUP($G340,'【参考】数式用'!$A$4:$E$54,3,FALSE),0)),"")</f>
        <v/>
      </c>
      <c r="R340" s="525" t="str">
        <f>IF(AK340="×",0,IF(P340="未入力あり","",ROUNDDOWN(ROUNDDOWN($H340*$I340,0)*VLOOKUP($G340,'【参考】数式用'!$A$4:$E$54,4,FALSE),0)))</f>
        <v/>
      </c>
      <c r="S340" s="529" t="str">
        <f>IF(AL340="×",0,IF(P340="未入力あり","",ROUNDDOWN(ROUNDDOWN($H340*$I340,0)*VLOOKUP($G340,'【参考】数式用'!$A$4:$E$54,5,FALSE),0)))</f>
        <v/>
      </c>
      <c r="U340" s="535"/>
      <c r="V340" s="535"/>
      <c r="W340" s="535"/>
      <c r="X340" s="535"/>
      <c r="Y340" s="535"/>
      <c r="Z340" s="535"/>
      <c r="AA340" s="535"/>
      <c r="AB340" s="535"/>
      <c r="AC340" s="535"/>
      <c r="AD340" s="535"/>
      <c r="AE340" s="535"/>
      <c r="AG340" s="541" t="e">
        <f>IF(#REF!="○",F340,"")</f>
        <v>#REF!</v>
      </c>
      <c r="AH340" s="195" t="e">
        <f>VLOOKUP('様式４号（個表） '!$G340,'【参考】数式用'!$P$4:$Q$54,2,FALSE)</f>
        <v>#N/A</v>
      </c>
      <c r="AI340" s="195" t="e">
        <f>VLOOKUP('様式４号（個表） '!$G340,'【参考】数式用'!$P$4:$W$54,8,FALSE)</f>
        <v>#N/A</v>
      </c>
      <c r="AJ340" s="195" t="e">
        <f>VLOOKUP('様式４号（個表） '!$G340,'【参考】数式用'!$P$4:$AD$54,15,FALSE)</f>
        <v>#N/A</v>
      </c>
      <c r="AK340" s="195" t="str">
        <f t="shared" si="26"/>
        <v/>
      </c>
      <c r="AL340" s="195" t="str">
        <f t="shared" si="26"/>
        <v/>
      </c>
      <c r="AM340" s="195" t="str">
        <f t="shared" si="27"/>
        <v/>
      </c>
      <c r="AN340" s="195" t="str">
        <f>IF(G340="","",VLOOKUP(G340,'【参考】数式用'!$A$4:$M$54,13,FALSE))</f>
        <v/>
      </c>
      <c r="AO340" s="197" t="str">
        <f t="shared" si="28"/>
        <v>―</v>
      </c>
    </row>
    <row r="341" spans="1:41" ht="45" customHeight="1">
      <c r="A341" s="401">
        <f t="shared" si="29"/>
        <v>326</v>
      </c>
      <c r="B341" s="413" t="str">
        <f>IF('様式第２号　基本情報入力シート'!B378="","",'様式第２号　基本情報入力シート'!B378)</f>
        <v/>
      </c>
      <c r="C341" s="426" t="str">
        <f>IF('様式第２号　基本情報入力シート'!L378="","",'様式第２号　基本情報入力シート'!L378)</f>
        <v/>
      </c>
      <c r="D341" s="426" t="str">
        <f>IF('様式第２号　基本情報入力シート'!Q378="","",'様式第２号　基本情報入力シート'!Q378)</f>
        <v/>
      </c>
      <c r="E341" s="426" t="str">
        <f>IF('様式第２号　基本情報入力シート'!V378="","",'様式第２号　基本情報入力シート'!V378)</f>
        <v/>
      </c>
      <c r="F341" s="426" t="str">
        <f>IF('様式第２号　基本情報入力シート'!W378="","",'様式第２号　基本情報入力シート'!W378)</f>
        <v/>
      </c>
      <c r="G341" s="426" t="str">
        <f>IF('様式第２号　基本情報入力シート'!Z378="","",'様式第２号　基本情報入力シート'!Z378)</f>
        <v/>
      </c>
      <c r="H341" s="475" t="str">
        <f>IF('様式第２号　基本情報入力シート'!AD378="","",'様式第２号　基本情報入力シート'!AD378)</f>
        <v/>
      </c>
      <c r="I341" s="481" t="str">
        <f>IF('様式第２号　基本情報入力シート'!AE378="","",'様式第２号　基本情報入力シート'!AE378)</f>
        <v/>
      </c>
      <c r="J341" s="488"/>
      <c r="K341" s="491"/>
      <c r="L341" s="491"/>
      <c r="M341" s="494" t="str">
        <f>IF(G341="","",VLOOKUP(AM341,'【参考】数式用'!$AZ$3:$BA$6,2,FALSE))</f>
        <v/>
      </c>
      <c r="N341" s="503" t="str">
        <f>IF(G341="","",VLOOKUP(G341,'【参考】数式用'!$A$4:$L$54,MATCH('様式４号（個表） '!M341,'【参考】数式用'!$J$3:$L$3,0)+9,FALSE))</f>
        <v/>
      </c>
      <c r="O341" s="513" t="s">
        <v>2422</v>
      </c>
      <c r="P341" s="517" t="str">
        <f t="shared" si="25"/>
        <v>未入力あり</v>
      </c>
      <c r="Q341" s="525" t="str">
        <f>IFERROR(IF(P341="未入力あり","",ROUNDDOWN(ROUNDDOWN($H341*$I341,0)*VLOOKUP($G341,'【参考】数式用'!$A$4:$E$54,3,FALSE),0)),"")</f>
        <v/>
      </c>
      <c r="R341" s="525" t="str">
        <f>IF(AK341="×",0,IF(P341="未入力あり","",ROUNDDOWN(ROUNDDOWN($H341*$I341,0)*VLOOKUP($G341,'【参考】数式用'!$A$4:$E$54,4,FALSE),0)))</f>
        <v/>
      </c>
      <c r="S341" s="529" t="str">
        <f>IF(AL341="×",0,IF(P341="未入力あり","",ROUNDDOWN(ROUNDDOWN($H341*$I341,0)*VLOOKUP($G341,'【参考】数式用'!$A$4:$E$54,5,FALSE),0)))</f>
        <v/>
      </c>
      <c r="U341" s="535"/>
      <c r="V341" s="535"/>
      <c r="W341" s="535"/>
      <c r="X341" s="535"/>
      <c r="Y341" s="535"/>
      <c r="Z341" s="535"/>
      <c r="AA341" s="535"/>
      <c r="AB341" s="535"/>
      <c r="AC341" s="535"/>
      <c r="AD341" s="535"/>
      <c r="AE341" s="535"/>
      <c r="AG341" s="541" t="e">
        <f>IF(#REF!="○",F341,"")</f>
        <v>#REF!</v>
      </c>
      <c r="AH341" s="195" t="e">
        <f>VLOOKUP('様式４号（個表） '!$G341,'【参考】数式用'!$P$4:$Q$54,2,FALSE)</f>
        <v>#N/A</v>
      </c>
      <c r="AI341" s="195" t="e">
        <f>VLOOKUP('様式４号（個表） '!$G341,'【参考】数式用'!$P$4:$W$54,8,FALSE)</f>
        <v>#N/A</v>
      </c>
      <c r="AJ341" s="195" t="e">
        <f>VLOOKUP('様式４号（個表） '!$G341,'【参考】数式用'!$P$4:$AD$54,15,FALSE)</f>
        <v>#N/A</v>
      </c>
      <c r="AK341" s="195" t="str">
        <f t="shared" si="26"/>
        <v/>
      </c>
      <c r="AL341" s="195" t="str">
        <f t="shared" si="26"/>
        <v/>
      </c>
      <c r="AM341" s="195" t="str">
        <f t="shared" si="27"/>
        <v/>
      </c>
      <c r="AN341" s="195" t="str">
        <f>IF(G341="","",VLOOKUP(G341,'【参考】数式用'!$A$4:$M$54,13,FALSE))</f>
        <v/>
      </c>
      <c r="AO341" s="197" t="str">
        <f t="shared" si="28"/>
        <v>―</v>
      </c>
    </row>
    <row r="342" spans="1:41" ht="45" customHeight="1">
      <c r="A342" s="401">
        <f t="shared" si="29"/>
        <v>327</v>
      </c>
      <c r="B342" s="413" t="str">
        <f>IF('様式第２号　基本情報入力シート'!B379="","",'様式第２号　基本情報入力シート'!B379)</f>
        <v/>
      </c>
      <c r="C342" s="426" t="str">
        <f>IF('様式第２号　基本情報入力シート'!L379="","",'様式第２号　基本情報入力シート'!L379)</f>
        <v/>
      </c>
      <c r="D342" s="426" t="str">
        <f>IF('様式第２号　基本情報入力シート'!Q379="","",'様式第２号　基本情報入力シート'!Q379)</f>
        <v/>
      </c>
      <c r="E342" s="426" t="str">
        <f>IF('様式第２号　基本情報入力シート'!V379="","",'様式第２号　基本情報入力シート'!V379)</f>
        <v/>
      </c>
      <c r="F342" s="426" t="str">
        <f>IF('様式第２号　基本情報入力シート'!W379="","",'様式第２号　基本情報入力シート'!W379)</f>
        <v/>
      </c>
      <c r="G342" s="426" t="str">
        <f>IF('様式第２号　基本情報入力シート'!Z379="","",'様式第２号　基本情報入力シート'!Z379)</f>
        <v/>
      </c>
      <c r="H342" s="475" t="str">
        <f>IF('様式第２号　基本情報入力シート'!AD379="","",'様式第２号　基本情報入力シート'!AD379)</f>
        <v/>
      </c>
      <c r="I342" s="481" t="str">
        <f>IF('様式第２号　基本情報入力シート'!AE379="","",'様式第２号　基本情報入力シート'!AE379)</f>
        <v/>
      </c>
      <c r="J342" s="488"/>
      <c r="K342" s="491"/>
      <c r="L342" s="491"/>
      <c r="M342" s="494" t="str">
        <f>IF(G342="","",VLOOKUP(AM342,'【参考】数式用'!$AZ$3:$BA$6,2,FALSE))</f>
        <v/>
      </c>
      <c r="N342" s="503" t="str">
        <f>IF(G342="","",VLOOKUP(G342,'【参考】数式用'!$A$4:$L$54,MATCH('様式４号（個表） '!M342,'【参考】数式用'!$J$3:$L$3,0)+9,FALSE))</f>
        <v/>
      </c>
      <c r="O342" s="513" t="s">
        <v>2422</v>
      </c>
      <c r="P342" s="517" t="str">
        <f t="shared" si="25"/>
        <v>未入力あり</v>
      </c>
      <c r="Q342" s="525" t="str">
        <f>IFERROR(IF(P342="未入力あり","",ROUNDDOWN(ROUNDDOWN($H342*$I342,0)*VLOOKUP($G342,'【参考】数式用'!$A$4:$E$54,3,FALSE),0)),"")</f>
        <v/>
      </c>
      <c r="R342" s="525" t="str">
        <f>IF(AK342="×",0,IF(P342="未入力あり","",ROUNDDOWN(ROUNDDOWN($H342*$I342,0)*VLOOKUP($G342,'【参考】数式用'!$A$4:$E$54,4,FALSE),0)))</f>
        <v/>
      </c>
      <c r="S342" s="529" t="str">
        <f>IF(AL342="×",0,IF(P342="未入力あり","",ROUNDDOWN(ROUNDDOWN($H342*$I342,0)*VLOOKUP($G342,'【参考】数式用'!$A$4:$E$54,5,FALSE),0)))</f>
        <v/>
      </c>
      <c r="U342" s="535"/>
      <c r="V342" s="535"/>
      <c r="W342" s="535"/>
      <c r="X342" s="535"/>
      <c r="Y342" s="535"/>
      <c r="Z342" s="535"/>
      <c r="AA342" s="535"/>
      <c r="AB342" s="535"/>
      <c r="AC342" s="535"/>
      <c r="AD342" s="535"/>
      <c r="AE342" s="535"/>
      <c r="AG342" s="541" t="e">
        <f>IF(#REF!="○",F342,"")</f>
        <v>#REF!</v>
      </c>
      <c r="AH342" s="195" t="e">
        <f>VLOOKUP('様式４号（個表） '!$G342,'【参考】数式用'!$P$4:$Q$54,2,FALSE)</f>
        <v>#N/A</v>
      </c>
      <c r="AI342" s="195" t="e">
        <f>VLOOKUP('様式４号（個表） '!$G342,'【参考】数式用'!$P$4:$W$54,8,FALSE)</f>
        <v>#N/A</v>
      </c>
      <c r="AJ342" s="195" t="e">
        <f>VLOOKUP('様式４号（個表） '!$G342,'【参考】数式用'!$P$4:$AD$54,15,FALSE)</f>
        <v>#N/A</v>
      </c>
      <c r="AK342" s="195" t="str">
        <f t="shared" si="26"/>
        <v/>
      </c>
      <c r="AL342" s="195" t="str">
        <f t="shared" si="26"/>
        <v/>
      </c>
      <c r="AM342" s="195" t="str">
        <f t="shared" si="27"/>
        <v/>
      </c>
      <c r="AN342" s="195" t="str">
        <f>IF(G342="","",VLOOKUP(G342,'【参考】数式用'!$A$4:$M$54,13,FALSE))</f>
        <v/>
      </c>
      <c r="AO342" s="197" t="str">
        <f t="shared" si="28"/>
        <v>―</v>
      </c>
    </row>
    <row r="343" spans="1:41" ht="45" customHeight="1">
      <c r="A343" s="401">
        <f t="shared" si="29"/>
        <v>328</v>
      </c>
      <c r="B343" s="413" t="str">
        <f>IF('様式第２号　基本情報入力シート'!B380="","",'様式第２号　基本情報入力シート'!B380)</f>
        <v/>
      </c>
      <c r="C343" s="426" t="str">
        <f>IF('様式第２号　基本情報入力シート'!L380="","",'様式第２号　基本情報入力シート'!L380)</f>
        <v/>
      </c>
      <c r="D343" s="426" t="str">
        <f>IF('様式第２号　基本情報入力シート'!Q380="","",'様式第２号　基本情報入力シート'!Q380)</f>
        <v/>
      </c>
      <c r="E343" s="426" t="str">
        <f>IF('様式第２号　基本情報入力シート'!V380="","",'様式第２号　基本情報入力シート'!V380)</f>
        <v/>
      </c>
      <c r="F343" s="426" t="str">
        <f>IF('様式第２号　基本情報入力シート'!W380="","",'様式第２号　基本情報入力シート'!W380)</f>
        <v/>
      </c>
      <c r="G343" s="426" t="str">
        <f>IF('様式第２号　基本情報入力シート'!Z380="","",'様式第２号　基本情報入力シート'!Z380)</f>
        <v/>
      </c>
      <c r="H343" s="475" t="str">
        <f>IF('様式第２号　基本情報入力シート'!AD380="","",'様式第２号　基本情報入力シート'!AD380)</f>
        <v/>
      </c>
      <c r="I343" s="481" t="str">
        <f>IF('様式第２号　基本情報入力シート'!AE380="","",'様式第２号　基本情報入力シート'!AE380)</f>
        <v/>
      </c>
      <c r="J343" s="488"/>
      <c r="K343" s="491"/>
      <c r="L343" s="491"/>
      <c r="M343" s="494" t="str">
        <f>IF(G343="","",VLOOKUP(AM343,'【参考】数式用'!$AZ$3:$BA$6,2,FALSE))</f>
        <v/>
      </c>
      <c r="N343" s="503" t="str">
        <f>IF(G343="","",VLOOKUP(G343,'【参考】数式用'!$A$4:$L$54,MATCH('様式４号（個表） '!M343,'【参考】数式用'!$J$3:$L$3,0)+9,FALSE))</f>
        <v/>
      </c>
      <c r="O343" s="513" t="s">
        <v>2422</v>
      </c>
      <c r="P343" s="517" t="str">
        <f t="shared" si="25"/>
        <v>未入力あり</v>
      </c>
      <c r="Q343" s="525" t="str">
        <f>IFERROR(IF(P343="未入力あり","",ROUNDDOWN(ROUNDDOWN($H343*$I343,0)*VLOOKUP($G343,'【参考】数式用'!$A$4:$E$54,3,FALSE),0)),"")</f>
        <v/>
      </c>
      <c r="R343" s="525" t="str">
        <f>IF(AK343="×",0,IF(P343="未入力あり","",ROUNDDOWN(ROUNDDOWN($H343*$I343,0)*VLOOKUP($G343,'【参考】数式用'!$A$4:$E$54,4,FALSE),0)))</f>
        <v/>
      </c>
      <c r="S343" s="529" t="str">
        <f>IF(AL343="×",0,IF(P343="未入力あり","",ROUNDDOWN(ROUNDDOWN($H343*$I343,0)*VLOOKUP($G343,'【参考】数式用'!$A$4:$E$54,5,FALSE),0)))</f>
        <v/>
      </c>
      <c r="U343" s="535"/>
      <c r="V343" s="535"/>
      <c r="W343" s="535"/>
      <c r="X343" s="535"/>
      <c r="Y343" s="535"/>
      <c r="Z343" s="535"/>
      <c r="AA343" s="535"/>
      <c r="AB343" s="535"/>
      <c r="AC343" s="535"/>
      <c r="AD343" s="535"/>
      <c r="AE343" s="535"/>
      <c r="AG343" s="541" t="e">
        <f>IF(#REF!="○",F343,"")</f>
        <v>#REF!</v>
      </c>
      <c r="AH343" s="195" t="e">
        <f>VLOOKUP('様式４号（個表） '!$G343,'【参考】数式用'!$P$4:$Q$54,2,FALSE)</f>
        <v>#N/A</v>
      </c>
      <c r="AI343" s="195" t="e">
        <f>VLOOKUP('様式４号（個表） '!$G343,'【参考】数式用'!$P$4:$W$54,8,FALSE)</f>
        <v>#N/A</v>
      </c>
      <c r="AJ343" s="195" t="e">
        <f>VLOOKUP('様式４号（個表） '!$G343,'【参考】数式用'!$P$4:$AD$54,15,FALSE)</f>
        <v>#N/A</v>
      </c>
      <c r="AK343" s="195" t="str">
        <f t="shared" si="26"/>
        <v/>
      </c>
      <c r="AL343" s="195" t="str">
        <f t="shared" si="26"/>
        <v/>
      </c>
      <c r="AM343" s="195" t="str">
        <f t="shared" si="27"/>
        <v/>
      </c>
      <c r="AN343" s="195" t="str">
        <f>IF(G343="","",VLOOKUP(G343,'【参考】数式用'!$A$4:$M$54,13,FALSE))</f>
        <v/>
      </c>
      <c r="AO343" s="197" t="str">
        <f t="shared" si="28"/>
        <v>―</v>
      </c>
    </row>
    <row r="344" spans="1:41" ht="45" customHeight="1">
      <c r="A344" s="401">
        <f t="shared" si="29"/>
        <v>329</v>
      </c>
      <c r="B344" s="413" t="str">
        <f>IF('様式第２号　基本情報入力シート'!B381="","",'様式第２号　基本情報入力シート'!B381)</f>
        <v/>
      </c>
      <c r="C344" s="426" t="str">
        <f>IF('様式第２号　基本情報入力シート'!L381="","",'様式第２号　基本情報入力シート'!L381)</f>
        <v/>
      </c>
      <c r="D344" s="426" t="str">
        <f>IF('様式第２号　基本情報入力シート'!Q381="","",'様式第２号　基本情報入力シート'!Q381)</f>
        <v/>
      </c>
      <c r="E344" s="426" t="str">
        <f>IF('様式第２号　基本情報入力シート'!V381="","",'様式第２号　基本情報入力シート'!V381)</f>
        <v/>
      </c>
      <c r="F344" s="426" t="str">
        <f>IF('様式第２号　基本情報入力シート'!W381="","",'様式第２号　基本情報入力シート'!W381)</f>
        <v/>
      </c>
      <c r="G344" s="426" t="str">
        <f>IF('様式第２号　基本情報入力シート'!Z381="","",'様式第２号　基本情報入力シート'!Z381)</f>
        <v/>
      </c>
      <c r="H344" s="475" t="str">
        <f>IF('様式第２号　基本情報入力シート'!AD381="","",'様式第２号　基本情報入力シート'!AD381)</f>
        <v/>
      </c>
      <c r="I344" s="481" t="str">
        <f>IF('様式第２号　基本情報入力シート'!AE381="","",'様式第２号　基本情報入力シート'!AE381)</f>
        <v/>
      </c>
      <c r="J344" s="488"/>
      <c r="K344" s="491"/>
      <c r="L344" s="491"/>
      <c r="M344" s="494" t="str">
        <f>IF(G344="","",VLOOKUP(AM344,'【参考】数式用'!$AZ$3:$BA$6,2,FALSE))</f>
        <v/>
      </c>
      <c r="N344" s="503" t="str">
        <f>IF(G344="","",VLOOKUP(G344,'【参考】数式用'!$A$4:$L$54,MATCH('様式４号（個表） '!M344,'【参考】数式用'!$J$3:$L$3,0)+9,FALSE))</f>
        <v/>
      </c>
      <c r="O344" s="513" t="s">
        <v>2422</v>
      </c>
      <c r="P344" s="517" t="str">
        <f t="shared" si="25"/>
        <v>未入力あり</v>
      </c>
      <c r="Q344" s="525" t="str">
        <f>IFERROR(IF(P344="未入力あり","",ROUNDDOWN(ROUNDDOWN($H344*$I344,0)*VLOOKUP($G344,'【参考】数式用'!$A$4:$E$54,3,FALSE),0)),"")</f>
        <v/>
      </c>
      <c r="R344" s="525" t="str">
        <f>IF(AK344="×",0,IF(P344="未入力あり","",ROUNDDOWN(ROUNDDOWN($H344*$I344,0)*VLOOKUP($G344,'【参考】数式用'!$A$4:$E$54,4,FALSE),0)))</f>
        <v/>
      </c>
      <c r="S344" s="529" t="str">
        <f>IF(AL344="×",0,IF(P344="未入力あり","",ROUNDDOWN(ROUNDDOWN($H344*$I344,0)*VLOOKUP($G344,'【参考】数式用'!$A$4:$E$54,5,FALSE),0)))</f>
        <v/>
      </c>
      <c r="U344" s="535"/>
      <c r="V344" s="535"/>
      <c r="W344" s="535"/>
      <c r="X344" s="535"/>
      <c r="Y344" s="535"/>
      <c r="Z344" s="535"/>
      <c r="AA344" s="535"/>
      <c r="AB344" s="535"/>
      <c r="AC344" s="535"/>
      <c r="AD344" s="535"/>
      <c r="AE344" s="535"/>
      <c r="AG344" s="541" t="e">
        <f>IF(#REF!="○",F344,"")</f>
        <v>#REF!</v>
      </c>
      <c r="AH344" s="195" t="e">
        <f>VLOOKUP('様式４号（個表） '!$G344,'【参考】数式用'!$P$4:$Q$54,2,FALSE)</f>
        <v>#N/A</v>
      </c>
      <c r="AI344" s="195" t="e">
        <f>VLOOKUP('様式４号（個表） '!$G344,'【参考】数式用'!$P$4:$W$54,8,FALSE)</f>
        <v>#N/A</v>
      </c>
      <c r="AJ344" s="195" t="e">
        <f>VLOOKUP('様式４号（個表） '!$G344,'【参考】数式用'!$P$4:$AD$54,15,FALSE)</f>
        <v>#N/A</v>
      </c>
      <c r="AK344" s="195" t="str">
        <f t="shared" si="26"/>
        <v/>
      </c>
      <c r="AL344" s="195" t="str">
        <f t="shared" si="26"/>
        <v/>
      </c>
      <c r="AM344" s="195" t="str">
        <f t="shared" si="27"/>
        <v/>
      </c>
      <c r="AN344" s="195" t="str">
        <f>IF(G344="","",VLOOKUP(G344,'【参考】数式用'!$A$4:$M$54,13,FALSE))</f>
        <v/>
      </c>
      <c r="AO344" s="197" t="str">
        <f t="shared" si="28"/>
        <v>―</v>
      </c>
    </row>
    <row r="345" spans="1:41" ht="45" customHeight="1">
      <c r="A345" s="401">
        <f t="shared" si="29"/>
        <v>330</v>
      </c>
      <c r="B345" s="413" t="str">
        <f>IF('様式第２号　基本情報入力シート'!B382="","",'様式第２号　基本情報入力シート'!B382)</f>
        <v/>
      </c>
      <c r="C345" s="426" t="str">
        <f>IF('様式第２号　基本情報入力シート'!L382="","",'様式第２号　基本情報入力シート'!L382)</f>
        <v/>
      </c>
      <c r="D345" s="426" t="str">
        <f>IF('様式第２号　基本情報入力シート'!Q382="","",'様式第２号　基本情報入力シート'!Q382)</f>
        <v/>
      </c>
      <c r="E345" s="426" t="str">
        <f>IF('様式第２号　基本情報入力シート'!V382="","",'様式第２号　基本情報入力シート'!V382)</f>
        <v/>
      </c>
      <c r="F345" s="426" t="str">
        <f>IF('様式第２号　基本情報入力シート'!W382="","",'様式第２号　基本情報入力シート'!W382)</f>
        <v/>
      </c>
      <c r="G345" s="426" t="str">
        <f>IF('様式第２号　基本情報入力シート'!Z382="","",'様式第２号　基本情報入力シート'!Z382)</f>
        <v/>
      </c>
      <c r="H345" s="475" t="str">
        <f>IF('様式第２号　基本情報入力シート'!AD382="","",'様式第２号　基本情報入力シート'!AD382)</f>
        <v/>
      </c>
      <c r="I345" s="481" t="str">
        <f>IF('様式第２号　基本情報入力シート'!AE382="","",'様式第２号　基本情報入力シート'!AE382)</f>
        <v/>
      </c>
      <c r="J345" s="488"/>
      <c r="K345" s="491"/>
      <c r="L345" s="491"/>
      <c r="M345" s="494" t="str">
        <f>IF(G345="","",VLOOKUP(AM345,'【参考】数式用'!$AZ$3:$BA$6,2,FALSE))</f>
        <v/>
      </c>
      <c r="N345" s="503" t="str">
        <f>IF(G345="","",VLOOKUP(G345,'【参考】数式用'!$A$4:$L$54,MATCH('様式４号（個表） '!M345,'【参考】数式用'!$J$3:$L$3,0)+9,FALSE))</f>
        <v/>
      </c>
      <c r="O345" s="513" t="s">
        <v>2422</v>
      </c>
      <c r="P345" s="517" t="str">
        <f t="shared" si="25"/>
        <v>未入力あり</v>
      </c>
      <c r="Q345" s="525" t="str">
        <f>IFERROR(IF(P345="未入力あり","",ROUNDDOWN(ROUNDDOWN($H345*$I345,0)*VLOOKUP($G345,'【参考】数式用'!$A$4:$E$54,3,FALSE),0)),"")</f>
        <v/>
      </c>
      <c r="R345" s="525" t="str">
        <f>IF(AK345="×",0,IF(P345="未入力あり","",ROUNDDOWN(ROUNDDOWN($H345*$I345,0)*VLOOKUP($G345,'【参考】数式用'!$A$4:$E$54,4,FALSE),0)))</f>
        <v/>
      </c>
      <c r="S345" s="529" t="str">
        <f>IF(AL345="×",0,IF(P345="未入力あり","",ROUNDDOWN(ROUNDDOWN($H345*$I345,0)*VLOOKUP($G345,'【参考】数式用'!$A$4:$E$54,5,FALSE),0)))</f>
        <v/>
      </c>
      <c r="U345" s="535"/>
      <c r="V345" s="535"/>
      <c r="W345" s="535"/>
      <c r="X345" s="535"/>
      <c r="Y345" s="535"/>
      <c r="Z345" s="535"/>
      <c r="AA345" s="535"/>
      <c r="AB345" s="535"/>
      <c r="AC345" s="535"/>
      <c r="AD345" s="535"/>
      <c r="AE345" s="535"/>
      <c r="AG345" s="541" t="e">
        <f>IF(#REF!="○",F345,"")</f>
        <v>#REF!</v>
      </c>
      <c r="AH345" s="195" t="e">
        <f>VLOOKUP('様式４号（個表） '!$G345,'【参考】数式用'!$P$4:$Q$54,2,FALSE)</f>
        <v>#N/A</v>
      </c>
      <c r="AI345" s="195" t="e">
        <f>VLOOKUP('様式４号（個表） '!$G345,'【参考】数式用'!$P$4:$W$54,8,FALSE)</f>
        <v>#N/A</v>
      </c>
      <c r="AJ345" s="195" t="e">
        <f>VLOOKUP('様式４号（個表） '!$G345,'【参考】数式用'!$P$4:$AD$54,15,FALSE)</f>
        <v>#N/A</v>
      </c>
      <c r="AK345" s="195" t="str">
        <f t="shared" si="26"/>
        <v/>
      </c>
      <c r="AL345" s="195" t="str">
        <f t="shared" si="26"/>
        <v/>
      </c>
      <c r="AM345" s="195" t="str">
        <f t="shared" si="27"/>
        <v/>
      </c>
      <c r="AN345" s="195" t="str">
        <f>IF(G345="","",VLOOKUP(G345,'【参考】数式用'!$A$4:$M$54,13,FALSE))</f>
        <v/>
      </c>
      <c r="AO345" s="197" t="str">
        <f t="shared" si="28"/>
        <v>―</v>
      </c>
    </row>
    <row r="346" spans="1:41" ht="45" customHeight="1">
      <c r="A346" s="401">
        <f t="shared" si="29"/>
        <v>331</v>
      </c>
      <c r="B346" s="413" t="str">
        <f>IF('様式第２号　基本情報入力シート'!B383="","",'様式第２号　基本情報入力シート'!B383)</f>
        <v/>
      </c>
      <c r="C346" s="426" t="str">
        <f>IF('様式第２号　基本情報入力シート'!L383="","",'様式第２号　基本情報入力シート'!L383)</f>
        <v/>
      </c>
      <c r="D346" s="426" t="str">
        <f>IF('様式第２号　基本情報入力シート'!Q383="","",'様式第２号　基本情報入力シート'!Q383)</f>
        <v/>
      </c>
      <c r="E346" s="426" t="str">
        <f>IF('様式第２号　基本情報入力シート'!V383="","",'様式第２号　基本情報入力シート'!V383)</f>
        <v/>
      </c>
      <c r="F346" s="426" t="str">
        <f>IF('様式第２号　基本情報入力シート'!W383="","",'様式第２号　基本情報入力シート'!W383)</f>
        <v/>
      </c>
      <c r="G346" s="426" t="str">
        <f>IF('様式第２号　基本情報入力シート'!Z383="","",'様式第２号　基本情報入力シート'!Z383)</f>
        <v/>
      </c>
      <c r="H346" s="475" t="str">
        <f>IF('様式第２号　基本情報入力シート'!AD383="","",'様式第２号　基本情報入力シート'!AD383)</f>
        <v/>
      </c>
      <c r="I346" s="481" t="str">
        <f>IF('様式第２号　基本情報入力シート'!AE383="","",'様式第２号　基本情報入力シート'!AE383)</f>
        <v/>
      </c>
      <c r="J346" s="488"/>
      <c r="K346" s="491"/>
      <c r="L346" s="491"/>
      <c r="M346" s="494" t="str">
        <f>IF(G346="","",VLOOKUP(AM346,'【参考】数式用'!$AZ$3:$BA$6,2,FALSE))</f>
        <v/>
      </c>
      <c r="N346" s="503" t="str">
        <f>IF(G346="","",VLOOKUP(G346,'【参考】数式用'!$A$4:$L$54,MATCH('様式４号（個表） '!M346,'【参考】数式用'!$J$3:$L$3,0)+9,FALSE))</f>
        <v/>
      </c>
      <c r="O346" s="513" t="s">
        <v>2422</v>
      </c>
      <c r="P346" s="517" t="str">
        <f t="shared" si="25"/>
        <v>未入力あり</v>
      </c>
      <c r="Q346" s="525" t="str">
        <f>IFERROR(IF(P346="未入力あり","",ROUNDDOWN(ROUNDDOWN($H346*$I346,0)*VLOOKUP($G346,'【参考】数式用'!$A$4:$E$54,3,FALSE),0)),"")</f>
        <v/>
      </c>
      <c r="R346" s="525" t="str">
        <f>IF(AK346="×",0,IF(P346="未入力あり","",ROUNDDOWN(ROUNDDOWN($H346*$I346,0)*VLOOKUP($G346,'【参考】数式用'!$A$4:$E$54,4,FALSE),0)))</f>
        <v/>
      </c>
      <c r="S346" s="529" t="str">
        <f>IF(AL346="×",0,IF(P346="未入力あり","",ROUNDDOWN(ROUNDDOWN($H346*$I346,0)*VLOOKUP($G346,'【参考】数式用'!$A$4:$E$54,5,FALSE),0)))</f>
        <v/>
      </c>
      <c r="U346" s="535"/>
      <c r="V346" s="535"/>
      <c r="W346" s="535"/>
      <c r="X346" s="535"/>
      <c r="Y346" s="535"/>
      <c r="Z346" s="535"/>
      <c r="AA346" s="535"/>
      <c r="AB346" s="535"/>
      <c r="AC346" s="535"/>
      <c r="AD346" s="535"/>
      <c r="AE346" s="535"/>
      <c r="AG346" s="541" t="e">
        <f>IF(#REF!="○",F346,"")</f>
        <v>#REF!</v>
      </c>
      <c r="AH346" s="195" t="e">
        <f>VLOOKUP('様式４号（個表） '!$G346,'【参考】数式用'!$P$4:$Q$54,2,FALSE)</f>
        <v>#N/A</v>
      </c>
      <c r="AI346" s="195" t="e">
        <f>VLOOKUP('様式４号（個表） '!$G346,'【参考】数式用'!$P$4:$W$54,8,FALSE)</f>
        <v>#N/A</v>
      </c>
      <c r="AJ346" s="195" t="e">
        <f>VLOOKUP('様式４号（個表） '!$G346,'【参考】数式用'!$P$4:$AD$54,15,FALSE)</f>
        <v>#N/A</v>
      </c>
      <c r="AK346" s="195" t="str">
        <f t="shared" si="26"/>
        <v/>
      </c>
      <c r="AL346" s="195" t="str">
        <f t="shared" si="26"/>
        <v/>
      </c>
      <c r="AM346" s="195" t="str">
        <f t="shared" si="27"/>
        <v/>
      </c>
      <c r="AN346" s="195" t="str">
        <f>IF(G346="","",VLOOKUP(G346,'【参考】数式用'!$A$4:$M$54,13,FALSE))</f>
        <v/>
      </c>
      <c r="AO346" s="197" t="str">
        <f t="shared" si="28"/>
        <v>―</v>
      </c>
    </row>
    <row r="347" spans="1:41" ht="45" customHeight="1">
      <c r="A347" s="401">
        <f t="shared" si="29"/>
        <v>332</v>
      </c>
      <c r="B347" s="413" t="str">
        <f>IF('様式第２号　基本情報入力シート'!B384="","",'様式第２号　基本情報入力シート'!B384)</f>
        <v/>
      </c>
      <c r="C347" s="426" t="str">
        <f>IF('様式第２号　基本情報入力シート'!L384="","",'様式第２号　基本情報入力シート'!L384)</f>
        <v/>
      </c>
      <c r="D347" s="426" t="str">
        <f>IF('様式第２号　基本情報入力シート'!Q384="","",'様式第２号　基本情報入力シート'!Q384)</f>
        <v/>
      </c>
      <c r="E347" s="426" t="str">
        <f>IF('様式第２号　基本情報入力シート'!V384="","",'様式第２号　基本情報入力シート'!V384)</f>
        <v/>
      </c>
      <c r="F347" s="426" t="str">
        <f>IF('様式第２号　基本情報入力シート'!W384="","",'様式第２号　基本情報入力シート'!W384)</f>
        <v/>
      </c>
      <c r="G347" s="426" t="str">
        <f>IF('様式第２号　基本情報入力シート'!Z384="","",'様式第２号　基本情報入力シート'!Z384)</f>
        <v/>
      </c>
      <c r="H347" s="475" t="str">
        <f>IF('様式第２号　基本情報入力シート'!AD384="","",'様式第２号　基本情報入力シート'!AD384)</f>
        <v/>
      </c>
      <c r="I347" s="481" t="str">
        <f>IF('様式第２号　基本情報入力シート'!AE384="","",'様式第２号　基本情報入力シート'!AE384)</f>
        <v/>
      </c>
      <c r="J347" s="488"/>
      <c r="K347" s="491"/>
      <c r="L347" s="491"/>
      <c r="M347" s="494" t="str">
        <f>IF(G347="","",VLOOKUP(AM347,'【参考】数式用'!$AZ$3:$BA$6,2,FALSE))</f>
        <v/>
      </c>
      <c r="N347" s="503" t="str">
        <f>IF(G347="","",VLOOKUP(G347,'【参考】数式用'!$A$4:$L$54,MATCH('様式４号（個表） '!M347,'【参考】数式用'!$J$3:$L$3,0)+9,FALSE))</f>
        <v/>
      </c>
      <c r="O347" s="513" t="s">
        <v>2422</v>
      </c>
      <c r="P347" s="517" t="str">
        <f t="shared" si="25"/>
        <v>未入力あり</v>
      </c>
      <c r="Q347" s="525" t="str">
        <f>IFERROR(IF(P347="未入力あり","",ROUNDDOWN(ROUNDDOWN($H347*$I347,0)*VLOOKUP($G347,'【参考】数式用'!$A$4:$E$54,3,FALSE),0)),"")</f>
        <v/>
      </c>
      <c r="R347" s="525" t="str">
        <f>IF(AK347="×",0,IF(P347="未入力あり","",ROUNDDOWN(ROUNDDOWN($H347*$I347,0)*VLOOKUP($G347,'【参考】数式用'!$A$4:$E$54,4,FALSE),0)))</f>
        <v/>
      </c>
      <c r="S347" s="529" t="str">
        <f>IF(AL347="×",0,IF(P347="未入力あり","",ROUNDDOWN(ROUNDDOWN($H347*$I347,0)*VLOOKUP($G347,'【参考】数式用'!$A$4:$E$54,5,FALSE),0)))</f>
        <v/>
      </c>
      <c r="U347" s="535"/>
      <c r="V347" s="535"/>
      <c r="W347" s="535"/>
      <c r="X347" s="535"/>
      <c r="Y347" s="535"/>
      <c r="Z347" s="535"/>
      <c r="AA347" s="535"/>
      <c r="AB347" s="535"/>
      <c r="AC347" s="535"/>
      <c r="AD347" s="535"/>
      <c r="AE347" s="535"/>
      <c r="AG347" s="541" t="e">
        <f>IF(#REF!="○",F347,"")</f>
        <v>#REF!</v>
      </c>
      <c r="AH347" s="195" t="e">
        <f>VLOOKUP('様式４号（個表） '!$G347,'【参考】数式用'!$P$4:$Q$54,2,FALSE)</f>
        <v>#N/A</v>
      </c>
      <c r="AI347" s="195" t="e">
        <f>VLOOKUP('様式４号（個表） '!$G347,'【参考】数式用'!$P$4:$W$54,8,FALSE)</f>
        <v>#N/A</v>
      </c>
      <c r="AJ347" s="195" t="e">
        <f>VLOOKUP('様式４号（個表） '!$G347,'【参考】数式用'!$P$4:$AD$54,15,FALSE)</f>
        <v>#N/A</v>
      </c>
      <c r="AK347" s="195" t="str">
        <f t="shared" si="26"/>
        <v/>
      </c>
      <c r="AL347" s="195" t="str">
        <f t="shared" si="26"/>
        <v/>
      </c>
      <c r="AM347" s="195" t="str">
        <f t="shared" si="27"/>
        <v/>
      </c>
      <c r="AN347" s="195" t="str">
        <f>IF(G347="","",VLOOKUP(G347,'【参考】数式用'!$A$4:$M$54,13,FALSE))</f>
        <v/>
      </c>
      <c r="AO347" s="197" t="str">
        <f t="shared" si="28"/>
        <v>―</v>
      </c>
    </row>
    <row r="348" spans="1:41" ht="45" customHeight="1">
      <c r="A348" s="401">
        <f t="shared" si="29"/>
        <v>333</v>
      </c>
      <c r="B348" s="413" t="str">
        <f>IF('様式第２号　基本情報入力シート'!B385="","",'様式第２号　基本情報入力シート'!B385)</f>
        <v/>
      </c>
      <c r="C348" s="426" t="str">
        <f>IF('様式第２号　基本情報入力シート'!L385="","",'様式第２号　基本情報入力シート'!L385)</f>
        <v/>
      </c>
      <c r="D348" s="426" t="str">
        <f>IF('様式第２号　基本情報入力シート'!Q385="","",'様式第２号　基本情報入力シート'!Q385)</f>
        <v/>
      </c>
      <c r="E348" s="426" t="str">
        <f>IF('様式第２号　基本情報入力シート'!V385="","",'様式第２号　基本情報入力シート'!V385)</f>
        <v/>
      </c>
      <c r="F348" s="426" t="str">
        <f>IF('様式第２号　基本情報入力シート'!W385="","",'様式第２号　基本情報入力シート'!W385)</f>
        <v/>
      </c>
      <c r="G348" s="426" t="str">
        <f>IF('様式第２号　基本情報入力シート'!Z385="","",'様式第２号　基本情報入力シート'!Z385)</f>
        <v/>
      </c>
      <c r="H348" s="475" t="str">
        <f>IF('様式第２号　基本情報入力シート'!AD385="","",'様式第２号　基本情報入力シート'!AD385)</f>
        <v/>
      </c>
      <c r="I348" s="481" t="str">
        <f>IF('様式第２号　基本情報入力シート'!AE385="","",'様式第２号　基本情報入力シート'!AE385)</f>
        <v/>
      </c>
      <c r="J348" s="488"/>
      <c r="K348" s="491"/>
      <c r="L348" s="491"/>
      <c r="M348" s="494" t="str">
        <f>IF(G348="","",VLOOKUP(AM348,'【参考】数式用'!$AZ$3:$BA$6,2,FALSE))</f>
        <v/>
      </c>
      <c r="N348" s="503" t="str">
        <f>IF(G348="","",VLOOKUP(G348,'【参考】数式用'!$A$4:$L$54,MATCH('様式４号（個表） '!M348,'【参考】数式用'!$J$3:$L$3,0)+9,FALSE))</f>
        <v/>
      </c>
      <c r="O348" s="513" t="s">
        <v>2422</v>
      </c>
      <c r="P348" s="517" t="str">
        <f t="shared" si="25"/>
        <v>未入力あり</v>
      </c>
      <c r="Q348" s="525" t="str">
        <f>IFERROR(IF(P348="未入力あり","",ROUNDDOWN(ROUNDDOWN($H348*$I348,0)*VLOOKUP($G348,'【参考】数式用'!$A$4:$E$54,3,FALSE),0)),"")</f>
        <v/>
      </c>
      <c r="R348" s="525" t="str">
        <f>IF(AK348="×",0,IF(P348="未入力あり","",ROUNDDOWN(ROUNDDOWN($H348*$I348,0)*VLOOKUP($G348,'【参考】数式用'!$A$4:$E$54,4,FALSE),0)))</f>
        <v/>
      </c>
      <c r="S348" s="529" t="str">
        <f>IF(AL348="×",0,IF(P348="未入力あり","",ROUNDDOWN(ROUNDDOWN($H348*$I348,0)*VLOOKUP($G348,'【参考】数式用'!$A$4:$E$54,5,FALSE),0)))</f>
        <v/>
      </c>
      <c r="U348" s="535"/>
      <c r="V348" s="535"/>
      <c r="W348" s="535"/>
      <c r="X348" s="535"/>
      <c r="Y348" s="535"/>
      <c r="Z348" s="535"/>
      <c r="AA348" s="535"/>
      <c r="AB348" s="535"/>
      <c r="AC348" s="535"/>
      <c r="AD348" s="535"/>
      <c r="AE348" s="535"/>
      <c r="AG348" s="541" t="e">
        <f>IF(#REF!="○",F348,"")</f>
        <v>#REF!</v>
      </c>
      <c r="AH348" s="195" t="e">
        <f>VLOOKUP('様式４号（個表） '!$G348,'【参考】数式用'!$P$4:$Q$54,2,FALSE)</f>
        <v>#N/A</v>
      </c>
      <c r="AI348" s="195" t="e">
        <f>VLOOKUP('様式４号（個表） '!$G348,'【参考】数式用'!$P$4:$W$54,8,FALSE)</f>
        <v>#N/A</v>
      </c>
      <c r="AJ348" s="195" t="e">
        <f>VLOOKUP('様式４号（個表） '!$G348,'【参考】数式用'!$P$4:$AD$54,15,FALSE)</f>
        <v>#N/A</v>
      </c>
      <c r="AK348" s="195" t="str">
        <f t="shared" si="26"/>
        <v/>
      </c>
      <c r="AL348" s="195" t="str">
        <f t="shared" si="26"/>
        <v/>
      </c>
      <c r="AM348" s="195" t="str">
        <f t="shared" si="27"/>
        <v/>
      </c>
      <c r="AN348" s="195" t="str">
        <f>IF(G348="","",VLOOKUP(G348,'【参考】数式用'!$A$4:$M$54,13,FALSE))</f>
        <v/>
      </c>
      <c r="AO348" s="197" t="str">
        <f t="shared" si="28"/>
        <v>―</v>
      </c>
    </row>
    <row r="349" spans="1:41" ht="45" customHeight="1">
      <c r="A349" s="401">
        <f t="shared" si="29"/>
        <v>334</v>
      </c>
      <c r="B349" s="413" t="str">
        <f>IF('様式第２号　基本情報入力シート'!B386="","",'様式第２号　基本情報入力シート'!B386)</f>
        <v/>
      </c>
      <c r="C349" s="426" t="str">
        <f>IF('様式第２号　基本情報入力シート'!L386="","",'様式第２号　基本情報入力シート'!L386)</f>
        <v/>
      </c>
      <c r="D349" s="426" t="str">
        <f>IF('様式第２号　基本情報入力シート'!Q386="","",'様式第２号　基本情報入力シート'!Q386)</f>
        <v/>
      </c>
      <c r="E349" s="426" t="str">
        <f>IF('様式第２号　基本情報入力シート'!V386="","",'様式第２号　基本情報入力シート'!V386)</f>
        <v/>
      </c>
      <c r="F349" s="426" t="str">
        <f>IF('様式第２号　基本情報入力シート'!W386="","",'様式第２号　基本情報入力シート'!W386)</f>
        <v/>
      </c>
      <c r="G349" s="426" t="str">
        <f>IF('様式第２号　基本情報入力シート'!Z386="","",'様式第２号　基本情報入力シート'!Z386)</f>
        <v/>
      </c>
      <c r="H349" s="475" t="str">
        <f>IF('様式第２号　基本情報入力シート'!AD386="","",'様式第２号　基本情報入力シート'!AD386)</f>
        <v/>
      </c>
      <c r="I349" s="481" t="str">
        <f>IF('様式第２号　基本情報入力シート'!AE386="","",'様式第２号　基本情報入力シート'!AE386)</f>
        <v/>
      </c>
      <c r="J349" s="488"/>
      <c r="K349" s="491"/>
      <c r="L349" s="491"/>
      <c r="M349" s="494" t="str">
        <f>IF(G349="","",VLOOKUP(AM349,'【参考】数式用'!$AZ$3:$BA$6,2,FALSE))</f>
        <v/>
      </c>
      <c r="N349" s="503" t="str">
        <f>IF(G349="","",VLOOKUP(G349,'【参考】数式用'!$A$4:$L$54,MATCH('様式４号（個表） '!M349,'【参考】数式用'!$J$3:$L$3,0)+9,FALSE))</f>
        <v/>
      </c>
      <c r="O349" s="513" t="s">
        <v>2422</v>
      </c>
      <c r="P349" s="517" t="str">
        <f t="shared" si="25"/>
        <v>未入力あり</v>
      </c>
      <c r="Q349" s="525" t="str">
        <f>IFERROR(IF(P349="未入力あり","",ROUNDDOWN(ROUNDDOWN($H349*$I349,0)*VLOOKUP($G349,'【参考】数式用'!$A$4:$E$54,3,FALSE),0)),"")</f>
        <v/>
      </c>
      <c r="R349" s="525" t="str">
        <f>IF(AK349="×",0,IF(P349="未入力あり","",ROUNDDOWN(ROUNDDOWN($H349*$I349,0)*VLOOKUP($G349,'【参考】数式用'!$A$4:$E$54,4,FALSE),0)))</f>
        <v/>
      </c>
      <c r="S349" s="529" t="str">
        <f>IF(AL349="×",0,IF(P349="未入力あり","",ROUNDDOWN(ROUNDDOWN($H349*$I349,0)*VLOOKUP($G349,'【参考】数式用'!$A$4:$E$54,5,FALSE),0)))</f>
        <v/>
      </c>
      <c r="U349" s="535"/>
      <c r="V349" s="535"/>
      <c r="W349" s="535"/>
      <c r="X349" s="535"/>
      <c r="Y349" s="535"/>
      <c r="Z349" s="535"/>
      <c r="AA349" s="535"/>
      <c r="AB349" s="535"/>
      <c r="AC349" s="535"/>
      <c r="AD349" s="535"/>
      <c r="AE349" s="535"/>
      <c r="AG349" s="541" t="e">
        <f>IF(#REF!="○",F349,"")</f>
        <v>#REF!</v>
      </c>
      <c r="AH349" s="195" t="e">
        <f>VLOOKUP('様式４号（個表） '!$G349,'【参考】数式用'!$P$4:$Q$54,2,FALSE)</f>
        <v>#N/A</v>
      </c>
      <c r="AI349" s="195" t="e">
        <f>VLOOKUP('様式４号（個表） '!$G349,'【参考】数式用'!$P$4:$W$54,8,FALSE)</f>
        <v>#N/A</v>
      </c>
      <c r="AJ349" s="195" t="e">
        <f>VLOOKUP('様式４号（個表） '!$G349,'【参考】数式用'!$P$4:$AD$54,15,FALSE)</f>
        <v>#N/A</v>
      </c>
      <c r="AK349" s="195" t="str">
        <f t="shared" si="26"/>
        <v/>
      </c>
      <c r="AL349" s="195" t="str">
        <f t="shared" si="26"/>
        <v/>
      </c>
      <c r="AM349" s="195" t="str">
        <f t="shared" si="27"/>
        <v/>
      </c>
      <c r="AN349" s="195" t="str">
        <f>IF(G349="","",VLOOKUP(G349,'【参考】数式用'!$A$4:$M$54,13,FALSE))</f>
        <v/>
      </c>
      <c r="AO349" s="197" t="str">
        <f t="shared" si="28"/>
        <v>―</v>
      </c>
    </row>
    <row r="350" spans="1:41" ht="45" customHeight="1">
      <c r="A350" s="401">
        <f t="shared" si="29"/>
        <v>335</v>
      </c>
      <c r="B350" s="413" t="str">
        <f>IF('様式第２号　基本情報入力シート'!B387="","",'様式第２号　基本情報入力シート'!B387)</f>
        <v/>
      </c>
      <c r="C350" s="426" t="str">
        <f>IF('様式第２号　基本情報入力シート'!L387="","",'様式第２号　基本情報入力シート'!L387)</f>
        <v/>
      </c>
      <c r="D350" s="426" t="str">
        <f>IF('様式第２号　基本情報入力シート'!Q387="","",'様式第２号　基本情報入力シート'!Q387)</f>
        <v/>
      </c>
      <c r="E350" s="426" t="str">
        <f>IF('様式第２号　基本情報入力シート'!V387="","",'様式第２号　基本情報入力シート'!V387)</f>
        <v/>
      </c>
      <c r="F350" s="426" t="str">
        <f>IF('様式第２号　基本情報入力シート'!W387="","",'様式第２号　基本情報入力シート'!W387)</f>
        <v/>
      </c>
      <c r="G350" s="426" t="str">
        <f>IF('様式第２号　基本情報入力シート'!Z387="","",'様式第２号　基本情報入力シート'!Z387)</f>
        <v/>
      </c>
      <c r="H350" s="475" t="str">
        <f>IF('様式第２号　基本情報入力シート'!AD387="","",'様式第２号　基本情報入力シート'!AD387)</f>
        <v/>
      </c>
      <c r="I350" s="481" t="str">
        <f>IF('様式第２号　基本情報入力シート'!AE387="","",'様式第２号　基本情報入力シート'!AE387)</f>
        <v/>
      </c>
      <c r="J350" s="488"/>
      <c r="K350" s="491"/>
      <c r="L350" s="491"/>
      <c r="M350" s="494" t="str">
        <f>IF(G350="","",VLOOKUP(AM350,'【参考】数式用'!$AZ$3:$BA$6,2,FALSE))</f>
        <v/>
      </c>
      <c r="N350" s="503" t="str">
        <f>IF(G350="","",VLOOKUP(G350,'【参考】数式用'!$A$4:$L$54,MATCH('様式４号（個表） '!M350,'【参考】数式用'!$J$3:$L$3,0)+9,FALSE))</f>
        <v/>
      </c>
      <c r="O350" s="513" t="s">
        <v>2422</v>
      </c>
      <c r="P350" s="517" t="str">
        <f t="shared" si="25"/>
        <v>未入力あり</v>
      </c>
      <c r="Q350" s="525" t="str">
        <f>IFERROR(IF(P350="未入力あり","",ROUNDDOWN(ROUNDDOWN($H350*$I350,0)*VLOOKUP($G350,'【参考】数式用'!$A$4:$E$54,3,FALSE),0)),"")</f>
        <v/>
      </c>
      <c r="R350" s="525" t="str">
        <f>IF(AK350="×",0,IF(P350="未入力あり","",ROUNDDOWN(ROUNDDOWN($H350*$I350,0)*VLOOKUP($G350,'【参考】数式用'!$A$4:$E$54,4,FALSE),0)))</f>
        <v/>
      </c>
      <c r="S350" s="529" t="str">
        <f>IF(AL350="×",0,IF(P350="未入力あり","",ROUNDDOWN(ROUNDDOWN($H350*$I350,0)*VLOOKUP($G350,'【参考】数式用'!$A$4:$E$54,5,FALSE),0)))</f>
        <v/>
      </c>
      <c r="U350" s="535"/>
      <c r="V350" s="535"/>
      <c r="W350" s="535"/>
      <c r="X350" s="535"/>
      <c r="Y350" s="535"/>
      <c r="Z350" s="535"/>
      <c r="AA350" s="535"/>
      <c r="AB350" s="535"/>
      <c r="AC350" s="535"/>
      <c r="AD350" s="535"/>
      <c r="AE350" s="535"/>
      <c r="AG350" s="541" t="e">
        <f>IF(#REF!="○",F350,"")</f>
        <v>#REF!</v>
      </c>
      <c r="AH350" s="195" t="e">
        <f>VLOOKUP('様式４号（個表） '!$G350,'【参考】数式用'!$P$4:$Q$54,2,FALSE)</f>
        <v>#N/A</v>
      </c>
      <c r="AI350" s="195" t="e">
        <f>VLOOKUP('様式４号（個表） '!$G350,'【参考】数式用'!$P$4:$W$54,8,FALSE)</f>
        <v>#N/A</v>
      </c>
      <c r="AJ350" s="195" t="e">
        <f>VLOOKUP('様式４号（個表） '!$G350,'【参考】数式用'!$P$4:$AD$54,15,FALSE)</f>
        <v>#N/A</v>
      </c>
      <c r="AK350" s="195" t="str">
        <f t="shared" si="26"/>
        <v/>
      </c>
      <c r="AL350" s="195" t="str">
        <f t="shared" si="26"/>
        <v/>
      </c>
      <c r="AM350" s="195" t="str">
        <f t="shared" si="27"/>
        <v/>
      </c>
      <c r="AN350" s="195" t="str">
        <f>IF(G350="","",VLOOKUP(G350,'【参考】数式用'!$A$4:$M$54,13,FALSE))</f>
        <v/>
      </c>
      <c r="AO350" s="197" t="str">
        <f t="shared" si="28"/>
        <v>―</v>
      </c>
    </row>
    <row r="351" spans="1:41" ht="45" customHeight="1">
      <c r="A351" s="401">
        <f t="shared" si="29"/>
        <v>336</v>
      </c>
      <c r="B351" s="413" t="str">
        <f>IF('様式第２号　基本情報入力シート'!B388="","",'様式第２号　基本情報入力シート'!B388)</f>
        <v/>
      </c>
      <c r="C351" s="426" t="str">
        <f>IF('様式第２号　基本情報入力シート'!L388="","",'様式第２号　基本情報入力シート'!L388)</f>
        <v/>
      </c>
      <c r="D351" s="426" t="str">
        <f>IF('様式第２号　基本情報入力シート'!Q388="","",'様式第２号　基本情報入力シート'!Q388)</f>
        <v/>
      </c>
      <c r="E351" s="426" t="str">
        <f>IF('様式第２号　基本情報入力シート'!V388="","",'様式第２号　基本情報入力シート'!V388)</f>
        <v/>
      </c>
      <c r="F351" s="426" t="str">
        <f>IF('様式第２号　基本情報入力シート'!W388="","",'様式第２号　基本情報入力シート'!W388)</f>
        <v/>
      </c>
      <c r="G351" s="426" t="str">
        <f>IF('様式第２号　基本情報入力シート'!Z388="","",'様式第２号　基本情報入力シート'!Z388)</f>
        <v/>
      </c>
      <c r="H351" s="475" t="str">
        <f>IF('様式第２号　基本情報入力シート'!AD388="","",'様式第２号　基本情報入力シート'!AD388)</f>
        <v/>
      </c>
      <c r="I351" s="481" t="str">
        <f>IF('様式第２号　基本情報入力シート'!AE388="","",'様式第２号　基本情報入力シート'!AE388)</f>
        <v/>
      </c>
      <c r="J351" s="488"/>
      <c r="K351" s="491"/>
      <c r="L351" s="491"/>
      <c r="M351" s="494" t="str">
        <f>IF(G351="","",VLOOKUP(AM351,'【参考】数式用'!$AZ$3:$BA$6,2,FALSE))</f>
        <v/>
      </c>
      <c r="N351" s="503" t="str">
        <f>IF(G351="","",VLOOKUP(G351,'【参考】数式用'!$A$4:$L$54,MATCH('様式４号（個表） '!M351,'【参考】数式用'!$J$3:$L$3,0)+9,FALSE))</f>
        <v/>
      </c>
      <c r="O351" s="513" t="s">
        <v>2422</v>
      </c>
      <c r="P351" s="517" t="str">
        <f t="shared" si="25"/>
        <v>未入力あり</v>
      </c>
      <c r="Q351" s="525" t="str">
        <f>IFERROR(IF(P351="未入力あり","",ROUNDDOWN(ROUNDDOWN($H351*$I351,0)*VLOOKUP($G351,'【参考】数式用'!$A$4:$E$54,3,FALSE),0)),"")</f>
        <v/>
      </c>
      <c r="R351" s="525" t="str">
        <f>IF(AK351="×",0,IF(P351="未入力あり","",ROUNDDOWN(ROUNDDOWN($H351*$I351,0)*VLOOKUP($G351,'【参考】数式用'!$A$4:$E$54,4,FALSE),0)))</f>
        <v/>
      </c>
      <c r="S351" s="529" t="str">
        <f>IF(AL351="×",0,IF(P351="未入力あり","",ROUNDDOWN(ROUNDDOWN($H351*$I351,0)*VLOOKUP($G351,'【参考】数式用'!$A$4:$E$54,5,FALSE),0)))</f>
        <v/>
      </c>
      <c r="U351" s="535"/>
      <c r="V351" s="535"/>
      <c r="W351" s="535"/>
      <c r="X351" s="535"/>
      <c r="Y351" s="535"/>
      <c r="Z351" s="535"/>
      <c r="AA351" s="535"/>
      <c r="AB351" s="535"/>
      <c r="AC351" s="535"/>
      <c r="AD351" s="535"/>
      <c r="AE351" s="535"/>
      <c r="AG351" s="541" t="e">
        <f>IF(#REF!="○",F351,"")</f>
        <v>#REF!</v>
      </c>
      <c r="AH351" s="195" t="e">
        <f>VLOOKUP('様式４号（個表） '!$G351,'【参考】数式用'!$P$4:$Q$54,2,FALSE)</f>
        <v>#N/A</v>
      </c>
      <c r="AI351" s="195" t="e">
        <f>VLOOKUP('様式４号（個表） '!$G351,'【参考】数式用'!$P$4:$W$54,8,FALSE)</f>
        <v>#N/A</v>
      </c>
      <c r="AJ351" s="195" t="e">
        <f>VLOOKUP('様式４号（個表） '!$G351,'【参考】数式用'!$P$4:$AD$54,15,FALSE)</f>
        <v>#N/A</v>
      </c>
      <c r="AK351" s="195" t="str">
        <f t="shared" si="26"/>
        <v/>
      </c>
      <c r="AL351" s="195" t="str">
        <f t="shared" si="26"/>
        <v/>
      </c>
      <c r="AM351" s="195" t="str">
        <f t="shared" si="27"/>
        <v/>
      </c>
      <c r="AN351" s="195" t="str">
        <f>IF(G351="","",VLOOKUP(G351,'【参考】数式用'!$A$4:$M$54,13,FALSE))</f>
        <v/>
      </c>
      <c r="AO351" s="197" t="str">
        <f t="shared" si="28"/>
        <v>―</v>
      </c>
    </row>
    <row r="352" spans="1:41" ht="45" customHeight="1">
      <c r="A352" s="401">
        <f t="shared" si="29"/>
        <v>337</v>
      </c>
      <c r="B352" s="413" t="str">
        <f>IF('様式第２号　基本情報入力シート'!B389="","",'様式第２号　基本情報入力シート'!B389)</f>
        <v/>
      </c>
      <c r="C352" s="426" t="str">
        <f>IF('様式第２号　基本情報入力シート'!L389="","",'様式第２号　基本情報入力シート'!L389)</f>
        <v/>
      </c>
      <c r="D352" s="426" t="str">
        <f>IF('様式第２号　基本情報入力シート'!Q389="","",'様式第２号　基本情報入力シート'!Q389)</f>
        <v/>
      </c>
      <c r="E352" s="426" t="str">
        <f>IF('様式第２号　基本情報入力シート'!V389="","",'様式第２号　基本情報入力シート'!V389)</f>
        <v/>
      </c>
      <c r="F352" s="426" t="str">
        <f>IF('様式第２号　基本情報入力シート'!W389="","",'様式第２号　基本情報入力シート'!W389)</f>
        <v/>
      </c>
      <c r="G352" s="426" t="str">
        <f>IF('様式第２号　基本情報入力シート'!Z389="","",'様式第２号　基本情報入力シート'!Z389)</f>
        <v/>
      </c>
      <c r="H352" s="475" t="str">
        <f>IF('様式第２号　基本情報入力シート'!AD389="","",'様式第２号　基本情報入力シート'!AD389)</f>
        <v/>
      </c>
      <c r="I352" s="481" t="str">
        <f>IF('様式第２号　基本情報入力シート'!AE389="","",'様式第２号　基本情報入力シート'!AE389)</f>
        <v/>
      </c>
      <c r="J352" s="488"/>
      <c r="K352" s="491"/>
      <c r="L352" s="491"/>
      <c r="M352" s="494" t="str">
        <f>IF(G352="","",VLOOKUP(AM352,'【参考】数式用'!$AZ$3:$BA$6,2,FALSE))</f>
        <v/>
      </c>
      <c r="N352" s="503" t="str">
        <f>IF(G352="","",VLOOKUP(G352,'【参考】数式用'!$A$4:$L$54,MATCH('様式４号（個表） '!M352,'【参考】数式用'!$J$3:$L$3,0)+9,FALSE))</f>
        <v/>
      </c>
      <c r="O352" s="513" t="s">
        <v>2422</v>
      </c>
      <c r="P352" s="517" t="str">
        <f t="shared" si="25"/>
        <v>未入力あり</v>
      </c>
      <c r="Q352" s="525" t="str">
        <f>IFERROR(IF(P352="未入力あり","",ROUNDDOWN(ROUNDDOWN($H352*$I352,0)*VLOOKUP($G352,'【参考】数式用'!$A$4:$E$54,3,FALSE),0)),"")</f>
        <v/>
      </c>
      <c r="R352" s="525" t="str">
        <f>IF(AK352="×",0,IF(P352="未入力あり","",ROUNDDOWN(ROUNDDOWN($H352*$I352,0)*VLOOKUP($G352,'【参考】数式用'!$A$4:$E$54,4,FALSE),0)))</f>
        <v/>
      </c>
      <c r="S352" s="529" t="str">
        <f>IF(AL352="×",0,IF(P352="未入力あり","",ROUNDDOWN(ROUNDDOWN($H352*$I352,0)*VLOOKUP($G352,'【参考】数式用'!$A$4:$E$54,5,FALSE),0)))</f>
        <v/>
      </c>
      <c r="U352" s="535"/>
      <c r="V352" s="535"/>
      <c r="W352" s="535"/>
      <c r="X352" s="535"/>
      <c r="Y352" s="535"/>
      <c r="Z352" s="535"/>
      <c r="AA352" s="535"/>
      <c r="AB352" s="535"/>
      <c r="AC352" s="535"/>
      <c r="AD352" s="535"/>
      <c r="AE352" s="535"/>
      <c r="AG352" s="541" t="e">
        <f>IF(#REF!="○",F352,"")</f>
        <v>#REF!</v>
      </c>
      <c r="AH352" s="195" t="e">
        <f>VLOOKUP('様式４号（個表） '!$G352,'【参考】数式用'!$P$4:$Q$54,2,FALSE)</f>
        <v>#N/A</v>
      </c>
      <c r="AI352" s="195" t="e">
        <f>VLOOKUP('様式４号（個表） '!$G352,'【参考】数式用'!$P$4:$W$54,8,FALSE)</f>
        <v>#N/A</v>
      </c>
      <c r="AJ352" s="195" t="e">
        <f>VLOOKUP('様式４号（個表） '!$G352,'【参考】数式用'!$P$4:$AD$54,15,FALSE)</f>
        <v>#N/A</v>
      </c>
      <c r="AK352" s="195" t="str">
        <f t="shared" si="26"/>
        <v/>
      </c>
      <c r="AL352" s="195" t="str">
        <f t="shared" si="26"/>
        <v/>
      </c>
      <c r="AM352" s="195" t="str">
        <f t="shared" si="27"/>
        <v/>
      </c>
      <c r="AN352" s="195" t="str">
        <f>IF(G352="","",VLOOKUP(G352,'【参考】数式用'!$A$4:$M$54,13,FALSE))</f>
        <v/>
      </c>
      <c r="AO352" s="197" t="str">
        <f t="shared" si="28"/>
        <v>―</v>
      </c>
    </row>
    <row r="353" spans="1:41" ht="45" customHeight="1">
      <c r="A353" s="401">
        <f t="shared" si="29"/>
        <v>338</v>
      </c>
      <c r="B353" s="413" t="str">
        <f>IF('様式第２号　基本情報入力シート'!B390="","",'様式第２号　基本情報入力シート'!B390)</f>
        <v/>
      </c>
      <c r="C353" s="426" t="str">
        <f>IF('様式第２号　基本情報入力シート'!L390="","",'様式第２号　基本情報入力シート'!L390)</f>
        <v/>
      </c>
      <c r="D353" s="426" t="str">
        <f>IF('様式第２号　基本情報入力シート'!Q390="","",'様式第２号　基本情報入力シート'!Q390)</f>
        <v/>
      </c>
      <c r="E353" s="426" t="str">
        <f>IF('様式第２号　基本情報入力シート'!V390="","",'様式第２号　基本情報入力シート'!V390)</f>
        <v/>
      </c>
      <c r="F353" s="426" t="str">
        <f>IF('様式第２号　基本情報入力シート'!W390="","",'様式第２号　基本情報入力シート'!W390)</f>
        <v/>
      </c>
      <c r="G353" s="426" t="str">
        <f>IF('様式第２号　基本情報入力シート'!Z390="","",'様式第２号　基本情報入力シート'!Z390)</f>
        <v/>
      </c>
      <c r="H353" s="475" t="str">
        <f>IF('様式第２号　基本情報入力シート'!AD390="","",'様式第２号　基本情報入力シート'!AD390)</f>
        <v/>
      </c>
      <c r="I353" s="481" t="str">
        <f>IF('様式第２号　基本情報入力シート'!AE390="","",'様式第２号　基本情報入力シート'!AE390)</f>
        <v/>
      </c>
      <c r="J353" s="488"/>
      <c r="K353" s="491"/>
      <c r="L353" s="491"/>
      <c r="M353" s="494" t="str">
        <f>IF(G353="","",VLOOKUP(AM353,'【参考】数式用'!$AZ$3:$BA$6,2,FALSE))</f>
        <v/>
      </c>
      <c r="N353" s="503" t="str">
        <f>IF(G353="","",VLOOKUP(G353,'【参考】数式用'!$A$4:$L$54,MATCH('様式４号（個表） '!M353,'【参考】数式用'!$J$3:$L$3,0)+9,FALSE))</f>
        <v/>
      </c>
      <c r="O353" s="513" t="s">
        <v>2422</v>
      </c>
      <c r="P353" s="517" t="str">
        <f t="shared" si="25"/>
        <v>未入力あり</v>
      </c>
      <c r="Q353" s="525" t="str">
        <f>IFERROR(IF(P353="未入力あり","",ROUNDDOWN(ROUNDDOWN($H353*$I353,0)*VLOOKUP($G353,'【参考】数式用'!$A$4:$E$54,3,FALSE),0)),"")</f>
        <v/>
      </c>
      <c r="R353" s="525" t="str">
        <f>IF(AK353="×",0,IF(P353="未入力あり","",ROUNDDOWN(ROUNDDOWN($H353*$I353,0)*VLOOKUP($G353,'【参考】数式用'!$A$4:$E$54,4,FALSE),0)))</f>
        <v/>
      </c>
      <c r="S353" s="529" t="str">
        <f>IF(AL353="×",0,IF(P353="未入力あり","",ROUNDDOWN(ROUNDDOWN($H353*$I353,0)*VLOOKUP($G353,'【参考】数式用'!$A$4:$E$54,5,FALSE),0)))</f>
        <v/>
      </c>
      <c r="U353" s="535"/>
      <c r="V353" s="535"/>
      <c r="W353" s="535"/>
      <c r="X353" s="535"/>
      <c r="Y353" s="535"/>
      <c r="Z353" s="535"/>
      <c r="AA353" s="535"/>
      <c r="AB353" s="535"/>
      <c r="AC353" s="535"/>
      <c r="AD353" s="535"/>
      <c r="AE353" s="535"/>
      <c r="AG353" s="541" t="e">
        <f>IF(#REF!="○",F353,"")</f>
        <v>#REF!</v>
      </c>
      <c r="AH353" s="195" t="e">
        <f>VLOOKUP('様式４号（個表） '!$G353,'【参考】数式用'!$P$4:$Q$54,2,FALSE)</f>
        <v>#N/A</v>
      </c>
      <c r="AI353" s="195" t="e">
        <f>VLOOKUP('様式４号（個表） '!$G353,'【参考】数式用'!$P$4:$W$54,8,FALSE)</f>
        <v>#N/A</v>
      </c>
      <c r="AJ353" s="195" t="e">
        <f>VLOOKUP('様式４号（個表） '!$G353,'【参考】数式用'!$P$4:$AD$54,15,FALSE)</f>
        <v>#N/A</v>
      </c>
      <c r="AK353" s="195" t="str">
        <f t="shared" si="26"/>
        <v/>
      </c>
      <c r="AL353" s="195" t="str">
        <f t="shared" si="26"/>
        <v/>
      </c>
      <c r="AM353" s="195" t="str">
        <f t="shared" si="27"/>
        <v/>
      </c>
      <c r="AN353" s="195" t="str">
        <f>IF(G353="","",VLOOKUP(G353,'【参考】数式用'!$A$4:$M$54,13,FALSE))</f>
        <v/>
      </c>
      <c r="AO353" s="197" t="str">
        <f t="shared" si="28"/>
        <v>―</v>
      </c>
    </row>
    <row r="354" spans="1:41" ht="45" customHeight="1">
      <c r="A354" s="401">
        <f t="shared" si="29"/>
        <v>339</v>
      </c>
      <c r="B354" s="413" t="str">
        <f>IF('様式第２号　基本情報入力シート'!B391="","",'様式第２号　基本情報入力シート'!B391)</f>
        <v/>
      </c>
      <c r="C354" s="426" t="str">
        <f>IF('様式第２号　基本情報入力シート'!L391="","",'様式第２号　基本情報入力シート'!L391)</f>
        <v/>
      </c>
      <c r="D354" s="426" t="str">
        <f>IF('様式第２号　基本情報入力シート'!Q391="","",'様式第２号　基本情報入力シート'!Q391)</f>
        <v/>
      </c>
      <c r="E354" s="426" t="str">
        <f>IF('様式第２号　基本情報入力シート'!V391="","",'様式第２号　基本情報入力シート'!V391)</f>
        <v/>
      </c>
      <c r="F354" s="426" t="str">
        <f>IF('様式第２号　基本情報入力シート'!W391="","",'様式第２号　基本情報入力シート'!W391)</f>
        <v/>
      </c>
      <c r="G354" s="426" t="str">
        <f>IF('様式第２号　基本情報入力シート'!Z391="","",'様式第２号　基本情報入力シート'!Z391)</f>
        <v/>
      </c>
      <c r="H354" s="475" t="str">
        <f>IF('様式第２号　基本情報入力シート'!AD391="","",'様式第２号　基本情報入力シート'!AD391)</f>
        <v/>
      </c>
      <c r="I354" s="481" t="str">
        <f>IF('様式第２号　基本情報入力シート'!AE391="","",'様式第２号　基本情報入力シート'!AE391)</f>
        <v/>
      </c>
      <c r="J354" s="488"/>
      <c r="K354" s="491"/>
      <c r="L354" s="491"/>
      <c r="M354" s="494" t="str">
        <f>IF(G354="","",VLOOKUP(AM354,'【参考】数式用'!$AZ$3:$BA$6,2,FALSE))</f>
        <v/>
      </c>
      <c r="N354" s="503" t="str">
        <f>IF(G354="","",VLOOKUP(G354,'【参考】数式用'!$A$4:$L$54,MATCH('様式４号（個表） '!M354,'【参考】数式用'!$J$3:$L$3,0)+9,FALSE))</f>
        <v/>
      </c>
      <c r="O354" s="513" t="s">
        <v>2422</v>
      </c>
      <c r="P354" s="517" t="str">
        <f t="shared" si="25"/>
        <v>未入力あり</v>
      </c>
      <c r="Q354" s="525" t="str">
        <f>IFERROR(IF(P354="未入力あり","",ROUNDDOWN(ROUNDDOWN($H354*$I354,0)*VLOOKUP($G354,'【参考】数式用'!$A$4:$E$54,3,FALSE),0)),"")</f>
        <v/>
      </c>
      <c r="R354" s="525" t="str">
        <f>IF(AK354="×",0,IF(P354="未入力あり","",ROUNDDOWN(ROUNDDOWN($H354*$I354,0)*VLOOKUP($G354,'【参考】数式用'!$A$4:$E$54,4,FALSE),0)))</f>
        <v/>
      </c>
      <c r="S354" s="529" t="str">
        <f>IF(AL354="×",0,IF(P354="未入力あり","",ROUNDDOWN(ROUNDDOWN($H354*$I354,0)*VLOOKUP($G354,'【参考】数式用'!$A$4:$E$54,5,FALSE),0)))</f>
        <v/>
      </c>
      <c r="U354" s="535"/>
      <c r="V354" s="535"/>
      <c r="W354" s="535"/>
      <c r="X354" s="535"/>
      <c r="Y354" s="535"/>
      <c r="Z354" s="535"/>
      <c r="AA354" s="535"/>
      <c r="AB354" s="535"/>
      <c r="AC354" s="535"/>
      <c r="AD354" s="535"/>
      <c r="AE354" s="535"/>
      <c r="AG354" s="541" t="e">
        <f>IF(#REF!="○",F354,"")</f>
        <v>#REF!</v>
      </c>
      <c r="AH354" s="195" t="e">
        <f>VLOOKUP('様式４号（個表） '!$G354,'【参考】数式用'!$P$4:$Q$54,2,FALSE)</f>
        <v>#N/A</v>
      </c>
      <c r="AI354" s="195" t="e">
        <f>VLOOKUP('様式４号（個表） '!$G354,'【参考】数式用'!$P$4:$W$54,8,FALSE)</f>
        <v>#N/A</v>
      </c>
      <c r="AJ354" s="195" t="e">
        <f>VLOOKUP('様式４号（個表） '!$G354,'【参考】数式用'!$P$4:$AD$54,15,FALSE)</f>
        <v>#N/A</v>
      </c>
      <c r="AK354" s="195" t="str">
        <f t="shared" si="26"/>
        <v/>
      </c>
      <c r="AL354" s="195" t="str">
        <f t="shared" si="26"/>
        <v/>
      </c>
      <c r="AM354" s="195" t="str">
        <f t="shared" si="27"/>
        <v/>
      </c>
      <c r="AN354" s="195" t="str">
        <f>IF(G354="","",VLOOKUP(G354,'【参考】数式用'!$A$4:$M$54,13,FALSE))</f>
        <v/>
      </c>
      <c r="AO354" s="197" t="str">
        <f t="shared" si="28"/>
        <v>―</v>
      </c>
    </row>
    <row r="355" spans="1:41" ht="45" customHeight="1">
      <c r="A355" s="401">
        <f t="shared" si="29"/>
        <v>340</v>
      </c>
      <c r="B355" s="413" t="str">
        <f>IF('様式第２号　基本情報入力シート'!B392="","",'様式第２号　基本情報入力シート'!B392)</f>
        <v/>
      </c>
      <c r="C355" s="426" t="str">
        <f>IF('様式第２号　基本情報入力シート'!L392="","",'様式第２号　基本情報入力シート'!L392)</f>
        <v/>
      </c>
      <c r="D355" s="426" t="str">
        <f>IF('様式第２号　基本情報入力シート'!Q392="","",'様式第２号　基本情報入力シート'!Q392)</f>
        <v/>
      </c>
      <c r="E355" s="426" t="str">
        <f>IF('様式第２号　基本情報入力シート'!V392="","",'様式第２号　基本情報入力シート'!V392)</f>
        <v/>
      </c>
      <c r="F355" s="426" t="str">
        <f>IF('様式第２号　基本情報入力シート'!W392="","",'様式第２号　基本情報入力シート'!W392)</f>
        <v/>
      </c>
      <c r="G355" s="426" t="str">
        <f>IF('様式第２号　基本情報入力シート'!Z392="","",'様式第２号　基本情報入力シート'!Z392)</f>
        <v/>
      </c>
      <c r="H355" s="475" t="str">
        <f>IF('様式第２号　基本情報入力シート'!AD392="","",'様式第２号　基本情報入力シート'!AD392)</f>
        <v/>
      </c>
      <c r="I355" s="481" t="str">
        <f>IF('様式第２号　基本情報入力シート'!AE392="","",'様式第２号　基本情報入力シート'!AE392)</f>
        <v/>
      </c>
      <c r="J355" s="488"/>
      <c r="K355" s="491"/>
      <c r="L355" s="491"/>
      <c r="M355" s="494" t="str">
        <f>IF(G355="","",VLOOKUP(AM355,'【参考】数式用'!$AZ$3:$BA$6,2,FALSE))</f>
        <v/>
      </c>
      <c r="N355" s="503" t="str">
        <f>IF(G355="","",VLOOKUP(G355,'【参考】数式用'!$A$4:$L$54,MATCH('様式４号（個表） '!M355,'【参考】数式用'!$J$3:$L$3,0)+9,FALSE))</f>
        <v/>
      </c>
      <c r="O355" s="513" t="s">
        <v>2422</v>
      </c>
      <c r="P355" s="517" t="str">
        <f t="shared" si="25"/>
        <v>未入力あり</v>
      </c>
      <c r="Q355" s="525" t="str">
        <f>IFERROR(IF(P355="未入力あり","",ROUNDDOWN(ROUNDDOWN($H355*$I355,0)*VLOOKUP($G355,'【参考】数式用'!$A$4:$E$54,3,FALSE),0)),"")</f>
        <v/>
      </c>
      <c r="R355" s="525" t="str">
        <f>IF(AK355="×",0,IF(P355="未入力あり","",ROUNDDOWN(ROUNDDOWN($H355*$I355,0)*VLOOKUP($G355,'【参考】数式用'!$A$4:$E$54,4,FALSE),0)))</f>
        <v/>
      </c>
      <c r="S355" s="529" t="str">
        <f>IF(AL355="×",0,IF(P355="未入力あり","",ROUNDDOWN(ROUNDDOWN($H355*$I355,0)*VLOOKUP($G355,'【参考】数式用'!$A$4:$E$54,5,FALSE),0)))</f>
        <v/>
      </c>
      <c r="U355" s="535"/>
      <c r="V355" s="535"/>
      <c r="W355" s="535"/>
      <c r="X355" s="535"/>
      <c r="Y355" s="535"/>
      <c r="Z355" s="535"/>
      <c r="AA355" s="535"/>
      <c r="AB355" s="535"/>
      <c r="AC355" s="535"/>
      <c r="AD355" s="535"/>
      <c r="AE355" s="535"/>
      <c r="AG355" s="541" t="e">
        <f>IF(#REF!="○",F355,"")</f>
        <v>#REF!</v>
      </c>
      <c r="AH355" s="195" t="e">
        <f>VLOOKUP('様式４号（個表） '!$G355,'【参考】数式用'!$P$4:$Q$54,2,FALSE)</f>
        <v>#N/A</v>
      </c>
      <c r="AI355" s="195" t="e">
        <f>VLOOKUP('様式４号（個表） '!$G355,'【参考】数式用'!$P$4:$W$54,8,FALSE)</f>
        <v>#N/A</v>
      </c>
      <c r="AJ355" s="195" t="e">
        <f>VLOOKUP('様式４号（個表） '!$G355,'【参考】数式用'!$P$4:$AD$54,15,FALSE)</f>
        <v>#N/A</v>
      </c>
      <c r="AK355" s="195" t="str">
        <f t="shared" si="26"/>
        <v/>
      </c>
      <c r="AL355" s="195" t="str">
        <f t="shared" si="26"/>
        <v/>
      </c>
      <c r="AM355" s="195" t="str">
        <f t="shared" si="27"/>
        <v/>
      </c>
      <c r="AN355" s="195" t="str">
        <f>IF(G355="","",VLOOKUP(G355,'【参考】数式用'!$A$4:$M$54,13,FALSE))</f>
        <v/>
      </c>
      <c r="AO355" s="197" t="str">
        <f t="shared" si="28"/>
        <v>―</v>
      </c>
    </row>
    <row r="356" spans="1:41" ht="45" customHeight="1">
      <c r="A356" s="401">
        <f t="shared" si="29"/>
        <v>341</v>
      </c>
      <c r="B356" s="413" t="str">
        <f>IF('様式第２号　基本情報入力シート'!B393="","",'様式第２号　基本情報入力シート'!B393)</f>
        <v/>
      </c>
      <c r="C356" s="426" t="str">
        <f>IF('様式第２号　基本情報入力シート'!L393="","",'様式第２号　基本情報入力シート'!L393)</f>
        <v/>
      </c>
      <c r="D356" s="426" t="str">
        <f>IF('様式第２号　基本情報入力シート'!Q393="","",'様式第２号　基本情報入力シート'!Q393)</f>
        <v/>
      </c>
      <c r="E356" s="426" t="str">
        <f>IF('様式第２号　基本情報入力シート'!V393="","",'様式第２号　基本情報入力シート'!V393)</f>
        <v/>
      </c>
      <c r="F356" s="426" t="str">
        <f>IF('様式第２号　基本情報入力シート'!W393="","",'様式第２号　基本情報入力シート'!W393)</f>
        <v/>
      </c>
      <c r="G356" s="426" t="str">
        <f>IF('様式第２号　基本情報入力シート'!Z393="","",'様式第２号　基本情報入力シート'!Z393)</f>
        <v/>
      </c>
      <c r="H356" s="475" t="str">
        <f>IF('様式第２号　基本情報入力シート'!AD393="","",'様式第２号　基本情報入力シート'!AD393)</f>
        <v/>
      </c>
      <c r="I356" s="481" t="str">
        <f>IF('様式第２号　基本情報入力シート'!AE393="","",'様式第２号　基本情報入力シート'!AE393)</f>
        <v/>
      </c>
      <c r="J356" s="488"/>
      <c r="K356" s="491"/>
      <c r="L356" s="491"/>
      <c r="M356" s="494" t="str">
        <f>IF(G356="","",VLOOKUP(AM356,'【参考】数式用'!$AZ$3:$BA$6,2,FALSE))</f>
        <v/>
      </c>
      <c r="N356" s="503" t="str">
        <f>IF(G356="","",VLOOKUP(G356,'【参考】数式用'!$A$4:$L$54,MATCH('様式４号（個表） '!M356,'【参考】数式用'!$J$3:$L$3,0)+9,FALSE))</f>
        <v/>
      </c>
      <c r="O356" s="513" t="s">
        <v>2422</v>
      </c>
      <c r="P356" s="517" t="str">
        <f t="shared" si="25"/>
        <v>未入力あり</v>
      </c>
      <c r="Q356" s="525" t="str">
        <f>IFERROR(IF(P356="未入力あり","",ROUNDDOWN(ROUNDDOWN($H356*$I356,0)*VLOOKUP($G356,'【参考】数式用'!$A$4:$E$54,3,FALSE),0)),"")</f>
        <v/>
      </c>
      <c r="R356" s="525" t="str">
        <f>IF(AK356="×",0,IF(P356="未入力あり","",ROUNDDOWN(ROUNDDOWN($H356*$I356,0)*VLOOKUP($G356,'【参考】数式用'!$A$4:$E$54,4,FALSE),0)))</f>
        <v/>
      </c>
      <c r="S356" s="529" t="str">
        <f>IF(AL356="×",0,IF(P356="未入力あり","",ROUNDDOWN(ROUNDDOWN($H356*$I356,0)*VLOOKUP($G356,'【参考】数式用'!$A$4:$E$54,5,FALSE),0)))</f>
        <v/>
      </c>
      <c r="U356" s="535"/>
      <c r="V356" s="535"/>
      <c r="W356" s="535"/>
      <c r="X356" s="535"/>
      <c r="Y356" s="535"/>
      <c r="Z356" s="535"/>
      <c r="AA356" s="535"/>
      <c r="AB356" s="535"/>
      <c r="AC356" s="535"/>
      <c r="AD356" s="535"/>
      <c r="AE356" s="535"/>
      <c r="AG356" s="541" t="e">
        <f>IF(#REF!="○",F356,"")</f>
        <v>#REF!</v>
      </c>
      <c r="AH356" s="195" t="e">
        <f>VLOOKUP('様式４号（個表） '!$G356,'【参考】数式用'!$P$4:$Q$54,2,FALSE)</f>
        <v>#N/A</v>
      </c>
      <c r="AI356" s="195" t="e">
        <f>VLOOKUP('様式４号（個表） '!$G356,'【参考】数式用'!$P$4:$W$54,8,FALSE)</f>
        <v>#N/A</v>
      </c>
      <c r="AJ356" s="195" t="e">
        <f>VLOOKUP('様式４号（個表） '!$G356,'【参考】数式用'!$P$4:$AD$54,15,FALSE)</f>
        <v>#N/A</v>
      </c>
      <c r="AK356" s="195" t="str">
        <f t="shared" si="26"/>
        <v/>
      </c>
      <c r="AL356" s="195" t="str">
        <f t="shared" si="26"/>
        <v/>
      </c>
      <c r="AM356" s="195" t="str">
        <f t="shared" si="27"/>
        <v/>
      </c>
      <c r="AN356" s="195" t="str">
        <f>IF(G356="","",VLOOKUP(G356,'【参考】数式用'!$A$4:$M$54,13,FALSE))</f>
        <v/>
      </c>
      <c r="AO356" s="197" t="str">
        <f t="shared" si="28"/>
        <v>―</v>
      </c>
    </row>
    <row r="357" spans="1:41" ht="45" customHeight="1">
      <c r="A357" s="401">
        <f t="shared" si="29"/>
        <v>342</v>
      </c>
      <c r="B357" s="413" t="str">
        <f>IF('様式第２号　基本情報入力シート'!B394="","",'様式第２号　基本情報入力シート'!B394)</f>
        <v/>
      </c>
      <c r="C357" s="426" t="str">
        <f>IF('様式第２号　基本情報入力シート'!L394="","",'様式第２号　基本情報入力シート'!L394)</f>
        <v/>
      </c>
      <c r="D357" s="426" t="str">
        <f>IF('様式第２号　基本情報入力シート'!Q394="","",'様式第２号　基本情報入力シート'!Q394)</f>
        <v/>
      </c>
      <c r="E357" s="426" t="str">
        <f>IF('様式第２号　基本情報入力シート'!V394="","",'様式第２号　基本情報入力シート'!V394)</f>
        <v/>
      </c>
      <c r="F357" s="426" t="str">
        <f>IF('様式第２号　基本情報入力シート'!W394="","",'様式第２号　基本情報入力シート'!W394)</f>
        <v/>
      </c>
      <c r="G357" s="426" t="str">
        <f>IF('様式第２号　基本情報入力シート'!Z394="","",'様式第２号　基本情報入力シート'!Z394)</f>
        <v/>
      </c>
      <c r="H357" s="475" t="str">
        <f>IF('様式第２号　基本情報入力シート'!AD394="","",'様式第２号　基本情報入力シート'!AD394)</f>
        <v/>
      </c>
      <c r="I357" s="481" t="str">
        <f>IF('様式第２号　基本情報入力シート'!AE394="","",'様式第２号　基本情報入力シート'!AE394)</f>
        <v/>
      </c>
      <c r="J357" s="488"/>
      <c r="K357" s="491"/>
      <c r="L357" s="491"/>
      <c r="M357" s="494" t="str">
        <f>IF(G357="","",VLOOKUP(AM357,'【参考】数式用'!$AZ$3:$BA$6,2,FALSE))</f>
        <v/>
      </c>
      <c r="N357" s="503" t="str">
        <f>IF(G357="","",VLOOKUP(G357,'【参考】数式用'!$A$4:$L$54,MATCH('様式４号（個表） '!M357,'【参考】数式用'!$J$3:$L$3,0)+9,FALSE))</f>
        <v/>
      </c>
      <c r="O357" s="513" t="s">
        <v>2422</v>
      </c>
      <c r="P357" s="517" t="str">
        <f t="shared" si="25"/>
        <v>未入力あり</v>
      </c>
      <c r="Q357" s="525" t="str">
        <f>IFERROR(IF(P357="未入力あり","",ROUNDDOWN(ROUNDDOWN($H357*$I357,0)*VLOOKUP($G357,'【参考】数式用'!$A$4:$E$54,3,FALSE),0)),"")</f>
        <v/>
      </c>
      <c r="R357" s="525" t="str">
        <f>IF(AK357="×",0,IF(P357="未入力あり","",ROUNDDOWN(ROUNDDOWN($H357*$I357,0)*VLOOKUP($G357,'【参考】数式用'!$A$4:$E$54,4,FALSE),0)))</f>
        <v/>
      </c>
      <c r="S357" s="529" t="str">
        <f>IF(AL357="×",0,IF(P357="未入力あり","",ROUNDDOWN(ROUNDDOWN($H357*$I357,0)*VLOOKUP($G357,'【参考】数式用'!$A$4:$E$54,5,FALSE),0)))</f>
        <v/>
      </c>
      <c r="U357" s="535"/>
      <c r="V357" s="535"/>
      <c r="W357" s="535"/>
      <c r="X357" s="535"/>
      <c r="Y357" s="535"/>
      <c r="Z357" s="535"/>
      <c r="AA357" s="535"/>
      <c r="AB357" s="535"/>
      <c r="AC357" s="535"/>
      <c r="AD357" s="535"/>
      <c r="AE357" s="535"/>
      <c r="AG357" s="541" t="e">
        <f>IF(#REF!="○",F357,"")</f>
        <v>#REF!</v>
      </c>
      <c r="AH357" s="195" t="e">
        <f>VLOOKUP('様式４号（個表） '!$G357,'【参考】数式用'!$P$4:$Q$54,2,FALSE)</f>
        <v>#N/A</v>
      </c>
      <c r="AI357" s="195" t="e">
        <f>VLOOKUP('様式４号（個表） '!$G357,'【参考】数式用'!$P$4:$W$54,8,FALSE)</f>
        <v>#N/A</v>
      </c>
      <c r="AJ357" s="195" t="e">
        <f>VLOOKUP('様式４号（個表） '!$G357,'【参考】数式用'!$P$4:$AD$54,15,FALSE)</f>
        <v>#N/A</v>
      </c>
      <c r="AK357" s="195" t="str">
        <f t="shared" si="26"/>
        <v/>
      </c>
      <c r="AL357" s="195" t="str">
        <f t="shared" si="26"/>
        <v/>
      </c>
      <c r="AM357" s="195" t="str">
        <f t="shared" si="27"/>
        <v/>
      </c>
      <c r="AN357" s="195" t="str">
        <f>IF(G357="","",VLOOKUP(G357,'【参考】数式用'!$A$4:$M$54,13,FALSE))</f>
        <v/>
      </c>
      <c r="AO357" s="197" t="str">
        <f t="shared" si="28"/>
        <v>―</v>
      </c>
    </row>
    <row r="358" spans="1:41" ht="45" customHeight="1">
      <c r="A358" s="401">
        <f t="shared" si="29"/>
        <v>343</v>
      </c>
      <c r="B358" s="413" t="str">
        <f>IF('様式第２号　基本情報入力シート'!B395="","",'様式第２号　基本情報入力シート'!B395)</f>
        <v/>
      </c>
      <c r="C358" s="426" t="str">
        <f>IF('様式第２号　基本情報入力シート'!L395="","",'様式第２号　基本情報入力シート'!L395)</f>
        <v/>
      </c>
      <c r="D358" s="426" t="str">
        <f>IF('様式第２号　基本情報入力シート'!Q395="","",'様式第２号　基本情報入力シート'!Q395)</f>
        <v/>
      </c>
      <c r="E358" s="426" t="str">
        <f>IF('様式第２号　基本情報入力シート'!V395="","",'様式第２号　基本情報入力シート'!V395)</f>
        <v/>
      </c>
      <c r="F358" s="426" t="str">
        <f>IF('様式第２号　基本情報入力シート'!W395="","",'様式第２号　基本情報入力シート'!W395)</f>
        <v/>
      </c>
      <c r="G358" s="426" t="str">
        <f>IF('様式第２号　基本情報入力シート'!Z395="","",'様式第２号　基本情報入力シート'!Z395)</f>
        <v/>
      </c>
      <c r="H358" s="475" t="str">
        <f>IF('様式第２号　基本情報入力シート'!AD395="","",'様式第２号　基本情報入力シート'!AD395)</f>
        <v/>
      </c>
      <c r="I358" s="481" t="str">
        <f>IF('様式第２号　基本情報入力シート'!AE395="","",'様式第２号　基本情報入力シート'!AE395)</f>
        <v/>
      </c>
      <c r="J358" s="488"/>
      <c r="K358" s="491"/>
      <c r="L358" s="491"/>
      <c r="M358" s="494" t="str">
        <f>IF(G358="","",VLOOKUP(AM358,'【参考】数式用'!$AZ$3:$BA$6,2,FALSE))</f>
        <v/>
      </c>
      <c r="N358" s="503" t="str">
        <f>IF(G358="","",VLOOKUP(G358,'【参考】数式用'!$A$4:$L$54,MATCH('様式４号（個表） '!M358,'【参考】数式用'!$J$3:$L$3,0)+9,FALSE))</f>
        <v/>
      </c>
      <c r="O358" s="513" t="s">
        <v>2422</v>
      </c>
      <c r="P358" s="517" t="str">
        <f t="shared" si="25"/>
        <v>未入力あり</v>
      </c>
      <c r="Q358" s="525" t="str">
        <f>IFERROR(IF(P358="未入力あり","",ROUNDDOWN(ROUNDDOWN($H358*$I358,0)*VLOOKUP($G358,'【参考】数式用'!$A$4:$E$54,3,FALSE),0)),"")</f>
        <v/>
      </c>
      <c r="R358" s="525" t="str">
        <f>IF(AK358="×",0,IF(P358="未入力あり","",ROUNDDOWN(ROUNDDOWN($H358*$I358,0)*VLOOKUP($G358,'【参考】数式用'!$A$4:$E$54,4,FALSE),0)))</f>
        <v/>
      </c>
      <c r="S358" s="529" t="str">
        <f>IF(AL358="×",0,IF(P358="未入力あり","",ROUNDDOWN(ROUNDDOWN($H358*$I358,0)*VLOOKUP($G358,'【参考】数式用'!$A$4:$E$54,5,FALSE),0)))</f>
        <v/>
      </c>
      <c r="U358" s="535"/>
      <c r="V358" s="535"/>
      <c r="W358" s="535"/>
      <c r="X358" s="535"/>
      <c r="Y358" s="535"/>
      <c r="Z358" s="535"/>
      <c r="AA358" s="535"/>
      <c r="AB358" s="535"/>
      <c r="AC358" s="535"/>
      <c r="AD358" s="535"/>
      <c r="AE358" s="535"/>
      <c r="AG358" s="541" t="e">
        <f>IF(#REF!="○",F358,"")</f>
        <v>#REF!</v>
      </c>
      <c r="AH358" s="195" t="e">
        <f>VLOOKUP('様式４号（個表） '!$G358,'【参考】数式用'!$P$4:$Q$54,2,FALSE)</f>
        <v>#N/A</v>
      </c>
      <c r="AI358" s="195" t="e">
        <f>VLOOKUP('様式４号（個表） '!$G358,'【参考】数式用'!$P$4:$W$54,8,FALSE)</f>
        <v>#N/A</v>
      </c>
      <c r="AJ358" s="195" t="e">
        <f>VLOOKUP('様式４号（個表） '!$G358,'【参考】数式用'!$P$4:$AD$54,15,FALSE)</f>
        <v>#N/A</v>
      </c>
      <c r="AK358" s="195" t="str">
        <f t="shared" si="26"/>
        <v/>
      </c>
      <c r="AL358" s="195" t="str">
        <f t="shared" si="26"/>
        <v/>
      </c>
      <c r="AM358" s="195" t="str">
        <f t="shared" si="27"/>
        <v/>
      </c>
      <c r="AN358" s="195" t="str">
        <f>IF(G358="","",VLOOKUP(G358,'【参考】数式用'!$A$4:$M$54,13,FALSE))</f>
        <v/>
      </c>
      <c r="AO358" s="197" t="str">
        <f t="shared" si="28"/>
        <v>―</v>
      </c>
    </row>
    <row r="359" spans="1:41" ht="45" customHeight="1">
      <c r="A359" s="401">
        <f t="shared" si="29"/>
        <v>344</v>
      </c>
      <c r="B359" s="413" t="str">
        <f>IF('様式第２号　基本情報入力シート'!B396="","",'様式第２号　基本情報入力シート'!B396)</f>
        <v/>
      </c>
      <c r="C359" s="426" t="str">
        <f>IF('様式第２号　基本情報入力シート'!L396="","",'様式第２号　基本情報入力シート'!L396)</f>
        <v/>
      </c>
      <c r="D359" s="426" t="str">
        <f>IF('様式第２号　基本情報入力シート'!Q396="","",'様式第２号　基本情報入力シート'!Q396)</f>
        <v/>
      </c>
      <c r="E359" s="426" t="str">
        <f>IF('様式第２号　基本情報入力シート'!V396="","",'様式第２号　基本情報入力シート'!V396)</f>
        <v/>
      </c>
      <c r="F359" s="426" t="str">
        <f>IF('様式第２号　基本情報入力シート'!W396="","",'様式第２号　基本情報入力シート'!W396)</f>
        <v/>
      </c>
      <c r="G359" s="426" t="str">
        <f>IF('様式第２号　基本情報入力シート'!Z396="","",'様式第２号　基本情報入力シート'!Z396)</f>
        <v/>
      </c>
      <c r="H359" s="475" t="str">
        <f>IF('様式第２号　基本情報入力シート'!AD396="","",'様式第２号　基本情報入力シート'!AD396)</f>
        <v/>
      </c>
      <c r="I359" s="481" t="str">
        <f>IF('様式第２号　基本情報入力シート'!AE396="","",'様式第２号　基本情報入力シート'!AE396)</f>
        <v/>
      </c>
      <c r="J359" s="488"/>
      <c r="K359" s="491"/>
      <c r="L359" s="491"/>
      <c r="M359" s="494" t="str">
        <f>IF(G359="","",VLOOKUP(AM359,'【参考】数式用'!$AZ$3:$BA$6,2,FALSE))</f>
        <v/>
      </c>
      <c r="N359" s="503" t="str">
        <f>IF(G359="","",VLOOKUP(G359,'【参考】数式用'!$A$4:$L$54,MATCH('様式４号（個表） '!M359,'【参考】数式用'!$J$3:$L$3,0)+9,FALSE))</f>
        <v/>
      </c>
      <c r="O359" s="513" t="s">
        <v>2422</v>
      </c>
      <c r="P359" s="517" t="str">
        <f t="shared" si="25"/>
        <v>未入力あり</v>
      </c>
      <c r="Q359" s="525" t="str">
        <f>IFERROR(IF(P359="未入力あり","",ROUNDDOWN(ROUNDDOWN($H359*$I359,0)*VLOOKUP($G359,'【参考】数式用'!$A$4:$E$54,3,FALSE),0)),"")</f>
        <v/>
      </c>
      <c r="R359" s="525" t="str">
        <f>IF(AK359="×",0,IF(P359="未入力あり","",ROUNDDOWN(ROUNDDOWN($H359*$I359,0)*VLOOKUP($G359,'【参考】数式用'!$A$4:$E$54,4,FALSE),0)))</f>
        <v/>
      </c>
      <c r="S359" s="529" t="str">
        <f>IF(AL359="×",0,IF(P359="未入力あり","",ROUNDDOWN(ROUNDDOWN($H359*$I359,0)*VLOOKUP($G359,'【参考】数式用'!$A$4:$E$54,5,FALSE),0)))</f>
        <v/>
      </c>
      <c r="U359" s="535"/>
      <c r="V359" s="535"/>
      <c r="W359" s="535"/>
      <c r="X359" s="535"/>
      <c r="Y359" s="535"/>
      <c r="Z359" s="535"/>
      <c r="AA359" s="535"/>
      <c r="AB359" s="535"/>
      <c r="AC359" s="535"/>
      <c r="AD359" s="535"/>
      <c r="AE359" s="535"/>
      <c r="AG359" s="541" t="e">
        <f>IF(#REF!="○",F359,"")</f>
        <v>#REF!</v>
      </c>
      <c r="AH359" s="195" t="e">
        <f>VLOOKUP('様式４号（個表） '!$G359,'【参考】数式用'!$P$4:$Q$54,2,FALSE)</f>
        <v>#N/A</v>
      </c>
      <c r="AI359" s="195" t="e">
        <f>VLOOKUP('様式４号（個表） '!$G359,'【参考】数式用'!$P$4:$W$54,8,FALSE)</f>
        <v>#N/A</v>
      </c>
      <c r="AJ359" s="195" t="e">
        <f>VLOOKUP('様式４号（個表） '!$G359,'【参考】数式用'!$P$4:$AD$54,15,FALSE)</f>
        <v>#N/A</v>
      </c>
      <c r="AK359" s="195" t="str">
        <f t="shared" si="26"/>
        <v/>
      </c>
      <c r="AL359" s="195" t="str">
        <f t="shared" si="26"/>
        <v/>
      </c>
      <c r="AM359" s="195" t="str">
        <f t="shared" si="27"/>
        <v/>
      </c>
      <c r="AN359" s="195" t="str">
        <f>IF(G359="","",VLOOKUP(G359,'【参考】数式用'!$A$4:$M$54,13,FALSE))</f>
        <v/>
      </c>
      <c r="AO359" s="197" t="str">
        <f t="shared" si="28"/>
        <v>―</v>
      </c>
    </row>
    <row r="360" spans="1:41" ht="45" customHeight="1">
      <c r="A360" s="401">
        <f t="shared" si="29"/>
        <v>345</v>
      </c>
      <c r="B360" s="413" t="str">
        <f>IF('様式第２号　基本情報入力シート'!B397="","",'様式第２号　基本情報入力シート'!B397)</f>
        <v/>
      </c>
      <c r="C360" s="426" t="str">
        <f>IF('様式第２号　基本情報入力シート'!L397="","",'様式第２号　基本情報入力シート'!L397)</f>
        <v/>
      </c>
      <c r="D360" s="426" t="str">
        <f>IF('様式第２号　基本情報入力シート'!Q397="","",'様式第２号　基本情報入力シート'!Q397)</f>
        <v/>
      </c>
      <c r="E360" s="426" t="str">
        <f>IF('様式第２号　基本情報入力シート'!V397="","",'様式第２号　基本情報入力シート'!V397)</f>
        <v/>
      </c>
      <c r="F360" s="426" t="str">
        <f>IF('様式第２号　基本情報入力シート'!W397="","",'様式第２号　基本情報入力シート'!W397)</f>
        <v/>
      </c>
      <c r="G360" s="426" t="str">
        <f>IF('様式第２号　基本情報入力シート'!Z397="","",'様式第２号　基本情報入力シート'!Z397)</f>
        <v/>
      </c>
      <c r="H360" s="475" t="str">
        <f>IF('様式第２号　基本情報入力シート'!AD397="","",'様式第２号　基本情報入力シート'!AD397)</f>
        <v/>
      </c>
      <c r="I360" s="481" t="str">
        <f>IF('様式第２号　基本情報入力シート'!AE397="","",'様式第２号　基本情報入力シート'!AE397)</f>
        <v/>
      </c>
      <c r="J360" s="488"/>
      <c r="K360" s="491"/>
      <c r="L360" s="491"/>
      <c r="M360" s="494" t="str">
        <f>IF(G360="","",VLOOKUP(AM360,'【参考】数式用'!$AZ$3:$BA$6,2,FALSE))</f>
        <v/>
      </c>
      <c r="N360" s="503" t="str">
        <f>IF(G360="","",VLOOKUP(G360,'【参考】数式用'!$A$4:$L$54,MATCH('様式４号（個表） '!M360,'【参考】数式用'!$J$3:$L$3,0)+9,FALSE))</f>
        <v/>
      </c>
      <c r="O360" s="513" t="s">
        <v>2422</v>
      </c>
      <c r="P360" s="517" t="str">
        <f t="shared" si="25"/>
        <v>未入力あり</v>
      </c>
      <c r="Q360" s="525" t="str">
        <f>IFERROR(IF(P360="未入力あり","",ROUNDDOWN(ROUNDDOWN($H360*$I360,0)*VLOOKUP($G360,'【参考】数式用'!$A$4:$E$54,3,FALSE),0)),"")</f>
        <v/>
      </c>
      <c r="R360" s="525" t="str">
        <f>IF(AK360="×",0,IF(P360="未入力あり","",ROUNDDOWN(ROUNDDOWN($H360*$I360,0)*VLOOKUP($G360,'【参考】数式用'!$A$4:$E$54,4,FALSE),0)))</f>
        <v/>
      </c>
      <c r="S360" s="529" t="str">
        <f>IF(AL360="×",0,IF(P360="未入力あり","",ROUNDDOWN(ROUNDDOWN($H360*$I360,0)*VLOOKUP($G360,'【参考】数式用'!$A$4:$E$54,5,FALSE),0)))</f>
        <v/>
      </c>
      <c r="U360" s="535"/>
      <c r="V360" s="535"/>
      <c r="W360" s="535"/>
      <c r="X360" s="535"/>
      <c r="Y360" s="535"/>
      <c r="Z360" s="535"/>
      <c r="AA360" s="535"/>
      <c r="AB360" s="535"/>
      <c r="AC360" s="535"/>
      <c r="AD360" s="535"/>
      <c r="AE360" s="535"/>
      <c r="AG360" s="541" t="e">
        <f>IF(#REF!="○",F360,"")</f>
        <v>#REF!</v>
      </c>
      <c r="AH360" s="195" t="e">
        <f>VLOOKUP('様式４号（個表） '!$G360,'【参考】数式用'!$P$4:$Q$54,2,FALSE)</f>
        <v>#N/A</v>
      </c>
      <c r="AI360" s="195" t="e">
        <f>VLOOKUP('様式４号（個表） '!$G360,'【参考】数式用'!$P$4:$W$54,8,FALSE)</f>
        <v>#N/A</v>
      </c>
      <c r="AJ360" s="195" t="e">
        <f>VLOOKUP('様式４号（個表） '!$G360,'【参考】数式用'!$P$4:$AD$54,15,FALSE)</f>
        <v>#N/A</v>
      </c>
      <c r="AK360" s="195" t="str">
        <f t="shared" si="26"/>
        <v/>
      </c>
      <c r="AL360" s="195" t="str">
        <f t="shared" si="26"/>
        <v/>
      </c>
      <c r="AM360" s="195" t="str">
        <f t="shared" si="27"/>
        <v/>
      </c>
      <c r="AN360" s="195" t="str">
        <f>IF(G360="","",VLOOKUP(G360,'【参考】数式用'!$A$4:$M$54,13,FALSE))</f>
        <v/>
      </c>
      <c r="AO360" s="197" t="str">
        <f t="shared" si="28"/>
        <v>―</v>
      </c>
    </row>
    <row r="361" spans="1:41" ht="45" customHeight="1">
      <c r="A361" s="401">
        <f t="shared" si="29"/>
        <v>346</v>
      </c>
      <c r="B361" s="413" t="str">
        <f>IF('様式第２号　基本情報入力シート'!B398="","",'様式第２号　基本情報入力シート'!B398)</f>
        <v/>
      </c>
      <c r="C361" s="426" t="str">
        <f>IF('様式第２号　基本情報入力シート'!L398="","",'様式第２号　基本情報入力シート'!L398)</f>
        <v/>
      </c>
      <c r="D361" s="426" t="str">
        <f>IF('様式第２号　基本情報入力シート'!Q398="","",'様式第２号　基本情報入力シート'!Q398)</f>
        <v/>
      </c>
      <c r="E361" s="426" t="str">
        <f>IF('様式第２号　基本情報入力シート'!V398="","",'様式第２号　基本情報入力シート'!V398)</f>
        <v/>
      </c>
      <c r="F361" s="426" t="str">
        <f>IF('様式第２号　基本情報入力シート'!W398="","",'様式第２号　基本情報入力シート'!W398)</f>
        <v/>
      </c>
      <c r="G361" s="426" t="str">
        <f>IF('様式第２号　基本情報入力シート'!Z398="","",'様式第２号　基本情報入力シート'!Z398)</f>
        <v/>
      </c>
      <c r="H361" s="475" t="str">
        <f>IF('様式第２号　基本情報入力シート'!AD398="","",'様式第２号　基本情報入力シート'!AD398)</f>
        <v/>
      </c>
      <c r="I361" s="481" t="str">
        <f>IF('様式第２号　基本情報入力シート'!AE398="","",'様式第２号　基本情報入力シート'!AE398)</f>
        <v/>
      </c>
      <c r="J361" s="488"/>
      <c r="K361" s="491"/>
      <c r="L361" s="491"/>
      <c r="M361" s="494" t="str">
        <f>IF(G361="","",VLOOKUP(AM361,'【参考】数式用'!$AZ$3:$BA$6,2,FALSE))</f>
        <v/>
      </c>
      <c r="N361" s="503" t="str">
        <f>IF(G361="","",VLOOKUP(G361,'【参考】数式用'!$A$4:$L$54,MATCH('様式４号（個表） '!M361,'【参考】数式用'!$J$3:$L$3,0)+9,FALSE))</f>
        <v/>
      </c>
      <c r="O361" s="513" t="s">
        <v>2422</v>
      </c>
      <c r="P361" s="517" t="str">
        <f t="shared" si="25"/>
        <v>未入力あり</v>
      </c>
      <c r="Q361" s="525" t="str">
        <f>IFERROR(IF(P361="未入力あり","",ROUNDDOWN(ROUNDDOWN($H361*$I361,0)*VLOOKUP($G361,'【参考】数式用'!$A$4:$E$54,3,FALSE),0)),"")</f>
        <v/>
      </c>
      <c r="R361" s="525" t="str">
        <f>IF(AK361="×",0,IF(P361="未入力あり","",ROUNDDOWN(ROUNDDOWN($H361*$I361,0)*VLOOKUP($G361,'【参考】数式用'!$A$4:$E$54,4,FALSE),0)))</f>
        <v/>
      </c>
      <c r="S361" s="529" t="str">
        <f>IF(AL361="×",0,IF(P361="未入力あり","",ROUNDDOWN(ROUNDDOWN($H361*$I361,0)*VLOOKUP($G361,'【参考】数式用'!$A$4:$E$54,5,FALSE),0)))</f>
        <v/>
      </c>
      <c r="U361" s="535"/>
      <c r="V361" s="535"/>
      <c r="W361" s="535"/>
      <c r="X361" s="535"/>
      <c r="Y361" s="535"/>
      <c r="Z361" s="535"/>
      <c r="AA361" s="535"/>
      <c r="AB361" s="535"/>
      <c r="AC361" s="535"/>
      <c r="AD361" s="535"/>
      <c r="AE361" s="535"/>
      <c r="AG361" s="541" t="e">
        <f>IF(#REF!="○",F361,"")</f>
        <v>#REF!</v>
      </c>
      <c r="AH361" s="195" t="e">
        <f>VLOOKUP('様式４号（個表） '!$G361,'【参考】数式用'!$P$4:$Q$54,2,FALSE)</f>
        <v>#N/A</v>
      </c>
      <c r="AI361" s="195" t="e">
        <f>VLOOKUP('様式４号（個表） '!$G361,'【参考】数式用'!$P$4:$W$54,8,FALSE)</f>
        <v>#N/A</v>
      </c>
      <c r="AJ361" s="195" t="e">
        <f>VLOOKUP('様式４号（個表） '!$G361,'【参考】数式用'!$P$4:$AD$54,15,FALSE)</f>
        <v>#N/A</v>
      </c>
      <c r="AK361" s="195" t="str">
        <f t="shared" si="26"/>
        <v/>
      </c>
      <c r="AL361" s="195" t="str">
        <f t="shared" si="26"/>
        <v/>
      </c>
      <c r="AM361" s="195" t="str">
        <f t="shared" si="27"/>
        <v/>
      </c>
      <c r="AN361" s="195" t="str">
        <f>IF(G361="","",VLOOKUP(G361,'【参考】数式用'!$A$4:$M$54,13,FALSE))</f>
        <v/>
      </c>
      <c r="AO361" s="197" t="str">
        <f t="shared" si="28"/>
        <v>―</v>
      </c>
    </row>
    <row r="362" spans="1:41" ht="45" customHeight="1">
      <c r="A362" s="401">
        <f t="shared" si="29"/>
        <v>347</v>
      </c>
      <c r="B362" s="413" t="str">
        <f>IF('様式第２号　基本情報入力シート'!B399="","",'様式第２号　基本情報入力シート'!B399)</f>
        <v/>
      </c>
      <c r="C362" s="426" t="str">
        <f>IF('様式第２号　基本情報入力シート'!L399="","",'様式第２号　基本情報入力シート'!L399)</f>
        <v/>
      </c>
      <c r="D362" s="426" t="str">
        <f>IF('様式第２号　基本情報入力シート'!Q399="","",'様式第２号　基本情報入力シート'!Q399)</f>
        <v/>
      </c>
      <c r="E362" s="426" t="str">
        <f>IF('様式第２号　基本情報入力シート'!V399="","",'様式第２号　基本情報入力シート'!V399)</f>
        <v/>
      </c>
      <c r="F362" s="426" t="str">
        <f>IF('様式第２号　基本情報入力シート'!W399="","",'様式第２号　基本情報入力シート'!W399)</f>
        <v/>
      </c>
      <c r="G362" s="426" t="str">
        <f>IF('様式第２号　基本情報入力シート'!Z399="","",'様式第２号　基本情報入力シート'!Z399)</f>
        <v/>
      </c>
      <c r="H362" s="475" t="str">
        <f>IF('様式第２号　基本情報入力シート'!AD399="","",'様式第２号　基本情報入力シート'!AD399)</f>
        <v/>
      </c>
      <c r="I362" s="481" t="str">
        <f>IF('様式第２号　基本情報入力シート'!AE399="","",'様式第２号　基本情報入力シート'!AE399)</f>
        <v/>
      </c>
      <c r="J362" s="488"/>
      <c r="K362" s="491"/>
      <c r="L362" s="491"/>
      <c r="M362" s="494" t="str">
        <f>IF(G362="","",VLOOKUP(AM362,'【参考】数式用'!$AZ$3:$BA$6,2,FALSE))</f>
        <v/>
      </c>
      <c r="N362" s="503" t="str">
        <f>IF(G362="","",VLOOKUP(G362,'【参考】数式用'!$A$4:$L$54,MATCH('様式４号（個表） '!M362,'【参考】数式用'!$J$3:$L$3,0)+9,FALSE))</f>
        <v/>
      </c>
      <c r="O362" s="513" t="s">
        <v>2422</v>
      </c>
      <c r="P362" s="517" t="str">
        <f t="shared" si="25"/>
        <v>未入力あり</v>
      </c>
      <c r="Q362" s="525" t="str">
        <f>IFERROR(IF(P362="未入力あり","",ROUNDDOWN(ROUNDDOWN($H362*$I362,0)*VLOOKUP($G362,'【参考】数式用'!$A$4:$E$54,3,FALSE),0)),"")</f>
        <v/>
      </c>
      <c r="R362" s="525" t="str">
        <f>IF(AK362="×",0,IF(P362="未入力あり","",ROUNDDOWN(ROUNDDOWN($H362*$I362,0)*VLOOKUP($G362,'【参考】数式用'!$A$4:$E$54,4,FALSE),0)))</f>
        <v/>
      </c>
      <c r="S362" s="529" t="str">
        <f>IF(AL362="×",0,IF(P362="未入力あり","",ROUNDDOWN(ROUNDDOWN($H362*$I362,0)*VLOOKUP($G362,'【参考】数式用'!$A$4:$E$54,5,FALSE),0)))</f>
        <v/>
      </c>
      <c r="U362" s="535"/>
      <c r="V362" s="535"/>
      <c r="W362" s="535"/>
      <c r="X362" s="535"/>
      <c r="Y362" s="535"/>
      <c r="Z362" s="535"/>
      <c r="AA362" s="535"/>
      <c r="AB362" s="535"/>
      <c r="AC362" s="535"/>
      <c r="AD362" s="535"/>
      <c r="AE362" s="535"/>
      <c r="AG362" s="541" t="e">
        <f>IF(#REF!="○",F362,"")</f>
        <v>#REF!</v>
      </c>
      <c r="AH362" s="195" t="e">
        <f>VLOOKUP('様式４号（個表） '!$G362,'【参考】数式用'!$P$4:$Q$54,2,FALSE)</f>
        <v>#N/A</v>
      </c>
      <c r="AI362" s="195" t="e">
        <f>VLOOKUP('様式４号（個表） '!$G362,'【参考】数式用'!$P$4:$W$54,8,FALSE)</f>
        <v>#N/A</v>
      </c>
      <c r="AJ362" s="195" t="e">
        <f>VLOOKUP('様式４号（個表） '!$G362,'【参考】数式用'!$P$4:$AD$54,15,FALSE)</f>
        <v>#N/A</v>
      </c>
      <c r="AK362" s="195" t="str">
        <f t="shared" si="26"/>
        <v/>
      </c>
      <c r="AL362" s="195" t="str">
        <f t="shared" si="26"/>
        <v/>
      </c>
      <c r="AM362" s="195" t="str">
        <f t="shared" si="27"/>
        <v/>
      </c>
      <c r="AN362" s="195" t="str">
        <f>IF(G362="","",VLOOKUP(G362,'【参考】数式用'!$A$4:$M$54,13,FALSE))</f>
        <v/>
      </c>
      <c r="AO362" s="197" t="str">
        <f t="shared" si="28"/>
        <v>―</v>
      </c>
    </row>
    <row r="363" spans="1:41" ht="45" customHeight="1">
      <c r="A363" s="401">
        <f t="shared" si="29"/>
        <v>348</v>
      </c>
      <c r="B363" s="413" t="str">
        <f>IF('様式第２号　基本情報入力シート'!B400="","",'様式第２号　基本情報入力シート'!B400)</f>
        <v/>
      </c>
      <c r="C363" s="426" t="str">
        <f>IF('様式第２号　基本情報入力シート'!L400="","",'様式第２号　基本情報入力シート'!L400)</f>
        <v/>
      </c>
      <c r="D363" s="426" t="str">
        <f>IF('様式第２号　基本情報入力シート'!Q400="","",'様式第２号　基本情報入力シート'!Q400)</f>
        <v/>
      </c>
      <c r="E363" s="426" t="str">
        <f>IF('様式第２号　基本情報入力シート'!V400="","",'様式第２号　基本情報入力シート'!V400)</f>
        <v/>
      </c>
      <c r="F363" s="426" t="str">
        <f>IF('様式第２号　基本情報入力シート'!W400="","",'様式第２号　基本情報入力シート'!W400)</f>
        <v/>
      </c>
      <c r="G363" s="426" t="str">
        <f>IF('様式第２号　基本情報入力シート'!Z400="","",'様式第２号　基本情報入力シート'!Z400)</f>
        <v/>
      </c>
      <c r="H363" s="475" t="str">
        <f>IF('様式第２号　基本情報入力シート'!AD400="","",'様式第２号　基本情報入力シート'!AD400)</f>
        <v/>
      </c>
      <c r="I363" s="481" t="str">
        <f>IF('様式第２号　基本情報入力シート'!AE400="","",'様式第２号　基本情報入力シート'!AE400)</f>
        <v/>
      </c>
      <c r="J363" s="488"/>
      <c r="K363" s="491"/>
      <c r="L363" s="491"/>
      <c r="M363" s="494" t="str">
        <f>IF(G363="","",VLOOKUP(AM363,'【参考】数式用'!$AZ$3:$BA$6,2,FALSE))</f>
        <v/>
      </c>
      <c r="N363" s="503" t="str">
        <f>IF(G363="","",VLOOKUP(G363,'【参考】数式用'!$A$4:$L$54,MATCH('様式４号（個表） '!M363,'【参考】数式用'!$J$3:$L$3,0)+9,FALSE))</f>
        <v/>
      </c>
      <c r="O363" s="513" t="s">
        <v>2422</v>
      </c>
      <c r="P363" s="517" t="str">
        <f t="shared" si="25"/>
        <v>未入力あり</v>
      </c>
      <c r="Q363" s="525" t="str">
        <f>IFERROR(IF(P363="未入力あり","",ROUNDDOWN(ROUNDDOWN($H363*$I363,0)*VLOOKUP($G363,'【参考】数式用'!$A$4:$E$54,3,FALSE),0)),"")</f>
        <v/>
      </c>
      <c r="R363" s="525" t="str">
        <f>IF(AK363="×",0,IF(P363="未入力あり","",ROUNDDOWN(ROUNDDOWN($H363*$I363,0)*VLOOKUP($G363,'【参考】数式用'!$A$4:$E$54,4,FALSE),0)))</f>
        <v/>
      </c>
      <c r="S363" s="529" t="str">
        <f>IF(AL363="×",0,IF(P363="未入力あり","",ROUNDDOWN(ROUNDDOWN($H363*$I363,0)*VLOOKUP($G363,'【参考】数式用'!$A$4:$E$54,5,FALSE),0)))</f>
        <v/>
      </c>
      <c r="U363" s="535"/>
      <c r="V363" s="535"/>
      <c r="W363" s="535"/>
      <c r="X363" s="535"/>
      <c r="Y363" s="535"/>
      <c r="Z363" s="535"/>
      <c r="AA363" s="535"/>
      <c r="AB363" s="535"/>
      <c r="AC363" s="535"/>
      <c r="AD363" s="535"/>
      <c r="AE363" s="535"/>
      <c r="AG363" s="541" t="e">
        <f>IF(#REF!="○",F363,"")</f>
        <v>#REF!</v>
      </c>
      <c r="AH363" s="195" t="e">
        <f>VLOOKUP('様式４号（個表） '!$G363,'【参考】数式用'!$P$4:$Q$54,2,FALSE)</f>
        <v>#N/A</v>
      </c>
      <c r="AI363" s="195" t="e">
        <f>VLOOKUP('様式４号（個表） '!$G363,'【参考】数式用'!$P$4:$W$54,8,FALSE)</f>
        <v>#N/A</v>
      </c>
      <c r="AJ363" s="195" t="e">
        <f>VLOOKUP('様式４号（個表） '!$G363,'【参考】数式用'!$P$4:$AD$54,15,FALSE)</f>
        <v>#N/A</v>
      </c>
      <c r="AK363" s="195" t="str">
        <f t="shared" si="26"/>
        <v/>
      </c>
      <c r="AL363" s="195" t="str">
        <f t="shared" si="26"/>
        <v/>
      </c>
      <c r="AM363" s="195" t="str">
        <f t="shared" si="27"/>
        <v/>
      </c>
      <c r="AN363" s="195" t="str">
        <f>IF(G363="","",VLOOKUP(G363,'【参考】数式用'!$A$4:$M$54,13,FALSE))</f>
        <v/>
      </c>
      <c r="AO363" s="197" t="str">
        <f t="shared" si="28"/>
        <v>―</v>
      </c>
    </row>
    <row r="364" spans="1:41" ht="45" customHeight="1">
      <c r="A364" s="401">
        <f t="shared" si="29"/>
        <v>349</v>
      </c>
      <c r="B364" s="413" t="str">
        <f>IF('様式第２号　基本情報入力シート'!B401="","",'様式第２号　基本情報入力シート'!B401)</f>
        <v/>
      </c>
      <c r="C364" s="426" t="str">
        <f>IF('様式第２号　基本情報入力シート'!L401="","",'様式第２号　基本情報入力シート'!L401)</f>
        <v/>
      </c>
      <c r="D364" s="426" t="str">
        <f>IF('様式第２号　基本情報入力シート'!Q401="","",'様式第２号　基本情報入力シート'!Q401)</f>
        <v/>
      </c>
      <c r="E364" s="426" t="str">
        <f>IF('様式第２号　基本情報入力シート'!V401="","",'様式第２号　基本情報入力シート'!V401)</f>
        <v/>
      </c>
      <c r="F364" s="426" t="str">
        <f>IF('様式第２号　基本情報入力シート'!W401="","",'様式第２号　基本情報入力シート'!W401)</f>
        <v/>
      </c>
      <c r="G364" s="426" t="str">
        <f>IF('様式第２号　基本情報入力シート'!Z401="","",'様式第２号　基本情報入力シート'!Z401)</f>
        <v/>
      </c>
      <c r="H364" s="475" t="str">
        <f>IF('様式第２号　基本情報入力シート'!AD401="","",'様式第２号　基本情報入力シート'!AD401)</f>
        <v/>
      </c>
      <c r="I364" s="481" t="str">
        <f>IF('様式第２号　基本情報入力シート'!AE401="","",'様式第２号　基本情報入力シート'!AE401)</f>
        <v/>
      </c>
      <c r="J364" s="488"/>
      <c r="K364" s="491"/>
      <c r="L364" s="491"/>
      <c r="M364" s="494" t="str">
        <f>IF(G364="","",VLOOKUP(AM364,'【参考】数式用'!$AZ$3:$BA$6,2,FALSE))</f>
        <v/>
      </c>
      <c r="N364" s="503" t="str">
        <f>IF(G364="","",VLOOKUP(G364,'【参考】数式用'!$A$4:$L$54,MATCH('様式４号（個表） '!M364,'【参考】数式用'!$J$3:$L$3,0)+9,FALSE))</f>
        <v/>
      </c>
      <c r="O364" s="513" t="s">
        <v>2422</v>
      </c>
      <c r="P364" s="517" t="str">
        <f t="shared" si="25"/>
        <v>未入力あり</v>
      </c>
      <c r="Q364" s="525" t="str">
        <f>IFERROR(IF(P364="未入力あり","",ROUNDDOWN(ROUNDDOWN($H364*$I364,0)*VLOOKUP($G364,'【参考】数式用'!$A$4:$E$54,3,FALSE),0)),"")</f>
        <v/>
      </c>
      <c r="R364" s="525" t="str">
        <f>IF(AK364="×",0,IF(P364="未入力あり","",ROUNDDOWN(ROUNDDOWN($H364*$I364,0)*VLOOKUP($G364,'【参考】数式用'!$A$4:$E$54,4,FALSE),0)))</f>
        <v/>
      </c>
      <c r="S364" s="529" t="str">
        <f>IF(AL364="×",0,IF(P364="未入力あり","",ROUNDDOWN(ROUNDDOWN($H364*$I364,0)*VLOOKUP($G364,'【参考】数式用'!$A$4:$E$54,5,FALSE),0)))</f>
        <v/>
      </c>
      <c r="U364" s="535"/>
      <c r="V364" s="535"/>
      <c r="W364" s="535"/>
      <c r="X364" s="535"/>
      <c r="Y364" s="535"/>
      <c r="Z364" s="535"/>
      <c r="AA364" s="535"/>
      <c r="AB364" s="535"/>
      <c r="AC364" s="535"/>
      <c r="AD364" s="535"/>
      <c r="AE364" s="535"/>
      <c r="AG364" s="541" t="e">
        <f>IF(#REF!="○",F364,"")</f>
        <v>#REF!</v>
      </c>
      <c r="AH364" s="195" t="e">
        <f>VLOOKUP('様式４号（個表） '!$G364,'【参考】数式用'!$P$4:$Q$54,2,FALSE)</f>
        <v>#N/A</v>
      </c>
      <c r="AI364" s="195" t="e">
        <f>VLOOKUP('様式４号（個表） '!$G364,'【参考】数式用'!$P$4:$W$54,8,FALSE)</f>
        <v>#N/A</v>
      </c>
      <c r="AJ364" s="195" t="e">
        <f>VLOOKUP('様式４号（個表） '!$G364,'【参考】数式用'!$P$4:$AD$54,15,FALSE)</f>
        <v>#N/A</v>
      </c>
      <c r="AK364" s="195" t="str">
        <f t="shared" si="26"/>
        <v/>
      </c>
      <c r="AL364" s="195" t="str">
        <f t="shared" si="26"/>
        <v/>
      </c>
      <c r="AM364" s="195" t="str">
        <f t="shared" si="27"/>
        <v/>
      </c>
      <c r="AN364" s="195" t="str">
        <f>IF(G364="","",VLOOKUP(G364,'【参考】数式用'!$A$4:$M$54,13,FALSE))</f>
        <v/>
      </c>
      <c r="AO364" s="197" t="str">
        <f t="shared" si="28"/>
        <v>―</v>
      </c>
    </row>
    <row r="365" spans="1:41" ht="45" customHeight="1">
      <c r="A365" s="401">
        <f t="shared" si="29"/>
        <v>350</v>
      </c>
      <c r="B365" s="413" t="str">
        <f>IF('様式第２号　基本情報入力シート'!B402="","",'様式第２号　基本情報入力シート'!B402)</f>
        <v/>
      </c>
      <c r="C365" s="426" t="str">
        <f>IF('様式第２号　基本情報入力シート'!L402="","",'様式第２号　基本情報入力シート'!L402)</f>
        <v/>
      </c>
      <c r="D365" s="426" t="str">
        <f>IF('様式第２号　基本情報入力シート'!Q402="","",'様式第２号　基本情報入力シート'!Q402)</f>
        <v/>
      </c>
      <c r="E365" s="426" t="str">
        <f>IF('様式第２号　基本情報入力シート'!V402="","",'様式第２号　基本情報入力シート'!V402)</f>
        <v/>
      </c>
      <c r="F365" s="426" t="str">
        <f>IF('様式第２号　基本情報入力シート'!W402="","",'様式第２号　基本情報入力シート'!W402)</f>
        <v/>
      </c>
      <c r="G365" s="426" t="str">
        <f>IF('様式第２号　基本情報入力シート'!Z402="","",'様式第２号　基本情報入力シート'!Z402)</f>
        <v/>
      </c>
      <c r="H365" s="475" t="str">
        <f>IF('様式第２号　基本情報入力シート'!AD402="","",'様式第２号　基本情報入力シート'!AD402)</f>
        <v/>
      </c>
      <c r="I365" s="481" t="str">
        <f>IF('様式第２号　基本情報入力シート'!AE402="","",'様式第２号　基本情報入力シート'!AE402)</f>
        <v/>
      </c>
      <c r="J365" s="488"/>
      <c r="K365" s="491"/>
      <c r="L365" s="491"/>
      <c r="M365" s="494" t="str">
        <f>IF(G365="","",VLOOKUP(AM365,'【参考】数式用'!$AZ$3:$BA$6,2,FALSE))</f>
        <v/>
      </c>
      <c r="N365" s="503" t="str">
        <f>IF(G365="","",VLOOKUP(G365,'【参考】数式用'!$A$4:$L$54,MATCH('様式４号（個表） '!M365,'【参考】数式用'!$J$3:$L$3,0)+9,FALSE))</f>
        <v/>
      </c>
      <c r="O365" s="513" t="s">
        <v>2422</v>
      </c>
      <c r="P365" s="517" t="str">
        <f t="shared" si="25"/>
        <v>未入力あり</v>
      </c>
      <c r="Q365" s="525" t="str">
        <f>IFERROR(IF(P365="未入力あり","",ROUNDDOWN(ROUNDDOWN($H365*$I365,0)*VLOOKUP($G365,'【参考】数式用'!$A$4:$E$54,3,FALSE),0)),"")</f>
        <v/>
      </c>
      <c r="R365" s="525" t="str">
        <f>IF(AK365="×",0,IF(P365="未入力あり","",ROUNDDOWN(ROUNDDOWN($H365*$I365,0)*VLOOKUP($G365,'【参考】数式用'!$A$4:$E$54,4,FALSE),0)))</f>
        <v/>
      </c>
      <c r="S365" s="529" t="str">
        <f>IF(AL365="×",0,IF(P365="未入力あり","",ROUNDDOWN(ROUNDDOWN($H365*$I365,0)*VLOOKUP($G365,'【参考】数式用'!$A$4:$E$54,5,FALSE),0)))</f>
        <v/>
      </c>
      <c r="U365" s="535"/>
      <c r="V365" s="535"/>
      <c r="W365" s="535"/>
      <c r="X365" s="535"/>
      <c r="Y365" s="535"/>
      <c r="Z365" s="535"/>
      <c r="AA365" s="535"/>
      <c r="AB365" s="535"/>
      <c r="AC365" s="535"/>
      <c r="AD365" s="535"/>
      <c r="AE365" s="535"/>
      <c r="AG365" s="541" t="e">
        <f>IF(#REF!="○",F365,"")</f>
        <v>#REF!</v>
      </c>
      <c r="AH365" s="195" t="e">
        <f>VLOOKUP('様式４号（個表） '!$G365,'【参考】数式用'!$P$4:$Q$54,2,FALSE)</f>
        <v>#N/A</v>
      </c>
      <c r="AI365" s="195" t="e">
        <f>VLOOKUP('様式４号（個表） '!$G365,'【参考】数式用'!$P$4:$W$54,8,FALSE)</f>
        <v>#N/A</v>
      </c>
      <c r="AJ365" s="195" t="e">
        <f>VLOOKUP('様式４号（個表） '!$G365,'【参考】数式用'!$P$4:$AD$54,15,FALSE)</f>
        <v>#N/A</v>
      </c>
      <c r="AK365" s="195" t="str">
        <f t="shared" si="26"/>
        <v/>
      </c>
      <c r="AL365" s="195" t="str">
        <f t="shared" si="26"/>
        <v/>
      </c>
      <c r="AM365" s="195" t="str">
        <f t="shared" si="27"/>
        <v/>
      </c>
      <c r="AN365" s="195" t="str">
        <f>IF(G365="","",VLOOKUP(G365,'【参考】数式用'!$A$4:$M$54,13,FALSE))</f>
        <v/>
      </c>
      <c r="AO365" s="197" t="str">
        <f t="shared" si="28"/>
        <v>―</v>
      </c>
    </row>
    <row r="366" spans="1:41" ht="45" customHeight="1">
      <c r="A366" s="401">
        <f t="shared" si="29"/>
        <v>351</v>
      </c>
      <c r="B366" s="413" t="str">
        <f>IF('様式第２号　基本情報入力シート'!B403="","",'様式第２号　基本情報入力シート'!B403)</f>
        <v/>
      </c>
      <c r="C366" s="426" t="str">
        <f>IF('様式第２号　基本情報入力シート'!L403="","",'様式第２号　基本情報入力シート'!L403)</f>
        <v/>
      </c>
      <c r="D366" s="426" t="str">
        <f>IF('様式第２号　基本情報入力シート'!Q403="","",'様式第２号　基本情報入力シート'!Q403)</f>
        <v/>
      </c>
      <c r="E366" s="426" t="str">
        <f>IF('様式第２号　基本情報入力シート'!V403="","",'様式第２号　基本情報入力シート'!V403)</f>
        <v/>
      </c>
      <c r="F366" s="426" t="str">
        <f>IF('様式第２号　基本情報入力シート'!W403="","",'様式第２号　基本情報入力シート'!W403)</f>
        <v/>
      </c>
      <c r="G366" s="426" t="str">
        <f>IF('様式第２号　基本情報入力シート'!Z403="","",'様式第２号　基本情報入力シート'!Z403)</f>
        <v/>
      </c>
      <c r="H366" s="475" t="str">
        <f>IF('様式第２号　基本情報入力シート'!AD403="","",'様式第２号　基本情報入力シート'!AD403)</f>
        <v/>
      </c>
      <c r="I366" s="481" t="str">
        <f>IF('様式第２号　基本情報入力シート'!AE403="","",'様式第２号　基本情報入力シート'!AE403)</f>
        <v/>
      </c>
      <c r="J366" s="488"/>
      <c r="K366" s="491"/>
      <c r="L366" s="491"/>
      <c r="M366" s="494" t="str">
        <f>IF(G366="","",VLOOKUP(AM366,'【参考】数式用'!$AZ$3:$BA$6,2,FALSE))</f>
        <v/>
      </c>
      <c r="N366" s="503" t="str">
        <f>IF(G366="","",VLOOKUP(G366,'【参考】数式用'!$A$4:$L$54,MATCH('様式４号（個表） '!M366,'【参考】数式用'!$J$3:$L$3,0)+9,FALSE))</f>
        <v/>
      </c>
      <c r="O366" s="513" t="s">
        <v>2422</v>
      </c>
      <c r="P366" s="517" t="str">
        <f t="shared" si="25"/>
        <v>未入力あり</v>
      </c>
      <c r="Q366" s="525" t="str">
        <f>IFERROR(IF(P366="未入力あり","",ROUNDDOWN(ROUNDDOWN($H366*$I366,0)*VLOOKUP($G366,'【参考】数式用'!$A$4:$E$54,3,FALSE),0)),"")</f>
        <v/>
      </c>
      <c r="R366" s="525" t="str">
        <f>IF(AK366="×",0,IF(P366="未入力あり","",ROUNDDOWN(ROUNDDOWN($H366*$I366,0)*VLOOKUP($G366,'【参考】数式用'!$A$4:$E$54,4,FALSE),0)))</f>
        <v/>
      </c>
      <c r="S366" s="529" t="str">
        <f>IF(AL366="×",0,IF(P366="未入力あり","",ROUNDDOWN(ROUNDDOWN($H366*$I366,0)*VLOOKUP($G366,'【参考】数式用'!$A$4:$E$54,5,FALSE),0)))</f>
        <v/>
      </c>
      <c r="U366" s="535"/>
      <c r="V366" s="535"/>
      <c r="W366" s="535"/>
      <c r="X366" s="535"/>
      <c r="Y366" s="535"/>
      <c r="Z366" s="535"/>
      <c r="AA366" s="535"/>
      <c r="AB366" s="535"/>
      <c r="AC366" s="535"/>
      <c r="AD366" s="535"/>
      <c r="AE366" s="535"/>
      <c r="AG366" s="541" t="e">
        <f>IF(#REF!="○",F366,"")</f>
        <v>#REF!</v>
      </c>
      <c r="AH366" s="195" t="e">
        <f>VLOOKUP('様式４号（個表） '!$G366,'【参考】数式用'!$P$4:$Q$54,2,FALSE)</f>
        <v>#N/A</v>
      </c>
      <c r="AI366" s="195" t="e">
        <f>VLOOKUP('様式４号（個表） '!$G366,'【参考】数式用'!$P$4:$W$54,8,FALSE)</f>
        <v>#N/A</v>
      </c>
      <c r="AJ366" s="195" t="e">
        <f>VLOOKUP('様式４号（個表） '!$G366,'【参考】数式用'!$P$4:$AD$54,15,FALSE)</f>
        <v>#N/A</v>
      </c>
      <c r="AK366" s="195" t="str">
        <f t="shared" si="26"/>
        <v/>
      </c>
      <c r="AL366" s="195" t="str">
        <f t="shared" si="26"/>
        <v/>
      </c>
      <c r="AM366" s="195" t="str">
        <f t="shared" si="27"/>
        <v/>
      </c>
      <c r="AN366" s="195" t="str">
        <f>IF(G366="","",VLOOKUP(G366,'【参考】数式用'!$A$4:$M$54,13,FALSE))</f>
        <v/>
      </c>
      <c r="AO366" s="197" t="str">
        <f t="shared" si="28"/>
        <v>―</v>
      </c>
    </row>
    <row r="367" spans="1:41" ht="45" customHeight="1">
      <c r="A367" s="401">
        <f t="shared" si="29"/>
        <v>352</v>
      </c>
      <c r="B367" s="413" t="str">
        <f>IF('様式第２号　基本情報入力シート'!B404="","",'様式第２号　基本情報入力シート'!B404)</f>
        <v/>
      </c>
      <c r="C367" s="426" t="str">
        <f>IF('様式第２号　基本情報入力シート'!L404="","",'様式第２号　基本情報入力シート'!L404)</f>
        <v/>
      </c>
      <c r="D367" s="426" t="str">
        <f>IF('様式第２号　基本情報入力シート'!Q404="","",'様式第２号　基本情報入力シート'!Q404)</f>
        <v/>
      </c>
      <c r="E367" s="426" t="str">
        <f>IF('様式第２号　基本情報入力シート'!V404="","",'様式第２号　基本情報入力シート'!V404)</f>
        <v/>
      </c>
      <c r="F367" s="426" t="str">
        <f>IF('様式第２号　基本情報入力シート'!W404="","",'様式第２号　基本情報入力シート'!W404)</f>
        <v/>
      </c>
      <c r="G367" s="426" t="str">
        <f>IF('様式第２号　基本情報入力シート'!Z404="","",'様式第２号　基本情報入力シート'!Z404)</f>
        <v/>
      </c>
      <c r="H367" s="475" t="str">
        <f>IF('様式第２号　基本情報入力シート'!AD404="","",'様式第２号　基本情報入力シート'!AD404)</f>
        <v/>
      </c>
      <c r="I367" s="481" t="str">
        <f>IF('様式第２号　基本情報入力シート'!AE404="","",'様式第２号　基本情報入力シート'!AE404)</f>
        <v/>
      </c>
      <c r="J367" s="488"/>
      <c r="K367" s="491"/>
      <c r="L367" s="491"/>
      <c r="M367" s="494" t="str">
        <f>IF(G367="","",VLOOKUP(AM367,'【参考】数式用'!$AZ$3:$BA$6,2,FALSE))</f>
        <v/>
      </c>
      <c r="N367" s="503" t="str">
        <f>IF(G367="","",VLOOKUP(G367,'【参考】数式用'!$A$4:$L$54,MATCH('様式４号（個表） '!M367,'【参考】数式用'!$J$3:$L$3,0)+9,FALSE))</f>
        <v/>
      </c>
      <c r="O367" s="513" t="s">
        <v>2422</v>
      </c>
      <c r="P367" s="517" t="str">
        <f t="shared" si="25"/>
        <v>未入力あり</v>
      </c>
      <c r="Q367" s="525" t="str">
        <f>IFERROR(IF(P367="未入力あり","",ROUNDDOWN(ROUNDDOWN($H367*$I367,0)*VLOOKUP($G367,'【参考】数式用'!$A$4:$E$54,3,FALSE),0)),"")</f>
        <v/>
      </c>
      <c r="R367" s="525" t="str">
        <f>IF(AK367="×",0,IF(P367="未入力あり","",ROUNDDOWN(ROUNDDOWN($H367*$I367,0)*VLOOKUP($G367,'【参考】数式用'!$A$4:$E$54,4,FALSE),0)))</f>
        <v/>
      </c>
      <c r="S367" s="529" t="str">
        <f>IF(AL367="×",0,IF(P367="未入力あり","",ROUNDDOWN(ROUNDDOWN($H367*$I367,0)*VLOOKUP($G367,'【参考】数式用'!$A$4:$E$54,5,FALSE),0)))</f>
        <v/>
      </c>
      <c r="U367" s="535"/>
      <c r="V367" s="535"/>
      <c r="W367" s="535"/>
      <c r="X367" s="535"/>
      <c r="Y367" s="535"/>
      <c r="Z367" s="535"/>
      <c r="AA367" s="535"/>
      <c r="AB367" s="535"/>
      <c r="AC367" s="535"/>
      <c r="AD367" s="535"/>
      <c r="AE367" s="535"/>
      <c r="AG367" s="541" t="e">
        <f>IF(#REF!="○",F367,"")</f>
        <v>#REF!</v>
      </c>
      <c r="AH367" s="195" t="e">
        <f>VLOOKUP('様式４号（個表） '!$G367,'【参考】数式用'!$P$4:$Q$54,2,FALSE)</f>
        <v>#N/A</v>
      </c>
      <c r="AI367" s="195" t="e">
        <f>VLOOKUP('様式４号（個表） '!$G367,'【参考】数式用'!$P$4:$W$54,8,FALSE)</f>
        <v>#N/A</v>
      </c>
      <c r="AJ367" s="195" t="e">
        <f>VLOOKUP('様式４号（個表） '!$G367,'【参考】数式用'!$P$4:$AD$54,15,FALSE)</f>
        <v>#N/A</v>
      </c>
      <c r="AK367" s="195" t="str">
        <f t="shared" si="26"/>
        <v/>
      </c>
      <c r="AL367" s="195" t="str">
        <f t="shared" si="26"/>
        <v/>
      </c>
      <c r="AM367" s="195" t="str">
        <f t="shared" si="27"/>
        <v/>
      </c>
      <c r="AN367" s="195" t="str">
        <f>IF(G367="","",VLOOKUP(G367,'【参考】数式用'!$A$4:$M$54,13,FALSE))</f>
        <v/>
      </c>
      <c r="AO367" s="197" t="str">
        <f t="shared" si="28"/>
        <v>―</v>
      </c>
    </row>
    <row r="368" spans="1:41" ht="45" customHeight="1">
      <c r="A368" s="401">
        <f t="shared" si="29"/>
        <v>353</v>
      </c>
      <c r="B368" s="413" t="str">
        <f>IF('様式第２号　基本情報入力シート'!B405="","",'様式第２号　基本情報入力シート'!B405)</f>
        <v/>
      </c>
      <c r="C368" s="426" t="str">
        <f>IF('様式第２号　基本情報入力シート'!L405="","",'様式第２号　基本情報入力シート'!L405)</f>
        <v/>
      </c>
      <c r="D368" s="426" t="str">
        <f>IF('様式第２号　基本情報入力シート'!Q405="","",'様式第２号　基本情報入力シート'!Q405)</f>
        <v/>
      </c>
      <c r="E368" s="426" t="str">
        <f>IF('様式第２号　基本情報入力シート'!V405="","",'様式第２号　基本情報入力シート'!V405)</f>
        <v/>
      </c>
      <c r="F368" s="426" t="str">
        <f>IF('様式第２号　基本情報入力シート'!W405="","",'様式第２号　基本情報入力シート'!W405)</f>
        <v/>
      </c>
      <c r="G368" s="426" t="str">
        <f>IF('様式第２号　基本情報入力シート'!Z405="","",'様式第２号　基本情報入力シート'!Z405)</f>
        <v/>
      </c>
      <c r="H368" s="475" t="str">
        <f>IF('様式第２号　基本情報入力シート'!AD405="","",'様式第２号　基本情報入力シート'!AD405)</f>
        <v/>
      </c>
      <c r="I368" s="481" t="str">
        <f>IF('様式第２号　基本情報入力シート'!AE405="","",'様式第２号　基本情報入力シート'!AE405)</f>
        <v/>
      </c>
      <c r="J368" s="488"/>
      <c r="K368" s="491"/>
      <c r="L368" s="491"/>
      <c r="M368" s="494" t="str">
        <f>IF(G368="","",VLOOKUP(AM368,'【参考】数式用'!$AZ$3:$BA$6,2,FALSE))</f>
        <v/>
      </c>
      <c r="N368" s="503" t="str">
        <f>IF(G368="","",VLOOKUP(G368,'【参考】数式用'!$A$4:$L$54,MATCH('様式４号（個表） '!M368,'【参考】数式用'!$J$3:$L$3,0)+9,FALSE))</f>
        <v/>
      </c>
      <c r="O368" s="513" t="s">
        <v>2422</v>
      </c>
      <c r="P368" s="517" t="str">
        <f t="shared" si="25"/>
        <v>未入力あり</v>
      </c>
      <c r="Q368" s="525" t="str">
        <f>IFERROR(IF(P368="未入力あり","",ROUNDDOWN(ROUNDDOWN($H368*$I368,0)*VLOOKUP($G368,'【参考】数式用'!$A$4:$E$54,3,FALSE),0)),"")</f>
        <v/>
      </c>
      <c r="R368" s="525" t="str">
        <f>IF(AK368="×",0,IF(P368="未入力あり","",ROUNDDOWN(ROUNDDOWN($H368*$I368,0)*VLOOKUP($G368,'【参考】数式用'!$A$4:$E$54,4,FALSE),0)))</f>
        <v/>
      </c>
      <c r="S368" s="529" t="str">
        <f>IF(AL368="×",0,IF(P368="未入力あり","",ROUNDDOWN(ROUNDDOWN($H368*$I368,0)*VLOOKUP($G368,'【参考】数式用'!$A$4:$E$54,5,FALSE),0)))</f>
        <v/>
      </c>
      <c r="U368" s="535"/>
      <c r="V368" s="535"/>
      <c r="W368" s="535"/>
      <c r="X368" s="535"/>
      <c r="Y368" s="535"/>
      <c r="Z368" s="535"/>
      <c r="AA368" s="535"/>
      <c r="AB368" s="535"/>
      <c r="AC368" s="535"/>
      <c r="AD368" s="535"/>
      <c r="AE368" s="535"/>
      <c r="AG368" s="541" t="e">
        <f>IF(#REF!="○",F368,"")</f>
        <v>#REF!</v>
      </c>
      <c r="AH368" s="195" t="e">
        <f>VLOOKUP('様式４号（個表） '!$G368,'【参考】数式用'!$P$4:$Q$54,2,FALSE)</f>
        <v>#N/A</v>
      </c>
      <c r="AI368" s="195" t="e">
        <f>VLOOKUP('様式４号（個表） '!$G368,'【参考】数式用'!$P$4:$W$54,8,FALSE)</f>
        <v>#N/A</v>
      </c>
      <c r="AJ368" s="195" t="e">
        <f>VLOOKUP('様式４号（個表） '!$G368,'【参考】数式用'!$P$4:$AD$54,15,FALSE)</f>
        <v>#N/A</v>
      </c>
      <c r="AK368" s="195" t="str">
        <f t="shared" si="26"/>
        <v/>
      </c>
      <c r="AL368" s="195" t="str">
        <f t="shared" si="26"/>
        <v/>
      </c>
      <c r="AM368" s="195" t="str">
        <f t="shared" si="27"/>
        <v/>
      </c>
      <c r="AN368" s="195" t="str">
        <f>IF(G368="","",VLOOKUP(G368,'【参考】数式用'!$A$4:$M$54,13,FALSE))</f>
        <v/>
      </c>
      <c r="AO368" s="197" t="str">
        <f t="shared" si="28"/>
        <v>―</v>
      </c>
    </row>
    <row r="369" spans="1:41" ht="45" customHeight="1">
      <c r="A369" s="401">
        <f t="shared" si="29"/>
        <v>354</v>
      </c>
      <c r="B369" s="413" t="str">
        <f>IF('様式第２号　基本情報入力シート'!B406="","",'様式第２号　基本情報入力シート'!B406)</f>
        <v/>
      </c>
      <c r="C369" s="426" t="str">
        <f>IF('様式第２号　基本情報入力シート'!L406="","",'様式第２号　基本情報入力シート'!L406)</f>
        <v/>
      </c>
      <c r="D369" s="426" t="str">
        <f>IF('様式第２号　基本情報入力シート'!Q406="","",'様式第２号　基本情報入力シート'!Q406)</f>
        <v/>
      </c>
      <c r="E369" s="426" t="str">
        <f>IF('様式第２号　基本情報入力シート'!V406="","",'様式第２号　基本情報入力シート'!V406)</f>
        <v/>
      </c>
      <c r="F369" s="426" t="str">
        <f>IF('様式第２号　基本情報入力シート'!W406="","",'様式第２号　基本情報入力シート'!W406)</f>
        <v/>
      </c>
      <c r="G369" s="426" t="str">
        <f>IF('様式第２号　基本情報入力シート'!Z406="","",'様式第２号　基本情報入力シート'!Z406)</f>
        <v/>
      </c>
      <c r="H369" s="475" t="str">
        <f>IF('様式第２号　基本情報入力シート'!AD406="","",'様式第２号　基本情報入力シート'!AD406)</f>
        <v/>
      </c>
      <c r="I369" s="481" t="str">
        <f>IF('様式第２号　基本情報入力シート'!AE406="","",'様式第２号　基本情報入力シート'!AE406)</f>
        <v/>
      </c>
      <c r="J369" s="488"/>
      <c r="K369" s="491"/>
      <c r="L369" s="491"/>
      <c r="M369" s="494" t="str">
        <f>IF(G369="","",VLOOKUP(AM369,'【参考】数式用'!$AZ$3:$BA$6,2,FALSE))</f>
        <v/>
      </c>
      <c r="N369" s="503" t="str">
        <f>IF(G369="","",VLOOKUP(G369,'【参考】数式用'!$A$4:$L$54,MATCH('様式４号（個表） '!M369,'【参考】数式用'!$J$3:$L$3,0)+9,FALSE))</f>
        <v/>
      </c>
      <c r="O369" s="513" t="s">
        <v>2422</v>
      </c>
      <c r="P369" s="517" t="str">
        <f t="shared" si="25"/>
        <v>未入力あり</v>
      </c>
      <c r="Q369" s="525" t="str">
        <f>IFERROR(IF(P369="未入力あり","",ROUNDDOWN(ROUNDDOWN($H369*$I369,0)*VLOOKUP($G369,'【参考】数式用'!$A$4:$E$54,3,FALSE),0)),"")</f>
        <v/>
      </c>
      <c r="R369" s="525" t="str">
        <f>IF(AK369="×",0,IF(P369="未入力あり","",ROUNDDOWN(ROUNDDOWN($H369*$I369,0)*VLOOKUP($G369,'【参考】数式用'!$A$4:$E$54,4,FALSE),0)))</f>
        <v/>
      </c>
      <c r="S369" s="529" t="str">
        <f>IF(AL369="×",0,IF(P369="未入力あり","",ROUNDDOWN(ROUNDDOWN($H369*$I369,0)*VLOOKUP($G369,'【参考】数式用'!$A$4:$E$54,5,FALSE),0)))</f>
        <v/>
      </c>
      <c r="U369" s="535"/>
      <c r="V369" s="535"/>
      <c r="W369" s="535"/>
      <c r="X369" s="535"/>
      <c r="Y369" s="535"/>
      <c r="Z369" s="535"/>
      <c r="AA369" s="535"/>
      <c r="AB369" s="535"/>
      <c r="AC369" s="535"/>
      <c r="AD369" s="535"/>
      <c r="AE369" s="535"/>
      <c r="AG369" s="541" t="e">
        <f>IF(#REF!="○",F369,"")</f>
        <v>#REF!</v>
      </c>
      <c r="AH369" s="195" t="e">
        <f>VLOOKUP('様式４号（個表） '!$G369,'【参考】数式用'!$P$4:$Q$54,2,FALSE)</f>
        <v>#N/A</v>
      </c>
      <c r="AI369" s="195" t="e">
        <f>VLOOKUP('様式４号（個表） '!$G369,'【参考】数式用'!$P$4:$W$54,8,FALSE)</f>
        <v>#N/A</v>
      </c>
      <c r="AJ369" s="195" t="e">
        <f>VLOOKUP('様式４号（個表） '!$G369,'【参考】数式用'!$P$4:$AD$54,15,FALSE)</f>
        <v>#N/A</v>
      </c>
      <c r="AK369" s="195" t="str">
        <f t="shared" si="26"/>
        <v/>
      </c>
      <c r="AL369" s="195" t="str">
        <f t="shared" si="26"/>
        <v/>
      </c>
      <c r="AM369" s="195" t="str">
        <f t="shared" si="27"/>
        <v/>
      </c>
      <c r="AN369" s="195" t="str">
        <f>IF(G369="","",VLOOKUP(G369,'【参考】数式用'!$A$4:$M$54,13,FALSE))</f>
        <v/>
      </c>
      <c r="AO369" s="197" t="str">
        <f t="shared" si="28"/>
        <v>―</v>
      </c>
    </row>
    <row r="370" spans="1:41" ht="45" customHeight="1">
      <c r="A370" s="401">
        <f t="shared" si="29"/>
        <v>355</v>
      </c>
      <c r="B370" s="413" t="str">
        <f>IF('様式第２号　基本情報入力シート'!B407="","",'様式第２号　基本情報入力シート'!B407)</f>
        <v/>
      </c>
      <c r="C370" s="426" t="str">
        <f>IF('様式第２号　基本情報入力シート'!L407="","",'様式第２号　基本情報入力シート'!L407)</f>
        <v/>
      </c>
      <c r="D370" s="426" t="str">
        <f>IF('様式第２号　基本情報入力シート'!Q407="","",'様式第２号　基本情報入力シート'!Q407)</f>
        <v/>
      </c>
      <c r="E370" s="426" t="str">
        <f>IF('様式第２号　基本情報入力シート'!V407="","",'様式第２号　基本情報入力シート'!V407)</f>
        <v/>
      </c>
      <c r="F370" s="426" t="str">
        <f>IF('様式第２号　基本情報入力シート'!W407="","",'様式第２号　基本情報入力シート'!W407)</f>
        <v/>
      </c>
      <c r="G370" s="426" t="str">
        <f>IF('様式第２号　基本情報入力シート'!Z407="","",'様式第２号　基本情報入力シート'!Z407)</f>
        <v/>
      </c>
      <c r="H370" s="475" t="str">
        <f>IF('様式第２号　基本情報入力シート'!AD407="","",'様式第２号　基本情報入力シート'!AD407)</f>
        <v/>
      </c>
      <c r="I370" s="481" t="str">
        <f>IF('様式第２号　基本情報入力シート'!AE407="","",'様式第２号　基本情報入力シート'!AE407)</f>
        <v/>
      </c>
      <c r="J370" s="488"/>
      <c r="K370" s="491"/>
      <c r="L370" s="491"/>
      <c r="M370" s="494" t="str">
        <f>IF(G370="","",VLOOKUP(AM370,'【参考】数式用'!$AZ$3:$BA$6,2,FALSE))</f>
        <v/>
      </c>
      <c r="N370" s="503" t="str">
        <f>IF(G370="","",VLOOKUP(G370,'【参考】数式用'!$A$4:$L$54,MATCH('様式４号（個表） '!M370,'【参考】数式用'!$J$3:$L$3,0)+9,FALSE))</f>
        <v/>
      </c>
      <c r="O370" s="513" t="s">
        <v>2422</v>
      </c>
      <c r="P370" s="517" t="str">
        <f t="shared" si="25"/>
        <v>未入力あり</v>
      </c>
      <c r="Q370" s="525" t="str">
        <f>IFERROR(IF(P370="未入力あり","",ROUNDDOWN(ROUNDDOWN($H370*$I370,0)*VLOOKUP($G370,'【参考】数式用'!$A$4:$E$54,3,FALSE),0)),"")</f>
        <v/>
      </c>
      <c r="R370" s="525" t="str">
        <f>IF(AK370="×",0,IF(P370="未入力あり","",ROUNDDOWN(ROUNDDOWN($H370*$I370,0)*VLOOKUP($G370,'【参考】数式用'!$A$4:$E$54,4,FALSE),0)))</f>
        <v/>
      </c>
      <c r="S370" s="529" t="str">
        <f>IF(AL370="×",0,IF(P370="未入力あり","",ROUNDDOWN(ROUNDDOWN($H370*$I370,0)*VLOOKUP($G370,'【参考】数式用'!$A$4:$E$54,5,FALSE),0)))</f>
        <v/>
      </c>
      <c r="U370" s="535"/>
      <c r="V370" s="535"/>
      <c r="W370" s="535"/>
      <c r="X370" s="535"/>
      <c r="Y370" s="535"/>
      <c r="Z370" s="535"/>
      <c r="AA370" s="535"/>
      <c r="AB370" s="535"/>
      <c r="AC370" s="535"/>
      <c r="AD370" s="535"/>
      <c r="AE370" s="535"/>
      <c r="AG370" s="541" t="e">
        <f>IF(#REF!="○",F370,"")</f>
        <v>#REF!</v>
      </c>
      <c r="AH370" s="195" t="e">
        <f>VLOOKUP('様式４号（個表） '!$G370,'【参考】数式用'!$P$4:$Q$54,2,FALSE)</f>
        <v>#N/A</v>
      </c>
      <c r="AI370" s="195" t="e">
        <f>VLOOKUP('様式４号（個表） '!$G370,'【参考】数式用'!$P$4:$W$54,8,FALSE)</f>
        <v>#N/A</v>
      </c>
      <c r="AJ370" s="195" t="e">
        <f>VLOOKUP('様式４号（個表） '!$G370,'【参考】数式用'!$P$4:$AD$54,15,FALSE)</f>
        <v>#N/A</v>
      </c>
      <c r="AK370" s="195" t="str">
        <f t="shared" si="26"/>
        <v/>
      </c>
      <c r="AL370" s="195" t="str">
        <f t="shared" si="26"/>
        <v/>
      </c>
      <c r="AM370" s="195" t="str">
        <f t="shared" si="27"/>
        <v/>
      </c>
      <c r="AN370" s="195" t="str">
        <f>IF(G370="","",VLOOKUP(G370,'【参考】数式用'!$A$4:$M$54,13,FALSE))</f>
        <v/>
      </c>
      <c r="AO370" s="197" t="str">
        <f t="shared" si="28"/>
        <v>―</v>
      </c>
    </row>
    <row r="371" spans="1:41" ht="45" customHeight="1">
      <c r="A371" s="401">
        <f t="shared" si="29"/>
        <v>356</v>
      </c>
      <c r="B371" s="413" t="str">
        <f>IF('様式第２号　基本情報入力シート'!B408="","",'様式第２号　基本情報入力シート'!B408)</f>
        <v/>
      </c>
      <c r="C371" s="426" t="str">
        <f>IF('様式第２号　基本情報入力シート'!L408="","",'様式第２号　基本情報入力シート'!L408)</f>
        <v/>
      </c>
      <c r="D371" s="426" t="str">
        <f>IF('様式第２号　基本情報入力シート'!Q408="","",'様式第２号　基本情報入力シート'!Q408)</f>
        <v/>
      </c>
      <c r="E371" s="426" t="str">
        <f>IF('様式第２号　基本情報入力シート'!V408="","",'様式第２号　基本情報入力シート'!V408)</f>
        <v/>
      </c>
      <c r="F371" s="426" t="str">
        <f>IF('様式第２号　基本情報入力シート'!W408="","",'様式第２号　基本情報入力シート'!W408)</f>
        <v/>
      </c>
      <c r="G371" s="426" t="str">
        <f>IF('様式第２号　基本情報入力シート'!Z408="","",'様式第２号　基本情報入力シート'!Z408)</f>
        <v/>
      </c>
      <c r="H371" s="475" t="str">
        <f>IF('様式第２号　基本情報入力シート'!AD408="","",'様式第２号　基本情報入力シート'!AD408)</f>
        <v/>
      </c>
      <c r="I371" s="481" t="str">
        <f>IF('様式第２号　基本情報入力シート'!AE408="","",'様式第２号　基本情報入力シート'!AE408)</f>
        <v/>
      </c>
      <c r="J371" s="488"/>
      <c r="K371" s="491"/>
      <c r="L371" s="491"/>
      <c r="M371" s="494" t="str">
        <f>IF(G371="","",VLOOKUP(AM371,'【参考】数式用'!$AZ$3:$BA$6,2,FALSE))</f>
        <v/>
      </c>
      <c r="N371" s="503" t="str">
        <f>IF(G371="","",VLOOKUP(G371,'【参考】数式用'!$A$4:$L$54,MATCH('様式４号（個表） '!M371,'【参考】数式用'!$J$3:$L$3,0)+9,FALSE))</f>
        <v/>
      </c>
      <c r="O371" s="513" t="s">
        <v>2422</v>
      </c>
      <c r="P371" s="517" t="str">
        <f t="shared" si="25"/>
        <v>未入力あり</v>
      </c>
      <c r="Q371" s="525" t="str">
        <f>IFERROR(IF(P371="未入力あり","",ROUNDDOWN(ROUNDDOWN($H371*$I371,0)*VLOOKUP($G371,'【参考】数式用'!$A$4:$E$54,3,FALSE),0)),"")</f>
        <v/>
      </c>
      <c r="R371" s="525" t="str">
        <f>IF(AK371="×",0,IF(P371="未入力あり","",ROUNDDOWN(ROUNDDOWN($H371*$I371,0)*VLOOKUP($G371,'【参考】数式用'!$A$4:$E$54,4,FALSE),0)))</f>
        <v/>
      </c>
      <c r="S371" s="529" t="str">
        <f>IF(AL371="×",0,IF(P371="未入力あり","",ROUNDDOWN(ROUNDDOWN($H371*$I371,0)*VLOOKUP($G371,'【参考】数式用'!$A$4:$E$54,5,FALSE),0)))</f>
        <v/>
      </c>
      <c r="U371" s="535"/>
      <c r="V371" s="535"/>
      <c r="W371" s="535"/>
      <c r="X371" s="535"/>
      <c r="Y371" s="535"/>
      <c r="Z371" s="535"/>
      <c r="AA371" s="535"/>
      <c r="AB371" s="535"/>
      <c r="AC371" s="535"/>
      <c r="AD371" s="535"/>
      <c r="AE371" s="535"/>
      <c r="AG371" s="541" t="e">
        <f>IF(#REF!="○",F371,"")</f>
        <v>#REF!</v>
      </c>
      <c r="AH371" s="195" t="e">
        <f>VLOOKUP('様式４号（個表） '!$G371,'【参考】数式用'!$P$4:$Q$54,2,FALSE)</f>
        <v>#N/A</v>
      </c>
      <c r="AI371" s="195" t="e">
        <f>VLOOKUP('様式４号（個表） '!$G371,'【参考】数式用'!$P$4:$W$54,8,FALSE)</f>
        <v>#N/A</v>
      </c>
      <c r="AJ371" s="195" t="e">
        <f>VLOOKUP('様式４号（個表） '!$G371,'【参考】数式用'!$P$4:$AD$54,15,FALSE)</f>
        <v>#N/A</v>
      </c>
      <c r="AK371" s="195" t="str">
        <f t="shared" si="26"/>
        <v/>
      </c>
      <c r="AL371" s="195" t="str">
        <f t="shared" si="26"/>
        <v/>
      </c>
      <c r="AM371" s="195" t="str">
        <f t="shared" si="27"/>
        <v/>
      </c>
      <c r="AN371" s="195" t="str">
        <f>IF(G371="","",VLOOKUP(G371,'【参考】数式用'!$A$4:$M$54,13,FALSE))</f>
        <v/>
      </c>
      <c r="AO371" s="197" t="str">
        <f t="shared" si="28"/>
        <v>―</v>
      </c>
    </row>
    <row r="372" spans="1:41" ht="45" customHeight="1">
      <c r="A372" s="401">
        <f t="shared" si="29"/>
        <v>357</v>
      </c>
      <c r="B372" s="413" t="str">
        <f>IF('様式第２号　基本情報入力シート'!B409="","",'様式第２号　基本情報入力シート'!B409)</f>
        <v/>
      </c>
      <c r="C372" s="426" t="str">
        <f>IF('様式第２号　基本情報入力シート'!L409="","",'様式第２号　基本情報入力シート'!L409)</f>
        <v/>
      </c>
      <c r="D372" s="426" t="str">
        <f>IF('様式第２号　基本情報入力シート'!Q409="","",'様式第２号　基本情報入力シート'!Q409)</f>
        <v/>
      </c>
      <c r="E372" s="426" t="str">
        <f>IF('様式第２号　基本情報入力シート'!V409="","",'様式第２号　基本情報入力シート'!V409)</f>
        <v/>
      </c>
      <c r="F372" s="426" t="str">
        <f>IF('様式第２号　基本情報入力シート'!W409="","",'様式第２号　基本情報入力シート'!W409)</f>
        <v/>
      </c>
      <c r="G372" s="426" t="str">
        <f>IF('様式第２号　基本情報入力シート'!Z409="","",'様式第２号　基本情報入力シート'!Z409)</f>
        <v/>
      </c>
      <c r="H372" s="475" t="str">
        <f>IF('様式第２号　基本情報入力シート'!AD409="","",'様式第２号　基本情報入力シート'!AD409)</f>
        <v/>
      </c>
      <c r="I372" s="481" t="str">
        <f>IF('様式第２号　基本情報入力シート'!AE409="","",'様式第２号　基本情報入力シート'!AE409)</f>
        <v/>
      </c>
      <c r="J372" s="488"/>
      <c r="K372" s="491"/>
      <c r="L372" s="491"/>
      <c r="M372" s="494" t="str">
        <f>IF(G372="","",VLOOKUP(AM372,'【参考】数式用'!$AZ$3:$BA$6,2,FALSE))</f>
        <v/>
      </c>
      <c r="N372" s="503" t="str">
        <f>IF(G372="","",VLOOKUP(G372,'【参考】数式用'!$A$4:$L$54,MATCH('様式４号（個表） '!M372,'【参考】数式用'!$J$3:$L$3,0)+9,FALSE))</f>
        <v/>
      </c>
      <c r="O372" s="513" t="s">
        <v>2422</v>
      </c>
      <c r="P372" s="517" t="str">
        <f t="shared" si="25"/>
        <v>未入力あり</v>
      </c>
      <c r="Q372" s="525" t="str">
        <f>IFERROR(IF(P372="未入力あり","",ROUNDDOWN(ROUNDDOWN($H372*$I372,0)*VLOOKUP($G372,'【参考】数式用'!$A$4:$E$54,3,FALSE),0)),"")</f>
        <v/>
      </c>
      <c r="R372" s="525" t="str">
        <f>IF(AK372="×",0,IF(P372="未入力あり","",ROUNDDOWN(ROUNDDOWN($H372*$I372,0)*VLOOKUP($G372,'【参考】数式用'!$A$4:$E$54,4,FALSE),0)))</f>
        <v/>
      </c>
      <c r="S372" s="529" t="str">
        <f>IF(AL372="×",0,IF(P372="未入力あり","",ROUNDDOWN(ROUNDDOWN($H372*$I372,0)*VLOOKUP($G372,'【参考】数式用'!$A$4:$E$54,5,FALSE),0)))</f>
        <v/>
      </c>
      <c r="U372" s="535"/>
      <c r="V372" s="535"/>
      <c r="W372" s="535"/>
      <c r="X372" s="535"/>
      <c r="Y372" s="535"/>
      <c r="Z372" s="535"/>
      <c r="AA372" s="535"/>
      <c r="AB372" s="535"/>
      <c r="AC372" s="535"/>
      <c r="AD372" s="535"/>
      <c r="AE372" s="535"/>
      <c r="AG372" s="541" t="e">
        <f>IF(#REF!="○",F372,"")</f>
        <v>#REF!</v>
      </c>
      <c r="AH372" s="195" t="e">
        <f>VLOOKUP('様式４号（個表） '!$G372,'【参考】数式用'!$P$4:$Q$54,2,FALSE)</f>
        <v>#N/A</v>
      </c>
      <c r="AI372" s="195" t="e">
        <f>VLOOKUP('様式４号（個表） '!$G372,'【参考】数式用'!$P$4:$W$54,8,FALSE)</f>
        <v>#N/A</v>
      </c>
      <c r="AJ372" s="195" t="e">
        <f>VLOOKUP('様式４号（個表） '!$G372,'【参考】数式用'!$P$4:$AD$54,15,FALSE)</f>
        <v>#N/A</v>
      </c>
      <c r="AK372" s="195" t="str">
        <f t="shared" si="26"/>
        <v/>
      </c>
      <c r="AL372" s="195" t="str">
        <f t="shared" si="26"/>
        <v/>
      </c>
      <c r="AM372" s="195" t="str">
        <f t="shared" si="27"/>
        <v/>
      </c>
      <c r="AN372" s="195" t="str">
        <f>IF(G372="","",VLOOKUP(G372,'【参考】数式用'!$A$4:$M$54,13,FALSE))</f>
        <v/>
      </c>
      <c r="AO372" s="197" t="str">
        <f t="shared" si="28"/>
        <v>―</v>
      </c>
    </row>
    <row r="373" spans="1:41" ht="45" customHeight="1">
      <c r="A373" s="401">
        <f t="shared" si="29"/>
        <v>358</v>
      </c>
      <c r="B373" s="413" t="str">
        <f>IF('様式第２号　基本情報入力シート'!B410="","",'様式第２号　基本情報入力シート'!B410)</f>
        <v/>
      </c>
      <c r="C373" s="426" t="str">
        <f>IF('様式第２号　基本情報入力シート'!L410="","",'様式第２号　基本情報入力シート'!L410)</f>
        <v/>
      </c>
      <c r="D373" s="426" t="str">
        <f>IF('様式第２号　基本情報入力シート'!Q410="","",'様式第２号　基本情報入力シート'!Q410)</f>
        <v/>
      </c>
      <c r="E373" s="426" t="str">
        <f>IF('様式第２号　基本情報入力シート'!V410="","",'様式第２号　基本情報入力シート'!V410)</f>
        <v/>
      </c>
      <c r="F373" s="426" t="str">
        <f>IF('様式第２号　基本情報入力シート'!W410="","",'様式第２号　基本情報入力シート'!W410)</f>
        <v/>
      </c>
      <c r="G373" s="426" t="str">
        <f>IF('様式第２号　基本情報入力シート'!Z410="","",'様式第２号　基本情報入力シート'!Z410)</f>
        <v/>
      </c>
      <c r="H373" s="475" t="str">
        <f>IF('様式第２号　基本情報入力シート'!AD410="","",'様式第２号　基本情報入力シート'!AD410)</f>
        <v/>
      </c>
      <c r="I373" s="481" t="str">
        <f>IF('様式第２号　基本情報入力シート'!AE410="","",'様式第２号　基本情報入力シート'!AE410)</f>
        <v/>
      </c>
      <c r="J373" s="488"/>
      <c r="K373" s="491"/>
      <c r="L373" s="491"/>
      <c r="M373" s="494" t="str">
        <f>IF(G373="","",VLOOKUP(AM373,'【参考】数式用'!$AZ$3:$BA$6,2,FALSE))</f>
        <v/>
      </c>
      <c r="N373" s="503" t="str">
        <f>IF(G373="","",VLOOKUP(G373,'【参考】数式用'!$A$4:$L$54,MATCH('様式４号（個表） '!M373,'【参考】数式用'!$J$3:$L$3,0)+9,FALSE))</f>
        <v/>
      </c>
      <c r="O373" s="513" t="s">
        <v>2422</v>
      </c>
      <c r="P373" s="517" t="str">
        <f t="shared" si="25"/>
        <v>未入力あり</v>
      </c>
      <c r="Q373" s="525" t="str">
        <f>IFERROR(IF(P373="未入力あり","",ROUNDDOWN(ROUNDDOWN($H373*$I373,0)*VLOOKUP($G373,'【参考】数式用'!$A$4:$E$54,3,FALSE),0)),"")</f>
        <v/>
      </c>
      <c r="R373" s="525" t="str">
        <f>IF(AK373="×",0,IF(P373="未入力あり","",ROUNDDOWN(ROUNDDOWN($H373*$I373,0)*VLOOKUP($G373,'【参考】数式用'!$A$4:$E$54,4,FALSE),0)))</f>
        <v/>
      </c>
      <c r="S373" s="529" t="str">
        <f>IF(AL373="×",0,IF(P373="未入力あり","",ROUNDDOWN(ROUNDDOWN($H373*$I373,0)*VLOOKUP($G373,'【参考】数式用'!$A$4:$E$54,5,FALSE),0)))</f>
        <v/>
      </c>
      <c r="U373" s="535"/>
      <c r="V373" s="535"/>
      <c r="W373" s="535"/>
      <c r="X373" s="535"/>
      <c r="Y373" s="535"/>
      <c r="Z373" s="535"/>
      <c r="AA373" s="535"/>
      <c r="AB373" s="535"/>
      <c r="AC373" s="535"/>
      <c r="AD373" s="535"/>
      <c r="AE373" s="535"/>
      <c r="AG373" s="541" t="e">
        <f>IF(#REF!="○",F373,"")</f>
        <v>#REF!</v>
      </c>
      <c r="AH373" s="195" t="e">
        <f>VLOOKUP('様式４号（個表） '!$G373,'【参考】数式用'!$P$4:$Q$54,2,FALSE)</f>
        <v>#N/A</v>
      </c>
      <c r="AI373" s="195" t="e">
        <f>VLOOKUP('様式４号（個表） '!$G373,'【参考】数式用'!$P$4:$W$54,8,FALSE)</f>
        <v>#N/A</v>
      </c>
      <c r="AJ373" s="195" t="e">
        <f>VLOOKUP('様式４号（個表） '!$G373,'【参考】数式用'!$P$4:$AD$54,15,FALSE)</f>
        <v>#N/A</v>
      </c>
      <c r="AK373" s="195" t="str">
        <f t="shared" si="26"/>
        <v/>
      </c>
      <c r="AL373" s="195" t="str">
        <f t="shared" si="26"/>
        <v/>
      </c>
      <c r="AM373" s="195" t="str">
        <f t="shared" si="27"/>
        <v/>
      </c>
      <c r="AN373" s="195" t="str">
        <f>IF(G373="","",VLOOKUP(G373,'【参考】数式用'!$A$4:$M$54,13,FALSE))</f>
        <v/>
      </c>
      <c r="AO373" s="197" t="str">
        <f t="shared" si="28"/>
        <v>―</v>
      </c>
    </row>
    <row r="374" spans="1:41" ht="45" customHeight="1">
      <c r="A374" s="401">
        <f t="shared" si="29"/>
        <v>359</v>
      </c>
      <c r="B374" s="413" t="str">
        <f>IF('様式第２号　基本情報入力シート'!B411="","",'様式第２号　基本情報入力シート'!B411)</f>
        <v/>
      </c>
      <c r="C374" s="426" t="str">
        <f>IF('様式第２号　基本情報入力シート'!L411="","",'様式第２号　基本情報入力シート'!L411)</f>
        <v/>
      </c>
      <c r="D374" s="426" t="str">
        <f>IF('様式第２号　基本情報入力シート'!Q411="","",'様式第２号　基本情報入力シート'!Q411)</f>
        <v/>
      </c>
      <c r="E374" s="426" t="str">
        <f>IF('様式第２号　基本情報入力シート'!V411="","",'様式第２号　基本情報入力シート'!V411)</f>
        <v/>
      </c>
      <c r="F374" s="426" t="str">
        <f>IF('様式第２号　基本情報入力シート'!W411="","",'様式第２号　基本情報入力シート'!W411)</f>
        <v/>
      </c>
      <c r="G374" s="426" t="str">
        <f>IF('様式第２号　基本情報入力シート'!Z411="","",'様式第２号　基本情報入力シート'!Z411)</f>
        <v/>
      </c>
      <c r="H374" s="475" t="str">
        <f>IF('様式第２号　基本情報入力シート'!AD411="","",'様式第２号　基本情報入力シート'!AD411)</f>
        <v/>
      </c>
      <c r="I374" s="481" t="str">
        <f>IF('様式第２号　基本情報入力シート'!AE411="","",'様式第２号　基本情報入力シート'!AE411)</f>
        <v/>
      </c>
      <c r="J374" s="488"/>
      <c r="K374" s="491"/>
      <c r="L374" s="491"/>
      <c r="M374" s="494" t="str">
        <f>IF(G374="","",VLOOKUP(AM374,'【参考】数式用'!$AZ$3:$BA$6,2,FALSE))</f>
        <v/>
      </c>
      <c r="N374" s="503" t="str">
        <f>IF(G374="","",VLOOKUP(G374,'【参考】数式用'!$A$4:$L$54,MATCH('様式４号（個表） '!M374,'【参考】数式用'!$J$3:$L$3,0)+9,FALSE))</f>
        <v/>
      </c>
      <c r="O374" s="513" t="s">
        <v>2422</v>
      </c>
      <c r="P374" s="517" t="str">
        <f t="shared" si="25"/>
        <v>未入力あり</v>
      </c>
      <c r="Q374" s="525" t="str">
        <f>IFERROR(IF(P374="未入力あり","",ROUNDDOWN(ROUNDDOWN($H374*$I374,0)*VLOOKUP($G374,'【参考】数式用'!$A$4:$E$54,3,FALSE),0)),"")</f>
        <v/>
      </c>
      <c r="R374" s="525" t="str">
        <f>IF(AK374="×",0,IF(P374="未入力あり","",ROUNDDOWN(ROUNDDOWN($H374*$I374,0)*VLOOKUP($G374,'【参考】数式用'!$A$4:$E$54,4,FALSE),0)))</f>
        <v/>
      </c>
      <c r="S374" s="529" t="str">
        <f>IF(AL374="×",0,IF(P374="未入力あり","",ROUNDDOWN(ROUNDDOWN($H374*$I374,0)*VLOOKUP($G374,'【参考】数式用'!$A$4:$E$54,5,FALSE),0)))</f>
        <v/>
      </c>
      <c r="U374" s="535"/>
      <c r="V374" s="535"/>
      <c r="W374" s="535"/>
      <c r="X374" s="535"/>
      <c r="Y374" s="535"/>
      <c r="Z374" s="535"/>
      <c r="AA374" s="535"/>
      <c r="AB374" s="535"/>
      <c r="AC374" s="535"/>
      <c r="AD374" s="535"/>
      <c r="AE374" s="535"/>
      <c r="AG374" s="541" t="e">
        <f>IF(#REF!="○",F374,"")</f>
        <v>#REF!</v>
      </c>
      <c r="AH374" s="195" t="e">
        <f>VLOOKUP('様式４号（個表） '!$G374,'【参考】数式用'!$P$4:$Q$54,2,FALSE)</f>
        <v>#N/A</v>
      </c>
      <c r="AI374" s="195" t="e">
        <f>VLOOKUP('様式４号（個表） '!$G374,'【参考】数式用'!$P$4:$W$54,8,FALSE)</f>
        <v>#N/A</v>
      </c>
      <c r="AJ374" s="195" t="e">
        <f>VLOOKUP('様式４号（個表） '!$G374,'【参考】数式用'!$P$4:$AD$54,15,FALSE)</f>
        <v>#N/A</v>
      </c>
      <c r="AK374" s="195" t="str">
        <f t="shared" si="26"/>
        <v/>
      </c>
      <c r="AL374" s="195" t="str">
        <f t="shared" si="26"/>
        <v/>
      </c>
      <c r="AM374" s="195" t="str">
        <f t="shared" si="27"/>
        <v/>
      </c>
      <c r="AN374" s="195" t="str">
        <f>IF(G374="","",VLOOKUP(G374,'【参考】数式用'!$A$4:$M$54,13,FALSE))</f>
        <v/>
      </c>
      <c r="AO374" s="197" t="str">
        <f t="shared" si="28"/>
        <v>―</v>
      </c>
    </row>
    <row r="375" spans="1:41" ht="45" customHeight="1">
      <c r="A375" s="401">
        <f t="shared" si="29"/>
        <v>360</v>
      </c>
      <c r="B375" s="413" t="str">
        <f>IF('様式第２号　基本情報入力シート'!B412="","",'様式第２号　基本情報入力シート'!B412)</f>
        <v/>
      </c>
      <c r="C375" s="426" t="str">
        <f>IF('様式第２号　基本情報入力シート'!L412="","",'様式第２号　基本情報入力シート'!L412)</f>
        <v/>
      </c>
      <c r="D375" s="426" t="str">
        <f>IF('様式第２号　基本情報入力シート'!Q412="","",'様式第２号　基本情報入力シート'!Q412)</f>
        <v/>
      </c>
      <c r="E375" s="426" t="str">
        <f>IF('様式第２号　基本情報入力シート'!V412="","",'様式第２号　基本情報入力シート'!V412)</f>
        <v/>
      </c>
      <c r="F375" s="426" t="str">
        <f>IF('様式第２号　基本情報入力シート'!W412="","",'様式第２号　基本情報入力シート'!W412)</f>
        <v/>
      </c>
      <c r="G375" s="426" t="str">
        <f>IF('様式第２号　基本情報入力シート'!Z412="","",'様式第２号　基本情報入力シート'!Z412)</f>
        <v/>
      </c>
      <c r="H375" s="475" t="str">
        <f>IF('様式第２号　基本情報入力シート'!AD412="","",'様式第２号　基本情報入力シート'!AD412)</f>
        <v/>
      </c>
      <c r="I375" s="481" t="str">
        <f>IF('様式第２号　基本情報入力シート'!AE412="","",'様式第２号　基本情報入力シート'!AE412)</f>
        <v/>
      </c>
      <c r="J375" s="488"/>
      <c r="K375" s="491"/>
      <c r="L375" s="491"/>
      <c r="M375" s="494" t="str">
        <f>IF(G375="","",VLOOKUP(AM375,'【参考】数式用'!$AZ$3:$BA$6,2,FALSE))</f>
        <v/>
      </c>
      <c r="N375" s="503" t="str">
        <f>IF(G375="","",VLOOKUP(G375,'【参考】数式用'!$A$4:$L$54,MATCH('様式４号（個表） '!M375,'【参考】数式用'!$J$3:$L$3,0)+9,FALSE))</f>
        <v/>
      </c>
      <c r="O375" s="513" t="s">
        <v>2422</v>
      </c>
      <c r="P375" s="517" t="str">
        <f t="shared" si="25"/>
        <v>未入力あり</v>
      </c>
      <c r="Q375" s="525" t="str">
        <f>IFERROR(IF(P375="未入力あり","",ROUNDDOWN(ROUNDDOWN($H375*$I375,0)*VLOOKUP($G375,'【参考】数式用'!$A$4:$E$54,3,FALSE),0)),"")</f>
        <v/>
      </c>
      <c r="R375" s="525" t="str">
        <f>IF(AK375="×",0,IF(P375="未入力あり","",ROUNDDOWN(ROUNDDOWN($H375*$I375,0)*VLOOKUP($G375,'【参考】数式用'!$A$4:$E$54,4,FALSE),0)))</f>
        <v/>
      </c>
      <c r="S375" s="529" t="str">
        <f>IF(AL375="×",0,IF(P375="未入力あり","",ROUNDDOWN(ROUNDDOWN($H375*$I375,0)*VLOOKUP($G375,'【参考】数式用'!$A$4:$E$54,5,FALSE),0)))</f>
        <v/>
      </c>
      <c r="U375" s="535"/>
      <c r="V375" s="535"/>
      <c r="W375" s="535"/>
      <c r="X375" s="535"/>
      <c r="Y375" s="535"/>
      <c r="Z375" s="535"/>
      <c r="AA375" s="535"/>
      <c r="AB375" s="535"/>
      <c r="AC375" s="535"/>
      <c r="AD375" s="535"/>
      <c r="AE375" s="535"/>
      <c r="AG375" s="541" t="e">
        <f>IF(#REF!="○",F375,"")</f>
        <v>#REF!</v>
      </c>
      <c r="AH375" s="195" t="e">
        <f>VLOOKUP('様式４号（個表） '!$G375,'【参考】数式用'!$P$4:$Q$54,2,FALSE)</f>
        <v>#N/A</v>
      </c>
      <c r="AI375" s="195" t="e">
        <f>VLOOKUP('様式４号（個表） '!$G375,'【参考】数式用'!$P$4:$W$54,8,FALSE)</f>
        <v>#N/A</v>
      </c>
      <c r="AJ375" s="195" t="e">
        <f>VLOOKUP('様式４号（個表） '!$G375,'【参考】数式用'!$P$4:$AD$54,15,FALSE)</f>
        <v>#N/A</v>
      </c>
      <c r="AK375" s="195" t="str">
        <f t="shared" si="26"/>
        <v/>
      </c>
      <c r="AL375" s="195" t="str">
        <f t="shared" si="26"/>
        <v/>
      </c>
      <c r="AM375" s="195" t="str">
        <f t="shared" si="27"/>
        <v/>
      </c>
      <c r="AN375" s="195" t="str">
        <f>IF(G375="","",VLOOKUP(G375,'【参考】数式用'!$A$4:$M$54,13,FALSE))</f>
        <v/>
      </c>
      <c r="AO375" s="197" t="str">
        <f t="shared" si="28"/>
        <v>―</v>
      </c>
    </row>
    <row r="376" spans="1:41" ht="45" customHeight="1">
      <c r="A376" s="401">
        <f t="shared" si="29"/>
        <v>361</v>
      </c>
      <c r="B376" s="413" t="str">
        <f>IF('様式第２号　基本情報入力シート'!B413="","",'様式第２号　基本情報入力シート'!B413)</f>
        <v/>
      </c>
      <c r="C376" s="426" t="str">
        <f>IF('様式第２号　基本情報入力シート'!L413="","",'様式第２号　基本情報入力シート'!L413)</f>
        <v/>
      </c>
      <c r="D376" s="426" t="str">
        <f>IF('様式第２号　基本情報入力シート'!Q413="","",'様式第２号　基本情報入力シート'!Q413)</f>
        <v/>
      </c>
      <c r="E376" s="426" t="str">
        <f>IF('様式第２号　基本情報入力シート'!V413="","",'様式第２号　基本情報入力シート'!V413)</f>
        <v/>
      </c>
      <c r="F376" s="426" t="str">
        <f>IF('様式第２号　基本情報入力シート'!W413="","",'様式第２号　基本情報入力シート'!W413)</f>
        <v/>
      </c>
      <c r="G376" s="426" t="str">
        <f>IF('様式第２号　基本情報入力シート'!Z413="","",'様式第２号　基本情報入力シート'!Z413)</f>
        <v/>
      </c>
      <c r="H376" s="475" t="str">
        <f>IF('様式第２号　基本情報入力シート'!AD413="","",'様式第２号　基本情報入力シート'!AD413)</f>
        <v/>
      </c>
      <c r="I376" s="481" t="str">
        <f>IF('様式第２号　基本情報入力シート'!AE413="","",'様式第２号　基本情報入力シート'!AE413)</f>
        <v/>
      </c>
      <c r="J376" s="488"/>
      <c r="K376" s="491"/>
      <c r="L376" s="491"/>
      <c r="M376" s="494" t="str">
        <f>IF(G376="","",VLOOKUP(AM376,'【参考】数式用'!$AZ$3:$BA$6,2,FALSE))</f>
        <v/>
      </c>
      <c r="N376" s="503" t="str">
        <f>IF(G376="","",VLOOKUP(G376,'【参考】数式用'!$A$4:$L$54,MATCH('様式４号（個表） '!M376,'【参考】数式用'!$J$3:$L$3,0)+9,FALSE))</f>
        <v/>
      </c>
      <c r="O376" s="513" t="s">
        <v>2422</v>
      </c>
      <c r="P376" s="517" t="str">
        <f t="shared" si="25"/>
        <v>未入力あり</v>
      </c>
      <c r="Q376" s="525" t="str">
        <f>IFERROR(IF(P376="未入力あり","",ROUNDDOWN(ROUNDDOWN($H376*$I376,0)*VLOOKUP($G376,'【参考】数式用'!$A$4:$E$54,3,FALSE),0)),"")</f>
        <v/>
      </c>
      <c r="R376" s="525" t="str">
        <f>IF(AK376="×",0,IF(P376="未入力あり","",ROUNDDOWN(ROUNDDOWN($H376*$I376,0)*VLOOKUP($G376,'【参考】数式用'!$A$4:$E$54,4,FALSE),0)))</f>
        <v/>
      </c>
      <c r="S376" s="529" t="str">
        <f>IF(AL376="×",0,IF(P376="未入力あり","",ROUNDDOWN(ROUNDDOWN($H376*$I376,0)*VLOOKUP($G376,'【参考】数式用'!$A$4:$E$54,5,FALSE),0)))</f>
        <v/>
      </c>
      <c r="U376" s="535"/>
      <c r="V376" s="535"/>
      <c r="W376" s="535"/>
      <c r="X376" s="535"/>
      <c r="Y376" s="535"/>
      <c r="Z376" s="535"/>
      <c r="AA376" s="535"/>
      <c r="AB376" s="535"/>
      <c r="AC376" s="535"/>
      <c r="AD376" s="535"/>
      <c r="AE376" s="535"/>
      <c r="AG376" s="541" t="e">
        <f>IF(#REF!="○",F376,"")</f>
        <v>#REF!</v>
      </c>
      <c r="AH376" s="195" t="e">
        <f>VLOOKUP('様式４号（個表） '!$G376,'【参考】数式用'!$P$4:$Q$54,2,FALSE)</f>
        <v>#N/A</v>
      </c>
      <c r="AI376" s="195" t="e">
        <f>VLOOKUP('様式４号（個表） '!$G376,'【参考】数式用'!$P$4:$W$54,8,FALSE)</f>
        <v>#N/A</v>
      </c>
      <c r="AJ376" s="195" t="e">
        <f>VLOOKUP('様式４号（個表） '!$G376,'【参考】数式用'!$P$4:$AD$54,15,FALSE)</f>
        <v>#N/A</v>
      </c>
      <c r="AK376" s="195" t="str">
        <f t="shared" si="26"/>
        <v/>
      </c>
      <c r="AL376" s="195" t="str">
        <f t="shared" si="26"/>
        <v/>
      </c>
      <c r="AM376" s="195" t="str">
        <f t="shared" si="27"/>
        <v/>
      </c>
      <c r="AN376" s="195" t="str">
        <f>IF(G376="","",VLOOKUP(G376,'【参考】数式用'!$A$4:$M$54,13,FALSE))</f>
        <v/>
      </c>
      <c r="AO376" s="197" t="str">
        <f t="shared" si="28"/>
        <v>―</v>
      </c>
    </row>
    <row r="377" spans="1:41" ht="45" customHeight="1">
      <c r="A377" s="401">
        <f t="shared" si="29"/>
        <v>362</v>
      </c>
      <c r="B377" s="413" t="str">
        <f>IF('様式第２号　基本情報入力シート'!B414="","",'様式第２号　基本情報入力シート'!B414)</f>
        <v/>
      </c>
      <c r="C377" s="426" t="str">
        <f>IF('様式第２号　基本情報入力シート'!L414="","",'様式第２号　基本情報入力シート'!L414)</f>
        <v/>
      </c>
      <c r="D377" s="426" t="str">
        <f>IF('様式第２号　基本情報入力シート'!Q414="","",'様式第２号　基本情報入力シート'!Q414)</f>
        <v/>
      </c>
      <c r="E377" s="426" t="str">
        <f>IF('様式第２号　基本情報入力シート'!V414="","",'様式第２号　基本情報入力シート'!V414)</f>
        <v/>
      </c>
      <c r="F377" s="426" t="str">
        <f>IF('様式第２号　基本情報入力シート'!W414="","",'様式第２号　基本情報入力シート'!W414)</f>
        <v/>
      </c>
      <c r="G377" s="426" t="str">
        <f>IF('様式第２号　基本情報入力シート'!Z414="","",'様式第２号　基本情報入力シート'!Z414)</f>
        <v/>
      </c>
      <c r="H377" s="475" t="str">
        <f>IF('様式第２号　基本情報入力シート'!AD414="","",'様式第２号　基本情報入力シート'!AD414)</f>
        <v/>
      </c>
      <c r="I377" s="481" t="str">
        <f>IF('様式第２号　基本情報入力シート'!AE414="","",'様式第２号　基本情報入力シート'!AE414)</f>
        <v/>
      </c>
      <c r="J377" s="488"/>
      <c r="K377" s="491"/>
      <c r="L377" s="491"/>
      <c r="M377" s="494" t="str">
        <f>IF(G377="","",VLOOKUP(AM377,'【参考】数式用'!$AZ$3:$BA$6,2,FALSE))</f>
        <v/>
      </c>
      <c r="N377" s="503" t="str">
        <f>IF(G377="","",VLOOKUP(G377,'【参考】数式用'!$A$4:$L$54,MATCH('様式４号（個表） '!M377,'【参考】数式用'!$J$3:$L$3,0)+9,FALSE))</f>
        <v/>
      </c>
      <c r="O377" s="513" t="s">
        <v>2422</v>
      </c>
      <c r="P377" s="517" t="str">
        <f t="shared" si="25"/>
        <v>未入力あり</v>
      </c>
      <c r="Q377" s="525" t="str">
        <f>IFERROR(IF(P377="未入力あり","",ROUNDDOWN(ROUNDDOWN($H377*$I377,0)*VLOOKUP($G377,'【参考】数式用'!$A$4:$E$54,3,FALSE),0)),"")</f>
        <v/>
      </c>
      <c r="R377" s="525" t="str">
        <f>IF(AK377="×",0,IF(P377="未入力あり","",ROUNDDOWN(ROUNDDOWN($H377*$I377,0)*VLOOKUP($G377,'【参考】数式用'!$A$4:$E$54,4,FALSE),0)))</f>
        <v/>
      </c>
      <c r="S377" s="529" t="str">
        <f>IF(AL377="×",0,IF(P377="未入力あり","",ROUNDDOWN(ROUNDDOWN($H377*$I377,0)*VLOOKUP($G377,'【参考】数式用'!$A$4:$E$54,5,FALSE),0)))</f>
        <v/>
      </c>
      <c r="U377" s="535"/>
      <c r="V377" s="535"/>
      <c r="W377" s="535"/>
      <c r="X377" s="535"/>
      <c r="Y377" s="535"/>
      <c r="Z377" s="535"/>
      <c r="AA377" s="535"/>
      <c r="AB377" s="535"/>
      <c r="AC377" s="535"/>
      <c r="AD377" s="535"/>
      <c r="AE377" s="535"/>
      <c r="AG377" s="541" t="e">
        <f>IF(#REF!="○",F377,"")</f>
        <v>#REF!</v>
      </c>
      <c r="AH377" s="195" t="e">
        <f>VLOOKUP('様式４号（個表） '!$G377,'【参考】数式用'!$P$4:$Q$54,2,FALSE)</f>
        <v>#N/A</v>
      </c>
      <c r="AI377" s="195" t="e">
        <f>VLOOKUP('様式４号（個表） '!$G377,'【参考】数式用'!$P$4:$W$54,8,FALSE)</f>
        <v>#N/A</v>
      </c>
      <c r="AJ377" s="195" t="e">
        <f>VLOOKUP('様式４号（個表） '!$G377,'【参考】数式用'!$P$4:$AD$54,15,FALSE)</f>
        <v>#N/A</v>
      </c>
      <c r="AK377" s="195" t="str">
        <f t="shared" si="26"/>
        <v/>
      </c>
      <c r="AL377" s="195" t="str">
        <f t="shared" si="26"/>
        <v/>
      </c>
      <c r="AM377" s="195" t="str">
        <f t="shared" si="27"/>
        <v/>
      </c>
      <c r="AN377" s="195" t="str">
        <f>IF(G377="","",VLOOKUP(G377,'【参考】数式用'!$A$4:$M$54,13,FALSE))</f>
        <v/>
      </c>
      <c r="AO377" s="197" t="str">
        <f t="shared" si="28"/>
        <v>―</v>
      </c>
    </row>
    <row r="378" spans="1:41" ht="45" customHeight="1">
      <c r="A378" s="401">
        <f t="shared" si="29"/>
        <v>363</v>
      </c>
      <c r="B378" s="413" t="str">
        <f>IF('様式第２号　基本情報入力シート'!B415="","",'様式第２号　基本情報入力シート'!B415)</f>
        <v/>
      </c>
      <c r="C378" s="426" t="str">
        <f>IF('様式第２号　基本情報入力シート'!L415="","",'様式第２号　基本情報入力シート'!L415)</f>
        <v/>
      </c>
      <c r="D378" s="426" t="str">
        <f>IF('様式第２号　基本情報入力シート'!Q415="","",'様式第２号　基本情報入力シート'!Q415)</f>
        <v/>
      </c>
      <c r="E378" s="426" t="str">
        <f>IF('様式第２号　基本情報入力シート'!V415="","",'様式第２号　基本情報入力シート'!V415)</f>
        <v/>
      </c>
      <c r="F378" s="426" t="str">
        <f>IF('様式第２号　基本情報入力シート'!W415="","",'様式第２号　基本情報入力シート'!W415)</f>
        <v/>
      </c>
      <c r="G378" s="426" t="str">
        <f>IF('様式第２号　基本情報入力シート'!Z415="","",'様式第２号　基本情報入力シート'!Z415)</f>
        <v/>
      </c>
      <c r="H378" s="475" t="str">
        <f>IF('様式第２号　基本情報入力シート'!AD415="","",'様式第２号　基本情報入力シート'!AD415)</f>
        <v/>
      </c>
      <c r="I378" s="481" t="str">
        <f>IF('様式第２号　基本情報入力シート'!AE415="","",'様式第２号　基本情報入力シート'!AE415)</f>
        <v/>
      </c>
      <c r="J378" s="488"/>
      <c r="K378" s="491"/>
      <c r="L378" s="491"/>
      <c r="M378" s="494" t="str">
        <f>IF(G378="","",VLOOKUP(AM378,'【参考】数式用'!$AZ$3:$BA$6,2,FALSE))</f>
        <v/>
      </c>
      <c r="N378" s="503" t="str">
        <f>IF(G378="","",VLOOKUP(G378,'【参考】数式用'!$A$4:$L$54,MATCH('様式４号（個表） '!M378,'【参考】数式用'!$J$3:$L$3,0)+9,FALSE))</f>
        <v/>
      </c>
      <c r="O378" s="513" t="s">
        <v>2422</v>
      </c>
      <c r="P378" s="517" t="str">
        <f t="shared" si="25"/>
        <v>未入力あり</v>
      </c>
      <c r="Q378" s="525" t="str">
        <f>IFERROR(IF(P378="未入力あり","",ROUNDDOWN(ROUNDDOWN($H378*$I378,0)*VLOOKUP($G378,'【参考】数式用'!$A$4:$E$54,3,FALSE),0)),"")</f>
        <v/>
      </c>
      <c r="R378" s="525" t="str">
        <f>IF(AK378="×",0,IF(P378="未入力あり","",ROUNDDOWN(ROUNDDOWN($H378*$I378,0)*VLOOKUP($G378,'【参考】数式用'!$A$4:$E$54,4,FALSE),0)))</f>
        <v/>
      </c>
      <c r="S378" s="529" t="str">
        <f>IF(AL378="×",0,IF(P378="未入力あり","",ROUNDDOWN(ROUNDDOWN($H378*$I378,0)*VLOOKUP($G378,'【参考】数式用'!$A$4:$E$54,5,FALSE),0)))</f>
        <v/>
      </c>
      <c r="U378" s="535"/>
      <c r="V378" s="535"/>
      <c r="W378" s="535"/>
      <c r="X378" s="535"/>
      <c r="Y378" s="535"/>
      <c r="Z378" s="535"/>
      <c r="AA378" s="535"/>
      <c r="AB378" s="535"/>
      <c r="AC378" s="535"/>
      <c r="AD378" s="535"/>
      <c r="AE378" s="535"/>
      <c r="AG378" s="541" t="e">
        <f>IF(#REF!="○",F378,"")</f>
        <v>#REF!</v>
      </c>
      <c r="AH378" s="195" t="e">
        <f>VLOOKUP('様式４号（個表） '!$G378,'【参考】数式用'!$P$4:$Q$54,2,FALSE)</f>
        <v>#N/A</v>
      </c>
      <c r="AI378" s="195" t="e">
        <f>VLOOKUP('様式４号（個表） '!$G378,'【参考】数式用'!$P$4:$W$54,8,FALSE)</f>
        <v>#N/A</v>
      </c>
      <c r="AJ378" s="195" t="e">
        <f>VLOOKUP('様式４号（個表） '!$G378,'【参考】数式用'!$P$4:$AD$54,15,FALSE)</f>
        <v>#N/A</v>
      </c>
      <c r="AK378" s="195" t="str">
        <f t="shared" si="26"/>
        <v/>
      </c>
      <c r="AL378" s="195" t="str">
        <f t="shared" si="26"/>
        <v/>
      </c>
      <c r="AM378" s="195" t="str">
        <f t="shared" si="27"/>
        <v/>
      </c>
      <c r="AN378" s="195" t="str">
        <f>IF(G378="","",VLOOKUP(G378,'【参考】数式用'!$A$4:$M$54,13,FALSE))</f>
        <v/>
      </c>
      <c r="AO378" s="197" t="str">
        <f t="shared" si="28"/>
        <v>―</v>
      </c>
    </row>
    <row r="379" spans="1:41" ht="45" customHeight="1">
      <c r="A379" s="401">
        <f t="shared" si="29"/>
        <v>364</v>
      </c>
      <c r="B379" s="413" t="str">
        <f>IF('様式第２号　基本情報入力シート'!B416="","",'様式第２号　基本情報入力シート'!B416)</f>
        <v/>
      </c>
      <c r="C379" s="426" t="str">
        <f>IF('様式第２号　基本情報入力シート'!L416="","",'様式第２号　基本情報入力シート'!L416)</f>
        <v/>
      </c>
      <c r="D379" s="426" t="str">
        <f>IF('様式第２号　基本情報入力シート'!Q416="","",'様式第２号　基本情報入力シート'!Q416)</f>
        <v/>
      </c>
      <c r="E379" s="426" t="str">
        <f>IF('様式第２号　基本情報入力シート'!V416="","",'様式第２号　基本情報入力シート'!V416)</f>
        <v/>
      </c>
      <c r="F379" s="426" t="str">
        <f>IF('様式第２号　基本情報入力シート'!W416="","",'様式第２号　基本情報入力シート'!W416)</f>
        <v/>
      </c>
      <c r="G379" s="426" t="str">
        <f>IF('様式第２号　基本情報入力シート'!Z416="","",'様式第２号　基本情報入力シート'!Z416)</f>
        <v/>
      </c>
      <c r="H379" s="475" t="str">
        <f>IF('様式第２号　基本情報入力シート'!AD416="","",'様式第２号　基本情報入力シート'!AD416)</f>
        <v/>
      </c>
      <c r="I379" s="481" t="str">
        <f>IF('様式第２号　基本情報入力シート'!AE416="","",'様式第２号　基本情報入力シート'!AE416)</f>
        <v/>
      </c>
      <c r="J379" s="488"/>
      <c r="K379" s="491"/>
      <c r="L379" s="491"/>
      <c r="M379" s="494" t="str">
        <f>IF(G379="","",VLOOKUP(AM379,'【参考】数式用'!$AZ$3:$BA$6,2,FALSE))</f>
        <v/>
      </c>
      <c r="N379" s="503" t="str">
        <f>IF(G379="","",VLOOKUP(G379,'【参考】数式用'!$A$4:$L$54,MATCH('様式４号（個表） '!M379,'【参考】数式用'!$J$3:$L$3,0)+9,FALSE))</f>
        <v/>
      </c>
      <c r="O379" s="513" t="s">
        <v>2422</v>
      </c>
      <c r="P379" s="517" t="str">
        <f t="shared" si="25"/>
        <v>未入力あり</v>
      </c>
      <c r="Q379" s="525" t="str">
        <f>IFERROR(IF(P379="未入力あり","",ROUNDDOWN(ROUNDDOWN($H379*$I379,0)*VLOOKUP($G379,'【参考】数式用'!$A$4:$E$54,3,FALSE),0)),"")</f>
        <v/>
      </c>
      <c r="R379" s="525" t="str">
        <f>IF(AK379="×",0,IF(P379="未入力あり","",ROUNDDOWN(ROUNDDOWN($H379*$I379,0)*VLOOKUP($G379,'【参考】数式用'!$A$4:$E$54,4,FALSE),0)))</f>
        <v/>
      </c>
      <c r="S379" s="529" t="str">
        <f>IF(AL379="×",0,IF(P379="未入力あり","",ROUNDDOWN(ROUNDDOWN($H379*$I379,0)*VLOOKUP($G379,'【参考】数式用'!$A$4:$E$54,5,FALSE),0)))</f>
        <v/>
      </c>
      <c r="U379" s="535"/>
      <c r="V379" s="535"/>
      <c r="W379" s="535"/>
      <c r="X379" s="535"/>
      <c r="Y379" s="535"/>
      <c r="Z379" s="535"/>
      <c r="AA379" s="535"/>
      <c r="AB379" s="535"/>
      <c r="AC379" s="535"/>
      <c r="AD379" s="535"/>
      <c r="AE379" s="535"/>
      <c r="AG379" s="541" t="e">
        <f>IF(#REF!="○",F379,"")</f>
        <v>#REF!</v>
      </c>
      <c r="AH379" s="195" t="e">
        <f>VLOOKUP('様式４号（個表） '!$G379,'【参考】数式用'!$P$4:$Q$54,2,FALSE)</f>
        <v>#N/A</v>
      </c>
      <c r="AI379" s="195" t="e">
        <f>VLOOKUP('様式４号（個表） '!$G379,'【参考】数式用'!$P$4:$W$54,8,FALSE)</f>
        <v>#N/A</v>
      </c>
      <c r="AJ379" s="195" t="e">
        <f>VLOOKUP('様式４号（個表） '!$G379,'【参考】数式用'!$P$4:$AD$54,15,FALSE)</f>
        <v>#N/A</v>
      </c>
      <c r="AK379" s="195" t="str">
        <f t="shared" si="26"/>
        <v/>
      </c>
      <c r="AL379" s="195" t="str">
        <f t="shared" si="26"/>
        <v/>
      </c>
      <c r="AM379" s="195" t="str">
        <f t="shared" si="27"/>
        <v/>
      </c>
      <c r="AN379" s="195" t="str">
        <f>IF(G379="","",VLOOKUP(G379,'【参考】数式用'!$A$4:$M$54,13,FALSE))</f>
        <v/>
      </c>
      <c r="AO379" s="197" t="str">
        <f t="shared" si="28"/>
        <v>―</v>
      </c>
    </row>
    <row r="380" spans="1:41" ht="45" customHeight="1">
      <c r="A380" s="401">
        <f t="shared" si="29"/>
        <v>365</v>
      </c>
      <c r="B380" s="413" t="str">
        <f>IF('様式第２号　基本情報入力シート'!B417="","",'様式第２号　基本情報入力シート'!B417)</f>
        <v/>
      </c>
      <c r="C380" s="426" t="str">
        <f>IF('様式第２号　基本情報入力シート'!L417="","",'様式第２号　基本情報入力シート'!L417)</f>
        <v/>
      </c>
      <c r="D380" s="426" t="str">
        <f>IF('様式第２号　基本情報入力シート'!Q417="","",'様式第２号　基本情報入力シート'!Q417)</f>
        <v/>
      </c>
      <c r="E380" s="426" t="str">
        <f>IF('様式第２号　基本情報入力シート'!V417="","",'様式第２号　基本情報入力シート'!V417)</f>
        <v/>
      </c>
      <c r="F380" s="426" t="str">
        <f>IF('様式第２号　基本情報入力シート'!W417="","",'様式第２号　基本情報入力シート'!W417)</f>
        <v/>
      </c>
      <c r="G380" s="426" t="str">
        <f>IF('様式第２号　基本情報入力シート'!Z417="","",'様式第２号　基本情報入力シート'!Z417)</f>
        <v/>
      </c>
      <c r="H380" s="475" t="str">
        <f>IF('様式第２号　基本情報入力シート'!AD417="","",'様式第２号　基本情報入力シート'!AD417)</f>
        <v/>
      </c>
      <c r="I380" s="481" t="str">
        <f>IF('様式第２号　基本情報入力シート'!AE417="","",'様式第２号　基本情報入力シート'!AE417)</f>
        <v/>
      </c>
      <c r="J380" s="488"/>
      <c r="K380" s="491"/>
      <c r="L380" s="491"/>
      <c r="M380" s="494" t="str">
        <f>IF(G380="","",VLOOKUP(AM380,'【参考】数式用'!$AZ$3:$BA$6,2,FALSE))</f>
        <v/>
      </c>
      <c r="N380" s="503" t="str">
        <f>IF(G380="","",VLOOKUP(G380,'【参考】数式用'!$A$4:$L$54,MATCH('様式４号（個表） '!M380,'【参考】数式用'!$J$3:$L$3,0)+9,FALSE))</f>
        <v/>
      </c>
      <c r="O380" s="513" t="s">
        <v>2422</v>
      </c>
      <c r="P380" s="517" t="str">
        <f t="shared" si="25"/>
        <v>未入力あり</v>
      </c>
      <c r="Q380" s="525" t="str">
        <f>IFERROR(IF(P380="未入力あり","",ROUNDDOWN(ROUNDDOWN($H380*$I380,0)*VLOOKUP($G380,'【参考】数式用'!$A$4:$E$54,3,FALSE),0)),"")</f>
        <v/>
      </c>
      <c r="R380" s="525" t="str">
        <f>IF(AK380="×",0,IF(P380="未入力あり","",ROUNDDOWN(ROUNDDOWN($H380*$I380,0)*VLOOKUP($G380,'【参考】数式用'!$A$4:$E$54,4,FALSE),0)))</f>
        <v/>
      </c>
      <c r="S380" s="529" t="str">
        <f>IF(AL380="×",0,IF(P380="未入力あり","",ROUNDDOWN(ROUNDDOWN($H380*$I380,0)*VLOOKUP($G380,'【参考】数式用'!$A$4:$E$54,5,FALSE),0)))</f>
        <v/>
      </c>
      <c r="U380" s="535"/>
      <c r="V380" s="535"/>
      <c r="W380" s="535"/>
      <c r="X380" s="535"/>
      <c r="Y380" s="535"/>
      <c r="Z380" s="535"/>
      <c r="AA380" s="535"/>
      <c r="AB380" s="535"/>
      <c r="AC380" s="535"/>
      <c r="AD380" s="535"/>
      <c r="AE380" s="535"/>
      <c r="AG380" s="541" t="e">
        <f>IF(#REF!="○",F380,"")</f>
        <v>#REF!</v>
      </c>
      <c r="AH380" s="195" t="e">
        <f>VLOOKUP('様式４号（個表） '!$G380,'【参考】数式用'!$P$4:$Q$54,2,FALSE)</f>
        <v>#N/A</v>
      </c>
      <c r="AI380" s="195" t="e">
        <f>VLOOKUP('様式４号（個表） '!$G380,'【参考】数式用'!$P$4:$W$54,8,FALSE)</f>
        <v>#N/A</v>
      </c>
      <c r="AJ380" s="195" t="e">
        <f>VLOOKUP('様式４号（個表） '!$G380,'【参考】数式用'!$P$4:$AD$54,15,FALSE)</f>
        <v>#N/A</v>
      </c>
      <c r="AK380" s="195" t="str">
        <f t="shared" si="26"/>
        <v/>
      </c>
      <c r="AL380" s="195" t="str">
        <f t="shared" si="26"/>
        <v/>
      </c>
      <c r="AM380" s="195" t="str">
        <f t="shared" si="27"/>
        <v/>
      </c>
      <c r="AN380" s="195" t="str">
        <f>IF(G380="","",VLOOKUP(G380,'【参考】数式用'!$A$4:$M$54,13,FALSE))</f>
        <v/>
      </c>
      <c r="AO380" s="197" t="str">
        <f t="shared" si="28"/>
        <v>―</v>
      </c>
    </row>
    <row r="381" spans="1:41" ht="45" customHeight="1">
      <c r="A381" s="401">
        <f t="shared" si="29"/>
        <v>366</v>
      </c>
      <c r="B381" s="413" t="str">
        <f>IF('様式第２号　基本情報入力シート'!B418="","",'様式第２号　基本情報入力シート'!B418)</f>
        <v/>
      </c>
      <c r="C381" s="426" t="str">
        <f>IF('様式第２号　基本情報入力シート'!L418="","",'様式第２号　基本情報入力シート'!L418)</f>
        <v/>
      </c>
      <c r="D381" s="426" t="str">
        <f>IF('様式第２号　基本情報入力シート'!Q418="","",'様式第２号　基本情報入力シート'!Q418)</f>
        <v/>
      </c>
      <c r="E381" s="426" t="str">
        <f>IF('様式第２号　基本情報入力シート'!V418="","",'様式第２号　基本情報入力シート'!V418)</f>
        <v/>
      </c>
      <c r="F381" s="426" t="str">
        <f>IF('様式第２号　基本情報入力シート'!W418="","",'様式第２号　基本情報入力シート'!W418)</f>
        <v/>
      </c>
      <c r="G381" s="426" t="str">
        <f>IF('様式第２号　基本情報入力シート'!Z418="","",'様式第２号　基本情報入力シート'!Z418)</f>
        <v/>
      </c>
      <c r="H381" s="475" t="str">
        <f>IF('様式第２号　基本情報入力シート'!AD418="","",'様式第２号　基本情報入力シート'!AD418)</f>
        <v/>
      </c>
      <c r="I381" s="481" t="str">
        <f>IF('様式第２号　基本情報入力シート'!AE418="","",'様式第２号　基本情報入力シート'!AE418)</f>
        <v/>
      </c>
      <c r="J381" s="488"/>
      <c r="K381" s="491"/>
      <c r="L381" s="491"/>
      <c r="M381" s="494" t="str">
        <f>IF(G381="","",VLOOKUP(AM381,'【参考】数式用'!$AZ$3:$BA$6,2,FALSE))</f>
        <v/>
      </c>
      <c r="N381" s="503" t="str">
        <f>IF(G381="","",VLOOKUP(G381,'【参考】数式用'!$A$4:$L$54,MATCH('様式４号（個表） '!M381,'【参考】数式用'!$J$3:$L$3,0)+9,FALSE))</f>
        <v/>
      </c>
      <c r="O381" s="513" t="s">
        <v>2422</v>
      </c>
      <c r="P381" s="517" t="str">
        <f t="shared" si="25"/>
        <v>未入力あり</v>
      </c>
      <c r="Q381" s="525" t="str">
        <f>IFERROR(IF(P381="未入力あり","",ROUNDDOWN(ROUNDDOWN($H381*$I381,0)*VLOOKUP($G381,'【参考】数式用'!$A$4:$E$54,3,FALSE),0)),"")</f>
        <v/>
      </c>
      <c r="R381" s="525" t="str">
        <f>IF(AK381="×",0,IF(P381="未入力あり","",ROUNDDOWN(ROUNDDOWN($H381*$I381,0)*VLOOKUP($G381,'【参考】数式用'!$A$4:$E$54,4,FALSE),0)))</f>
        <v/>
      </c>
      <c r="S381" s="529" t="str">
        <f>IF(AL381="×",0,IF(P381="未入力あり","",ROUNDDOWN(ROUNDDOWN($H381*$I381,0)*VLOOKUP($G381,'【参考】数式用'!$A$4:$E$54,5,FALSE),0)))</f>
        <v/>
      </c>
      <c r="U381" s="535"/>
      <c r="V381" s="535"/>
      <c r="W381" s="535"/>
      <c r="X381" s="535"/>
      <c r="Y381" s="535"/>
      <c r="Z381" s="535"/>
      <c r="AA381" s="535"/>
      <c r="AB381" s="535"/>
      <c r="AC381" s="535"/>
      <c r="AD381" s="535"/>
      <c r="AE381" s="535"/>
      <c r="AG381" s="541" t="e">
        <f>IF(#REF!="○",F381,"")</f>
        <v>#REF!</v>
      </c>
      <c r="AH381" s="195" t="e">
        <f>VLOOKUP('様式４号（個表） '!$G381,'【参考】数式用'!$P$4:$Q$54,2,FALSE)</f>
        <v>#N/A</v>
      </c>
      <c r="AI381" s="195" t="e">
        <f>VLOOKUP('様式４号（個表） '!$G381,'【参考】数式用'!$P$4:$W$54,8,FALSE)</f>
        <v>#N/A</v>
      </c>
      <c r="AJ381" s="195" t="e">
        <f>VLOOKUP('様式４号（個表） '!$G381,'【参考】数式用'!$P$4:$AD$54,15,FALSE)</f>
        <v>#N/A</v>
      </c>
      <c r="AK381" s="195" t="str">
        <f t="shared" si="26"/>
        <v/>
      </c>
      <c r="AL381" s="195" t="str">
        <f t="shared" si="26"/>
        <v/>
      </c>
      <c r="AM381" s="195" t="str">
        <f t="shared" si="27"/>
        <v/>
      </c>
      <c r="AN381" s="195" t="str">
        <f>IF(G381="","",VLOOKUP(G381,'【参考】数式用'!$A$4:$M$54,13,FALSE))</f>
        <v/>
      </c>
      <c r="AO381" s="197" t="str">
        <f t="shared" si="28"/>
        <v>―</v>
      </c>
    </row>
    <row r="382" spans="1:41" ht="45" customHeight="1">
      <c r="A382" s="401">
        <f t="shared" si="29"/>
        <v>367</v>
      </c>
      <c r="B382" s="413" t="str">
        <f>IF('様式第２号　基本情報入力シート'!B419="","",'様式第２号　基本情報入力シート'!B419)</f>
        <v/>
      </c>
      <c r="C382" s="426" t="str">
        <f>IF('様式第２号　基本情報入力シート'!L419="","",'様式第２号　基本情報入力シート'!L419)</f>
        <v/>
      </c>
      <c r="D382" s="426" t="str">
        <f>IF('様式第２号　基本情報入力シート'!Q419="","",'様式第２号　基本情報入力シート'!Q419)</f>
        <v/>
      </c>
      <c r="E382" s="426" t="str">
        <f>IF('様式第２号　基本情報入力シート'!V419="","",'様式第２号　基本情報入力シート'!V419)</f>
        <v/>
      </c>
      <c r="F382" s="426" t="str">
        <f>IF('様式第２号　基本情報入力シート'!W419="","",'様式第２号　基本情報入力シート'!W419)</f>
        <v/>
      </c>
      <c r="G382" s="426" t="str">
        <f>IF('様式第２号　基本情報入力シート'!Z419="","",'様式第２号　基本情報入力シート'!Z419)</f>
        <v/>
      </c>
      <c r="H382" s="475" t="str">
        <f>IF('様式第２号　基本情報入力シート'!AD419="","",'様式第２号　基本情報入力シート'!AD419)</f>
        <v/>
      </c>
      <c r="I382" s="481" t="str">
        <f>IF('様式第２号　基本情報入力シート'!AE419="","",'様式第２号　基本情報入力シート'!AE419)</f>
        <v/>
      </c>
      <c r="J382" s="488"/>
      <c r="K382" s="491"/>
      <c r="L382" s="491"/>
      <c r="M382" s="494" t="str">
        <f>IF(G382="","",VLOOKUP(AM382,'【参考】数式用'!$AZ$3:$BA$6,2,FALSE))</f>
        <v/>
      </c>
      <c r="N382" s="503" t="str">
        <f>IF(G382="","",VLOOKUP(G382,'【参考】数式用'!$A$4:$L$54,MATCH('様式４号（個表） '!M382,'【参考】数式用'!$J$3:$L$3,0)+9,FALSE))</f>
        <v/>
      </c>
      <c r="O382" s="513" t="s">
        <v>2422</v>
      </c>
      <c r="P382" s="517" t="str">
        <f t="shared" si="25"/>
        <v>未入力あり</v>
      </c>
      <c r="Q382" s="525" t="str">
        <f>IFERROR(IF(P382="未入力あり","",ROUNDDOWN(ROUNDDOWN($H382*$I382,0)*VLOOKUP($G382,'【参考】数式用'!$A$4:$E$54,3,FALSE),0)),"")</f>
        <v/>
      </c>
      <c r="R382" s="525" t="str">
        <f>IF(AK382="×",0,IF(P382="未入力あり","",ROUNDDOWN(ROUNDDOWN($H382*$I382,0)*VLOOKUP($G382,'【参考】数式用'!$A$4:$E$54,4,FALSE),0)))</f>
        <v/>
      </c>
      <c r="S382" s="529" t="str">
        <f>IF(AL382="×",0,IF(P382="未入力あり","",ROUNDDOWN(ROUNDDOWN($H382*$I382,0)*VLOOKUP($G382,'【参考】数式用'!$A$4:$E$54,5,FALSE),0)))</f>
        <v/>
      </c>
      <c r="U382" s="535"/>
      <c r="V382" s="535"/>
      <c r="W382" s="535"/>
      <c r="X382" s="535"/>
      <c r="Y382" s="535"/>
      <c r="Z382" s="535"/>
      <c r="AA382" s="535"/>
      <c r="AB382" s="535"/>
      <c r="AC382" s="535"/>
      <c r="AD382" s="535"/>
      <c r="AE382" s="535"/>
      <c r="AG382" s="541" t="e">
        <f>IF(#REF!="○",F382,"")</f>
        <v>#REF!</v>
      </c>
      <c r="AH382" s="195" t="e">
        <f>VLOOKUP('様式４号（個表） '!$G382,'【参考】数式用'!$P$4:$Q$54,2,FALSE)</f>
        <v>#N/A</v>
      </c>
      <c r="AI382" s="195" t="e">
        <f>VLOOKUP('様式４号（個表） '!$G382,'【参考】数式用'!$P$4:$W$54,8,FALSE)</f>
        <v>#N/A</v>
      </c>
      <c r="AJ382" s="195" t="e">
        <f>VLOOKUP('様式４号（個表） '!$G382,'【参考】数式用'!$P$4:$AD$54,15,FALSE)</f>
        <v>#N/A</v>
      </c>
      <c r="AK382" s="195" t="str">
        <f t="shared" si="26"/>
        <v/>
      </c>
      <c r="AL382" s="195" t="str">
        <f t="shared" si="26"/>
        <v/>
      </c>
      <c r="AM382" s="195" t="str">
        <f t="shared" si="27"/>
        <v/>
      </c>
      <c r="AN382" s="195" t="str">
        <f>IF(G382="","",VLOOKUP(G382,'【参考】数式用'!$A$4:$M$54,13,FALSE))</f>
        <v/>
      </c>
      <c r="AO382" s="197" t="str">
        <f t="shared" si="28"/>
        <v>―</v>
      </c>
    </row>
    <row r="383" spans="1:41" ht="45" customHeight="1">
      <c r="A383" s="401">
        <f t="shared" si="29"/>
        <v>368</v>
      </c>
      <c r="B383" s="413" t="str">
        <f>IF('様式第２号　基本情報入力シート'!B420="","",'様式第２号　基本情報入力シート'!B420)</f>
        <v/>
      </c>
      <c r="C383" s="426" t="str">
        <f>IF('様式第２号　基本情報入力シート'!L420="","",'様式第２号　基本情報入力シート'!L420)</f>
        <v/>
      </c>
      <c r="D383" s="426" t="str">
        <f>IF('様式第２号　基本情報入力シート'!Q420="","",'様式第２号　基本情報入力シート'!Q420)</f>
        <v/>
      </c>
      <c r="E383" s="426" t="str">
        <f>IF('様式第２号　基本情報入力シート'!V420="","",'様式第２号　基本情報入力シート'!V420)</f>
        <v/>
      </c>
      <c r="F383" s="426" t="str">
        <f>IF('様式第２号　基本情報入力シート'!W420="","",'様式第２号　基本情報入力シート'!W420)</f>
        <v/>
      </c>
      <c r="G383" s="426" t="str">
        <f>IF('様式第２号　基本情報入力シート'!Z420="","",'様式第２号　基本情報入力シート'!Z420)</f>
        <v/>
      </c>
      <c r="H383" s="475" t="str">
        <f>IF('様式第２号　基本情報入力シート'!AD420="","",'様式第２号　基本情報入力シート'!AD420)</f>
        <v/>
      </c>
      <c r="I383" s="481" t="str">
        <f>IF('様式第２号　基本情報入力シート'!AE420="","",'様式第２号　基本情報入力シート'!AE420)</f>
        <v/>
      </c>
      <c r="J383" s="488"/>
      <c r="K383" s="491"/>
      <c r="L383" s="491"/>
      <c r="M383" s="494" t="str">
        <f>IF(G383="","",VLOOKUP(AM383,'【参考】数式用'!$AZ$3:$BA$6,2,FALSE))</f>
        <v/>
      </c>
      <c r="N383" s="503" t="str">
        <f>IF(G383="","",VLOOKUP(G383,'【参考】数式用'!$A$4:$L$54,MATCH('様式４号（個表） '!M383,'【参考】数式用'!$J$3:$L$3,0)+9,FALSE))</f>
        <v/>
      </c>
      <c r="O383" s="513" t="s">
        <v>2422</v>
      </c>
      <c r="P383" s="517" t="str">
        <f t="shared" si="25"/>
        <v>未入力あり</v>
      </c>
      <c r="Q383" s="525" t="str">
        <f>IFERROR(IF(P383="未入力あり","",ROUNDDOWN(ROUNDDOWN($H383*$I383,0)*VLOOKUP($G383,'【参考】数式用'!$A$4:$E$54,3,FALSE),0)),"")</f>
        <v/>
      </c>
      <c r="R383" s="525" t="str">
        <f>IF(AK383="×",0,IF(P383="未入力あり","",ROUNDDOWN(ROUNDDOWN($H383*$I383,0)*VLOOKUP($G383,'【参考】数式用'!$A$4:$E$54,4,FALSE),0)))</f>
        <v/>
      </c>
      <c r="S383" s="529" t="str">
        <f>IF(AL383="×",0,IF(P383="未入力あり","",ROUNDDOWN(ROUNDDOWN($H383*$I383,0)*VLOOKUP($G383,'【参考】数式用'!$A$4:$E$54,5,FALSE),0)))</f>
        <v/>
      </c>
      <c r="U383" s="535"/>
      <c r="V383" s="535"/>
      <c r="W383" s="535"/>
      <c r="X383" s="535"/>
      <c r="Y383" s="535"/>
      <c r="Z383" s="535"/>
      <c r="AA383" s="535"/>
      <c r="AB383" s="535"/>
      <c r="AC383" s="535"/>
      <c r="AD383" s="535"/>
      <c r="AE383" s="535"/>
      <c r="AG383" s="541" t="e">
        <f>IF(#REF!="○",F383,"")</f>
        <v>#REF!</v>
      </c>
      <c r="AH383" s="195" t="e">
        <f>VLOOKUP('様式４号（個表） '!$G383,'【参考】数式用'!$P$4:$Q$54,2,FALSE)</f>
        <v>#N/A</v>
      </c>
      <c r="AI383" s="195" t="e">
        <f>VLOOKUP('様式４号（個表） '!$G383,'【参考】数式用'!$P$4:$W$54,8,FALSE)</f>
        <v>#N/A</v>
      </c>
      <c r="AJ383" s="195" t="e">
        <f>VLOOKUP('様式４号（個表） '!$G383,'【参考】数式用'!$P$4:$AD$54,15,FALSE)</f>
        <v>#N/A</v>
      </c>
      <c r="AK383" s="195" t="str">
        <f t="shared" si="26"/>
        <v/>
      </c>
      <c r="AL383" s="195" t="str">
        <f t="shared" si="26"/>
        <v/>
      </c>
      <c r="AM383" s="195" t="str">
        <f t="shared" si="27"/>
        <v/>
      </c>
      <c r="AN383" s="195" t="str">
        <f>IF(G383="","",VLOOKUP(G383,'【参考】数式用'!$A$4:$M$54,13,FALSE))</f>
        <v/>
      </c>
      <c r="AO383" s="197" t="str">
        <f t="shared" si="28"/>
        <v>―</v>
      </c>
    </row>
    <row r="384" spans="1:41" ht="45" customHeight="1">
      <c r="A384" s="401">
        <f t="shared" si="29"/>
        <v>369</v>
      </c>
      <c r="B384" s="413" t="str">
        <f>IF('様式第２号　基本情報入力シート'!B421="","",'様式第２号　基本情報入力シート'!B421)</f>
        <v/>
      </c>
      <c r="C384" s="426" t="str">
        <f>IF('様式第２号　基本情報入力シート'!L421="","",'様式第２号　基本情報入力シート'!L421)</f>
        <v/>
      </c>
      <c r="D384" s="426" t="str">
        <f>IF('様式第２号　基本情報入力シート'!Q421="","",'様式第２号　基本情報入力シート'!Q421)</f>
        <v/>
      </c>
      <c r="E384" s="426" t="str">
        <f>IF('様式第２号　基本情報入力シート'!V421="","",'様式第２号　基本情報入力シート'!V421)</f>
        <v/>
      </c>
      <c r="F384" s="426" t="str">
        <f>IF('様式第２号　基本情報入力シート'!W421="","",'様式第２号　基本情報入力シート'!W421)</f>
        <v/>
      </c>
      <c r="G384" s="426" t="str">
        <f>IF('様式第２号　基本情報入力シート'!Z421="","",'様式第２号　基本情報入力シート'!Z421)</f>
        <v/>
      </c>
      <c r="H384" s="475" t="str">
        <f>IF('様式第２号　基本情報入力シート'!AD421="","",'様式第２号　基本情報入力シート'!AD421)</f>
        <v/>
      </c>
      <c r="I384" s="481" t="str">
        <f>IF('様式第２号　基本情報入力シート'!AE421="","",'様式第２号　基本情報入力シート'!AE421)</f>
        <v/>
      </c>
      <c r="J384" s="488"/>
      <c r="K384" s="491"/>
      <c r="L384" s="491"/>
      <c r="M384" s="494" t="str">
        <f>IF(G384="","",VLOOKUP(AM384,'【参考】数式用'!$AZ$3:$BA$6,2,FALSE))</f>
        <v/>
      </c>
      <c r="N384" s="503" t="str">
        <f>IF(G384="","",VLOOKUP(G384,'【参考】数式用'!$A$4:$L$54,MATCH('様式４号（個表） '!M384,'【参考】数式用'!$J$3:$L$3,0)+9,FALSE))</f>
        <v/>
      </c>
      <c r="O384" s="513" t="s">
        <v>2422</v>
      </c>
      <c r="P384" s="517" t="str">
        <f t="shared" si="25"/>
        <v>未入力あり</v>
      </c>
      <c r="Q384" s="525" t="str">
        <f>IFERROR(IF(P384="未入力あり","",ROUNDDOWN(ROUNDDOWN($H384*$I384,0)*VLOOKUP($G384,'【参考】数式用'!$A$4:$E$54,3,FALSE),0)),"")</f>
        <v/>
      </c>
      <c r="R384" s="525" t="str">
        <f>IF(AK384="×",0,IF(P384="未入力あり","",ROUNDDOWN(ROUNDDOWN($H384*$I384,0)*VLOOKUP($G384,'【参考】数式用'!$A$4:$E$54,4,FALSE),0)))</f>
        <v/>
      </c>
      <c r="S384" s="529" t="str">
        <f>IF(AL384="×",0,IF(P384="未入力あり","",ROUNDDOWN(ROUNDDOWN($H384*$I384,0)*VLOOKUP($G384,'【参考】数式用'!$A$4:$E$54,5,FALSE),0)))</f>
        <v/>
      </c>
      <c r="U384" s="535"/>
      <c r="V384" s="535"/>
      <c r="W384" s="535"/>
      <c r="X384" s="535"/>
      <c r="Y384" s="535"/>
      <c r="Z384" s="535"/>
      <c r="AA384" s="535"/>
      <c r="AB384" s="535"/>
      <c r="AC384" s="535"/>
      <c r="AD384" s="535"/>
      <c r="AE384" s="535"/>
      <c r="AG384" s="541" t="e">
        <f>IF(#REF!="○",F384,"")</f>
        <v>#REF!</v>
      </c>
      <c r="AH384" s="195" t="e">
        <f>VLOOKUP('様式４号（個表） '!$G384,'【参考】数式用'!$P$4:$Q$54,2,FALSE)</f>
        <v>#N/A</v>
      </c>
      <c r="AI384" s="195" t="e">
        <f>VLOOKUP('様式４号（個表） '!$G384,'【参考】数式用'!$P$4:$W$54,8,FALSE)</f>
        <v>#N/A</v>
      </c>
      <c r="AJ384" s="195" t="e">
        <f>VLOOKUP('様式４号（個表） '!$G384,'【参考】数式用'!$P$4:$AD$54,15,FALSE)</f>
        <v>#N/A</v>
      </c>
      <c r="AK384" s="195" t="str">
        <f t="shared" si="26"/>
        <v/>
      </c>
      <c r="AL384" s="195" t="str">
        <f t="shared" si="26"/>
        <v/>
      </c>
      <c r="AM384" s="195" t="str">
        <f t="shared" si="27"/>
        <v/>
      </c>
      <c r="AN384" s="195" t="str">
        <f>IF(G384="","",VLOOKUP(G384,'【参考】数式用'!$A$4:$M$54,13,FALSE))</f>
        <v/>
      </c>
      <c r="AO384" s="197" t="str">
        <f t="shared" si="28"/>
        <v>―</v>
      </c>
    </row>
    <row r="385" spans="1:41" ht="45" customHeight="1">
      <c r="A385" s="401">
        <f t="shared" si="29"/>
        <v>370</v>
      </c>
      <c r="B385" s="413" t="str">
        <f>IF('様式第２号　基本情報入力シート'!B422="","",'様式第２号　基本情報入力シート'!B422)</f>
        <v/>
      </c>
      <c r="C385" s="426" t="str">
        <f>IF('様式第２号　基本情報入力シート'!L422="","",'様式第２号　基本情報入力シート'!L422)</f>
        <v/>
      </c>
      <c r="D385" s="426" t="str">
        <f>IF('様式第２号　基本情報入力シート'!Q422="","",'様式第２号　基本情報入力シート'!Q422)</f>
        <v/>
      </c>
      <c r="E385" s="426" t="str">
        <f>IF('様式第２号　基本情報入力シート'!V422="","",'様式第２号　基本情報入力シート'!V422)</f>
        <v/>
      </c>
      <c r="F385" s="426" t="str">
        <f>IF('様式第２号　基本情報入力シート'!W422="","",'様式第２号　基本情報入力シート'!W422)</f>
        <v/>
      </c>
      <c r="G385" s="426" t="str">
        <f>IF('様式第２号　基本情報入力シート'!Z422="","",'様式第２号　基本情報入力シート'!Z422)</f>
        <v/>
      </c>
      <c r="H385" s="475" t="str">
        <f>IF('様式第２号　基本情報入力シート'!AD422="","",'様式第２号　基本情報入力シート'!AD422)</f>
        <v/>
      </c>
      <c r="I385" s="481" t="str">
        <f>IF('様式第２号　基本情報入力シート'!AE422="","",'様式第２号　基本情報入力シート'!AE422)</f>
        <v/>
      </c>
      <c r="J385" s="488"/>
      <c r="K385" s="491"/>
      <c r="L385" s="491"/>
      <c r="M385" s="494" t="str">
        <f>IF(G385="","",VLOOKUP(AM385,'【参考】数式用'!$AZ$3:$BA$6,2,FALSE))</f>
        <v/>
      </c>
      <c r="N385" s="503" t="str">
        <f>IF(G385="","",VLOOKUP(G385,'【参考】数式用'!$A$4:$L$54,MATCH('様式４号（個表） '!M385,'【参考】数式用'!$J$3:$L$3,0)+9,FALSE))</f>
        <v/>
      </c>
      <c r="O385" s="513" t="s">
        <v>2422</v>
      </c>
      <c r="P385" s="517" t="str">
        <f t="shared" si="25"/>
        <v>未入力あり</v>
      </c>
      <c r="Q385" s="525" t="str">
        <f>IFERROR(IF(P385="未入力あり","",ROUNDDOWN(ROUNDDOWN($H385*$I385,0)*VLOOKUP($G385,'【参考】数式用'!$A$4:$E$54,3,FALSE),0)),"")</f>
        <v/>
      </c>
      <c r="R385" s="525" t="str">
        <f>IF(AK385="×",0,IF(P385="未入力あり","",ROUNDDOWN(ROUNDDOWN($H385*$I385,0)*VLOOKUP($G385,'【参考】数式用'!$A$4:$E$54,4,FALSE),0)))</f>
        <v/>
      </c>
      <c r="S385" s="529" t="str">
        <f>IF(AL385="×",0,IF(P385="未入力あり","",ROUNDDOWN(ROUNDDOWN($H385*$I385,0)*VLOOKUP($G385,'【参考】数式用'!$A$4:$E$54,5,FALSE),0)))</f>
        <v/>
      </c>
      <c r="U385" s="535"/>
      <c r="V385" s="535"/>
      <c r="W385" s="535"/>
      <c r="X385" s="535"/>
      <c r="Y385" s="535"/>
      <c r="Z385" s="535"/>
      <c r="AA385" s="535"/>
      <c r="AB385" s="535"/>
      <c r="AC385" s="535"/>
      <c r="AD385" s="535"/>
      <c r="AE385" s="535"/>
      <c r="AG385" s="541" t="e">
        <f>IF(#REF!="○",F385,"")</f>
        <v>#REF!</v>
      </c>
      <c r="AH385" s="195" t="e">
        <f>VLOOKUP('様式４号（個表） '!$G385,'【参考】数式用'!$P$4:$Q$54,2,FALSE)</f>
        <v>#N/A</v>
      </c>
      <c r="AI385" s="195" t="e">
        <f>VLOOKUP('様式４号（個表） '!$G385,'【参考】数式用'!$P$4:$W$54,8,FALSE)</f>
        <v>#N/A</v>
      </c>
      <c r="AJ385" s="195" t="e">
        <f>VLOOKUP('様式４号（個表） '!$G385,'【参考】数式用'!$P$4:$AD$54,15,FALSE)</f>
        <v>#N/A</v>
      </c>
      <c r="AK385" s="195" t="str">
        <f t="shared" si="26"/>
        <v/>
      </c>
      <c r="AL385" s="195" t="str">
        <f t="shared" si="26"/>
        <v/>
      </c>
      <c r="AM385" s="195" t="str">
        <f t="shared" si="27"/>
        <v/>
      </c>
      <c r="AN385" s="195" t="str">
        <f>IF(G385="","",VLOOKUP(G385,'【参考】数式用'!$A$4:$M$54,13,FALSE))</f>
        <v/>
      </c>
      <c r="AO385" s="197" t="str">
        <f t="shared" si="28"/>
        <v>―</v>
      </c>
    </row>
    <row r="386" spans="1:41" ht="45" customHeight="1">
      <c r="A386" s="401">
        <f t="shared" si="29"/>
        <v>371</v>
      </c>
      <c r="B386" s="413" t="str">
        <f>IF('様式第２号　基本情報入力シート'!B423="","",'様式第２号　基本情報入力シート'!B423)</f>
        <v/>
      </c>
      <c r="C386" s="426" t="str">
        <f>IF('様式第２号　基本情報入力シート'!L423="","",'様式第２号　基本情報入力シート'!L423)</f>
        <v/>
      </c>
      <c r="D386" s="426" t="str">
        <f>IF('様式第２号　基本情報入力シート'!Q423="","",'様式第２号　基本情報入力シート'!Q423)</f>
        <v/>
      </c>
      <c r="E386" s="426" t="str">
        <f>IF('様式第２号　基本情報入力シート'!V423="","",'様式第２号　基本情報入力シート'!V423)</f>
        <v/>
      </c>
      <c r="F386" s="426" t="str">
        <f>IF('様式第２号　基本情報入力シート'!W423="","",'様式第２号　基本情報入力シート'!W423)</f>
        <v/>
      </c>
      <c r="G386" s="426" t="str">
        <f>IF('様式第２号　基本情報入力シート'!Z423="","",'様式第２号　基本情報入力シート'!Z423)</f>
        <v/>
      </c>
      <c r="H386" s="475" t="str">
        <f>IF('様式第２号　基本情報入力シート'!AD423="","",'様式第２号　基本情報入力シート'!AD423)</f>
        <v/>
      </c>
      <c r="I386" s="481" t="str">
        <f>IF('様式第２号　基本情報入力シート'!AE423="","",'様式第２号　基本情報入力シート'!AE423)</f>
        <v/>
      </c>
      <c r="J386" s="488"/>
      <c r="K386" s="491"/>
      <c r="L386" s="491"/>
      <c r="M386" s="494" t="str">
        <f>IF(G386="","",VLOOKUP(AM386,'【参考】数式用'!$AZ$3:$BA$6,2,FALSE))</f>
        <v/>
      </c>
      <c r="N386" s="503" t="str">
        <f>IF(G386="","",VLOOKUP(G386,'【参考】数式用'!$A$4:$L$54,MATCH('様式４号（個表） '!M386,'【参考】数式用'!$J$3:$L$3,0)+9,FALSE))</f>
        <v/>
      </c>
      <c r="O386" s="513" t="s">
        <v>2422</v>
      </c>
      <c r="P386" s="517" t="str">
        <f t="shared" si="25"/>
        <v>未入力あり</v>
      </c>
      <c r="Q386" s="525" t="str">
        <f>IFERROR(IF(P386="未入力あり","",ROUNDDOWN(ROUNDDOWN($H386*$I386,0)*VLOOKUP($G386,'【参考】数式用'!$A$4:$E$54,3,FALSE),0)),"")</f>
        <v/>
      </c>
      <c r="R386" s="525" t="str">
        <f>IF(AK386="×",0,IF(P386="未入力あり","",ROUNDDOWN(ROUNDDOWN($H386*$I386,0)*VLOOKUP($G386,'【参考】数式用'!$A$4:$E$54,4,FALSE),0)))</f>
        <v/>
      </c>
      <c r="S386" s="529" t="str">
        <f>IF(AL386="×",0,IF(P386="未入力あり","",ROUNDDOWN(ROUNDDOWN($H386*$I386,0)*VLOOKUP($G386,'【参考】数式用'!$A$4:$E$54,5,FALSE),0)))</f>
        <v/>
      </c>
      <c r="U386" s="535"/>
      <c r="V386" s="535"/>
      <c r="W386" s="535"/>
      <c r="X386" s="535"/>
      <c r="Y386" s="535"/>
      <c r="Z386" s="535"/>
      <c r="AA386" s="535"/>
      <c r="AB386" s="535"/>
      <c r="AC386" s="535"/>
      <c r="AD386" s="535"/>
      <c r="AE386" s="535"/>
      <c r="AG386" s="541" t="e">
        <f>IF(#REF!="○",F386,"")</f>
        <v>#REF!</v>
      </c>
      <c r="AH386" s="195" t="e">
        <f>VLOOKUP('様式４号（個表） '!$G386,'【参考】数式用'!$P$4:$Q$54,2,FALSE)</f>
        <v>#N/A</v>
      </c>
      <c r="AI386" s="195" t="e">
        <f>VLOOKUP('様式４号（個表） '!$G386,'【参考】数式用'!$P$4:$W$54,8,FALSE)</f>
        <v>#N/A</v>
      </c>
      <c r="AJ386" s="195" t="e">
        <f>VLOOKUP('様式４号（個表） '!$G386,'【参考】数式用'!$P$4:$AD$54,15,FALSE)</f>
        <v>#N/A</v>
      </c>
      <c r="AK386" s="195" t="str">
        <f t="shared" si="26"/>
        <v/>
      </c>
      <c r="AL386" s="195" t="str">
        <f t="shared" si="26"/>
        <v/>
      </c>
      <c r="AM386" s="195" t="str">
        <f t="shared" si="27"/>
        <v/>
      </c>
      <c r="AN386" s="195" t="str">
        <f>IF(G386="","",VLOOKUP(G386,'【参考】数式用'!$A$4:$M$54,13,FALSE))</f>
        <v/>
      </c>
      <c r="AO386" s="197" t="str">
        <f t="shared" si="28"/>
        <v>―</v>
      </c>
    </row>
    <row r="387" spans="1:41" ht="45" customHeight="1">
      <c r="A387" s="401">
        <f t="shared" si="29"/>
        <v>372</v>
      </c>
      <c r="B387" s="413" t="str">
        <f>IF('様式第２号　基本情報入力シート'!B424="","",'様式第２号　基本情報入力シート'!B424)</f>
        <v/>
      </c>
      <c r="C387" s="426" t="str">
        <f>IF('様式第２号　基本情報入力シート'!L424="","",'様式第２号　基本情報入力シート'!L424)</f>
        <v/>
      </c>
      <c r="D387" s="426" t="str">
        <f>IF('様式第２号　基本情報入力シート'!Q424="","",'様式第２号　基本情報入力シート'!Q424)</f>
        <v/>
      </c>
      <c r="E387" s="426" t="str">
        <f>IF('様式第２号　基本情報入力シート'!V424="","",'様式第２号　基本情報入力シート'!V424)</f>
        <v/>
      </c>
      <c r="F387" s="426" t="str">
        <f>IF('様式第２号　基本情報入力シート'!W424="","",'様式第２号　基本情報入力シート'!W424)</f>
        <v/>
      </c>
      <c r="G387" s="426" t="str">
        <f>IF('様式第２号　基本情報入力シート'!Z424="","",'様式第２号　基本情報入力シート'!Z424)</f>
        <v/>
      </c>
      <c r="H387" s="475" t="str">
        <f>IF('様式第２号　基本情報入力シート'!AD424="","",'様式第２号　基本情報入力シート'!AD424)</f>
        <v/>
      </c>
      <c r="I387" s="481" t="str">
        <f>IF('様式第２号　基本情報入力シート'!AE424="","",'様式第２号　基本情報入力シート'!AE424)</f>
        <v/>
      </c>
      <c r="J387" s="488"/>
      <c r="K387" s="491"/>
      <c r="L387" s="491"/>
      <c r="M387" s="494" t="str">
        <f>IF(G387="","",VLOOKUP(AM387,'【参考】数式用'!$AZ$3:$BA$6,2,FALSE))</f>
        <v/>
      </c>
      <c r="N387" s="503" t="str">
        <f>IF(G387="","",VLOOKUP(G387,'【参考】数式用'!$A$4:$L$54,MATCH('様式４号（個表） '!M387,'【参考】数式用'!$J$3:$L$3,0)+9,FALSE))</f>
        <v/>
      </c>
      <c r="O387" s="513" t="s">
        <v>2422</v>
      </c>
      <c r="P387" s="517" t="str">
        <f t="shared" si="25"/>
        <v>未入力あり</v>
      </c>
      <c r="Q387" s="525" t="str">
        <f>IFERROR(IF(P387="未入力あり","",ROUNDDOWN(ROUNDDOWN($H387*$I387,0)*VLOOKUP($G387,'【参考】数式用'!$A$4:$E$54,3,FALSE),0)),"")</f>
        <v/>
      </c>
      <c r="R387" s="525" t="str">
        <f>IF(AK387="×",0,IF(P387="未入力あり","",ROUNDDOWN(ROUNDDOWN($H387*$I387,0)*VLOOKUP($G387,'【参考】数式用'!$A$4:$E$54,4,FALSE),0)))</f>
        <v/>
      </c>
      <c r="S387" s="529" t="str">
        <f>IF(AL387="×",0,IF(P387="未入力あり","",ROUNDDOWN(ROUNDDOWN($H387*$I387,0)*VLOOKUP($G387,'【参考】数式用'!$A$4:$E$54,5,FALSE),0)))</f>
        <v/>
      </c>
      <c r="U387" s="535"/>
      <c r="V387" s="535"/>
      <c r="W387" s="535"/>
      <c r="X387" s="535"/>
      <c r="Y387" s="535"/>
      <c r="Z387" s="535"/>
      <c r="AA387" s="535"/>
      <c r="AB387" s="535"/>
      <c r="AC387" s="535"/>
      <c r="AD387" s="535"/>
      <c r="AE387" s="535"/>
      <c r="AG387" s="541" t="e">
        <f>IF(#REF!="○",F387,"")</f>
        <v>#REF!</v>
      </c>
      <c r="AH387" s="195" t="e">
        <f>VLOOKUP('様式４号（個表） '!$G387,'【参考】数式用'!$P$4:$Q$54,2,FALSE)</f>
        <v>#N/A</v>
      </c>
      <c r="AI387" s="195" t="e">
        <f>VLOOKUP('様式４号（個表） '!$G387,'【参考】数式用'!$P$4:$W$54,8,FALSE)</f>
        <v>#N/A</v>
      </c>
      <c r="AJ387" s="195" t="e">
        <f>VLOOKUP('様式４号（個表） '!$G387,'【参考】数式用'!$P$4:$AD$54,15,FALSE)</f>
        <v>#N/A</v>
      </c>
      <c r="AK387" s="195" t="str">
        <f t="shared" si="26"/>
        <v/>
      </c>
      <c r="AL387" s="195" t="str">
        <f t="shared" si="26"/>
        <v/>
      </c>
      <c r="AM387" s="195" t="str">
        <f t="shared" si="27"/>
        <v/>
      </c>
      <c r="AN387" s="195" t="str">
        <f>IF(G387="","",VLOOKUP(G387,'【参考】数式用'!$A$4:$M$54,13,FALSE))</f>
        <v/>
      </c>
      <c r="AO387" s="197" t="str">
        <f t="shared" si="28"/>
        <v>―</v>
      </c>
    </row>
    <row r="388" spans="1:41" ht="45" customHeight="1">
      <c r="A388" s="401">
        <f t="shared" si="29"/>
        <v>373</v>
      </c>
      <c r="B388" s="413" t="str">
        <f>IF('様式第２号　基本情報入力シート'!B425="","",'様式第２号　基本情報入力シート'!B425)</f>
        <v/>
      </c>
      <c r="C388" s="426" t="str">
        <f>IF('様式第２号　基本情報入力シート'!L425="","",'様式第２号　基本情報入力シート'!L425)</f>
        <v/>
      </c>
      <c r="D388" s="426" t="str">
        <f>IF('様式第２号　基本情報入力シート'!Q425="","",'様式第２号　基本情報入力シート'!Q425)</f>
        <v/>
      </c>
      <c r="E388" s="426" t="str">
        <f>IF('様式第２号　基本情報入力シート'!V425="","",'様式第２号　基本情報入力シート'!V425)</f>
        <v/>
      </c>
      <c r="F388" s="426" t="str">
        <f>IF('様式第２号　基本情報入力シート'!W425="","",'様式第２号　基本情報入力シート'!W425)</f>
        <v/>
      </c>
      <c r="G388" s="426" t="str">
        <f>IF('様式第２号　基本情報入力シート'!Z425="","",'様式第２号　基本情報入力シート'!Z425)</f>
        <v/>
      </c>
      <c r="H388" s="475" t="str">
        <f>IF('様式第２号　基本情報入力シート'!AD425="","",'様式第２号　基本情報入力シート'!AD425)</f>
        <v/>
      </c>
      <c r="I388" s="481" t="str">
        <f>IF('様式第２号　基本情報入力シート'!AE425="","",'様式第２号　基本情報入力シート'!AE425)</f>
        <v/>
      </c>
      <c r="J388" s="488"/>
      <c r="K388" s="491"/>
      <c r="L388" s="491"/>
      <c r="M388" s="494" t="str">
        <f>IF(G388="","",VLOOKUP(AM388,'【参考】数式用'!$AZ$3:$BA$6,2,FALSE))</f>
        <v/>
      </c>
      <c r="N388" s="503" t="str">
        <f>IF(G388="","",VLOOKUP(G388,'【参考】数式用'!$A$4:$L$54,MATCH('様式４号（個表） '!M388,'【参考】数式用'!$J$3:$L$3,0)+9,FALSE))</f>
        <v/>
      </c>
      <c r="O388" s="513" t="s">
        <v>2422</v>
      </c>
      <c r="P388" s="517" t="str">
        <f t="shared" si="25"/>
        <v>未入力あり</v>
      </c>
      <c r="Q388" s="525" t="str">
        <f>IFERROR(IF(P388="未入力あり","",ROUNDDOWN(ROUNDDOWN($H388*$I388,0)*VLOOKUP($G388,'【参考】数式用'!$A$4:$E$54,3,FALSE),0)),"")</f>
        <v/>
      </c>
      <c r="R388" s="525" t="str">
        <f>IF(AK388="×",0,IF(P388="未入力あり","",ROUNDDOWN(ROUNDDOWN($H388*$I388,0)*VLOOKUP($G388,'【参考】数式用'!$A$4:$E$54,4,FALSE),0)))</f>
        <v/>
      </c>
      <c r="S388" s="529" t="str">
        <f>IF(AL388="×",0,IF(P388="未入力あり","",ROUNDDOWN(ROUNDDOWN($H388*$I388,0)*VLOOKUP($G388,'【参考】数式用'!$A$4:$E$54,5,FALSE),0)))</f>
        <v/>
      </c>
      <c r="U388" s="535"/>
      <c r="V388" s="535"/>
      <c r="W388" s="535"/>
      <c r="X388" s="535"/>
      <c r="Y388" s="535"/>
      <c r="Z388" s="535"/>
      <c r="AA388" s="535"/>
      <c r="AB388" s="535"/>
      <c r="AC388" s="535"/>
      <c r="AD388" s="535"/>
      <c r="AE388" s="535"/>
      <c r="AG388" s="541" t="e">
        <f>IF(#REF!="○",F388,"")</f>
        <v>#REF!</v>
      </c>
      <c r="AH388" s="195" t="e">
        <f>VLOOKUP('様式４号（個表） '!$G388,'【参考】数式用'!$P$4:$Q$54,2,FALSE)</f>
        <v>#N/A</v>
      </c>
      <c r="AI388" s="195" t="e">
        <f>VLOOKUP('様式４号（個表） '!$G388,'【参考】数式用'!$P$4:$W$54,8,FALSE)</f>
        <v>#N/A</v>
      </c>
      <c r="AJ388" s="195" t="e">
        <f>VLOOKUP('様式４号（個表） '!$G388,'【参考】数式用'!$P$4:$AD$54,15,FALSE)</f>
        <v>#N/A</v>
      </c>
      <c r="AK388" s="195" t="str">
        <f t="shared" si="26"/>
        <v/>
      </c>
      <c r="AL388" s="195" t="str">
        <f t="shared" si="26"/>
        <v/>
      </c>
      <c r="AM388" s="195" t="str">
        <f t="shared" si="27"/>
        <v/>
      </c>
      <c r="AN388" s="195" t="str">
        <f>IF(G388="","",VLOOKUP(G388,'【参考】数式用'!$A$4:$M$54,13,FALSE))</f>
        <v/>
      </c>
      <c r="AO388" s="197" t="str">
        <f t="shared" si="28"/>
        <v>―</v>
      </c>
    </row>
    <row r="389" spans="1:41" ht="45" customHeight="1">
      <c r="A389" s="401">
        <f t="shared" si="29"/>
        <v>374</v>
      </c>
      <c r="B389" s="413" t="str">
        <f>IF('様式第２号　基本情報入力シート'!B426="","",'様式第２号　基本情報入力シート'!B426)</f>
        <v/>
      </c>
      <c r="C389" s="426" t="str">
        <f>IF('様式第２号　基本情報入力シート'!L426="","",'様式第２号　基本情報入力シート'!L426)</f>
        <v/>
      </c>
      <c r="D389" s="426" t="str">
        <f>IF('様式第２号　基本情報入力シート'!Q426="","",'様式第２号　基本情報入力シート'!Q426)</f>
        <v/>
      </c>
      <c r="E389" s="426" t="str">
        <f>IF('様式第２号　基本情報入力シート'!V426="","",'様式第２号　基本情報入力シート'!V426)</f>
        <v/>
      </c>
      <c r="F389" s="426" t="str">
        <f>IF('様式第２号　基本情報入力シート'!W426="","",'様式第２号　基本情報入力シート'!W426)</f>
        <v/>
      </c>
      <c r="G389" s="426" t="str">
        <f>IF('様式第２号　基本情報入力シート'!Z426="","",'様式第２号　基本情報入力シート'!Z426)</f>
        <v/>
      </c>
      <c r="H389" s="475" t="str">
        <f>IF('様式第２号　基本情報入力シート'!AD426="","",'様式第２号　基本情報入力シート'!AD426)</f>
        <v/>
      </c>
      <c r="I389" s="481" t="str">
        <f>IF('様式第２号　基本情報入力シート'!AE426="","",'様式第２号　基本情報入力シート'!AE426)</f>
        <v/>
      </c>
      <c r="J389" s="488"/>
      <c r="K389" s="491"/>
      <c r="L389" s="491"/>
      <c r="M389" s="494" t="str">
        <f>IF(G389="","",VLOOKUP(AM389,'【参考】数式用'!$AZ$3:$BA$6,2,FALSE))</f>
        <v/>
      </c>
      <c r="N389" s="503" t="str">
        <f>IF(G389="","",VLOOKUP(G389,'【参考】数式用'!$A$4:$L$54,MATCH('様式４号（個表） '!M389,'【参考】数式用'!$J$3:$L$3,0)+9,FALSE))</f>
        <v/>
      </c>
      <c r="O389" s="513" t="s">
        <v>2422</v>
      </c>
      <c r="P389" s="517" t="str">
        <f t="shared" si="25"/>
        <v>未入力あり</v>
      </c>
      <c r="Q389" s="525" t="str">
        <f>IFERROR(IF(P389="未入力あり","",ROUNDDOWN(ROUNDDOWN($H389*$I389,0)*VLOOKUP($G389,'【参考】数式用'!$A$4:$E$54,3,FALSE),0)),"")</f>
        <v/>
      </c>
      <c r="R389" s="525" t="str">
        <f>IF(AK389="×",0,IF(P389="未入力あり","",ROUNDDOWN(ROUNDDOWN($H389*$I389,0)*VLOOKUP($G389,'【参考】数式用'!$A$4:$E$54,4,FALSE),0)))</f>
        <v/>
      </c>
      <c r="S389" s="529" t="str">
        <f>IF(AL389="×",0,IF(P389="未入力あり","",ROUNDDOWN(ROUNDDOWN($H389*$I389,0)*VLOOKUP($G389,'【参考】数式用'!$A$4:$E$54,5,FALSE),0)))</f>
        <v/>
      </c>
      <c r="U389" s="535"/>
      <c r="V389" s="535"/>
      <c r="W389" s="535"/>
      <c r="X389" s="535"/>
      <c r="Y389" s="535"/>
      <c r="Z389" s="535"/>
      <c r="AA389" s="535"/>
      <c r="AB389" s="535"/>
      <c r="AC389" s="535"/>
      <c r="AD389" s="535"/>
      <c r="AE389" s="535"/>
      <c r="AG389" s="541" t="e">
        <f>IF(#REF!="○",F389,"")</f>
        <v>#REF!</v>
      </c>
      <c r="AH389" s="195" t="e">
        <f>VLOOKUP('様式４号（個表） '!$G389,'【参考】数式用'!$P$4:$Q$54,2,FALSE)</f>
        <v>#N/A</v>
      </c>
      <c r="AI389" s="195" t="e">
        <f>VLOOKUP('様式４号（個表） '!$G389,'【参考】数式用'!$P$4:$W$54,8,FALSE)</f>
        <v>#N/A</v>
      </c>
      <c r="AJ389" s="195" t="e">
        <f>VLOOKUP('様式４号（個表） '!$G389,'【参考】数式用'!$P$4:$AD$54,15,FALSE)</f>
        <v>#N/A</v>
      </c>
      <c r="AK389" s="195" t="str">
        <f t="shared" si="26"/>
        <v/>
      </c>
      <c r="AL389" s="195" t="str">
        <f t="shared" si="26"/>
        <v/>
      </c>
      <c r="AM389" s="195" t="str">
        <f t="shared" si="27"/>
        <v/>
      </c>
      <c r="AN389" s="195" t="str">
        <f>IF(G389="","",VLOOKUP(G389,'【参考】数式用'!$A$4:$M$54,13,FALSE))</f>
        <v/>
      </c>
      <c r="AO389" s="197" t="str">
        <f t="shared" si="28"/>
        <v>―</v>
      </c>
    </row>
    <row r="390" spans="1:41" ht="45" customHeight="1">
      <c r="A390" s="401">
        <f t="shared" si="29"/>
        <v>375</v>
      </c>
      <c r="B390" s="413" t="str">
        <f>IF('様式第２号　基本情報入力シート'!B427="","",'様式第２号　基本情報入力シート'!B427)</f>
        <v/>
      </c>
      <c r="C390" s="426" t="str">
        <f>IF('様式第２号　基本情報入力シート'!L427="","",'様式第２号　基本情報入力シート'!L427)</f>
        <v/>
      </c>
      <c r="D390" s="426" t="str">
        <f>IF('様式第２号　基本情報入力シート'!Q427="","",'様式第２号　基本情報入力シート'!Q427)</f>
        <v/>
      </c>
      <c r="E390" s="426" t="str">
        <f>IF('様式第２号　基本情報入力シート'!V427="","",'様式第２号　基本情報入力シート'!V427)</f>
        <v/>
      </c>
      <c r="F390" s="426" t="str">
        <f>IF('様式第２号　基本情報入力シート'!W427="","",'様式第２号　基本情報入力シート'!W427)</f>
        <v/>
      </c>
      <c r="G390" s="426" t="str">
        <f>IF('様式第２号　基本情報入力シート'!Z427="","",'様式第２号　基本情報入力シート'!Z427)</f>
        <v/>
      </c>
      <c r="H390" s="475" t="str">
        <f>IF('様式第２号　基本情報入力シート'!AD427="","",'様式第２号　基本情報入力シート'!AD427)</f>
        <v/>
      </c>
      <c r="I390" s="481" t="str">
        <f>IF('様式第２号　基本情報入力シート'!AE427="","",'様式第２号　基本情報入力シート'!AE427)</f>
        <v/>
      </c>
      <c r="J390" s="488"/>
      <c r="K390" s="491"/>
      <c r="L390" s="491"/>
      <c r="M390" s="494" t="str">
        <f>IF(G390="","",VLOOKUP(AM390,'【参考】数式用'!$AZ$3:$BA$6,2,FALSE))</f>
        <v/>
      </c>
      <c r="N390" s="503" t="str">
        <f>IF(G390="","",VLOOKUP(G390,'【参考】数式用'!$A$4:$L$54,MATCH('様式４号（個表） '!M390,'【参考】数式用'!$J$3:$L$3,0)+9,FALSE))</f>
        <v/>
      </c>
      <c r="O390" s="513" t="s">
        <v>2422</v>
      </c>
      <c r="P390" s="517" t="str">
        <f t="shared" si="25"/>
        <v>未入力あり</v>
      </c>
      <c r="Q390" s="525" t="str">
        <f>IFERROR(IF(P390="未入力あり","",ROUNDDOWN(ROUNDDOWN($H390*$I390,0)*VLOOKUP($G390,'【参考】数式用'!$A$4:$E$54,3,FALSE),0)),"")</f>
        <v/>
      </c>
      <c r="R390" s="525" t="str">
        <f>IF(AK390="×",0,IF(P390="未入力あり","",ROUNDDOWN(ROUNDDOWN($H390*$I390,0)*VLOOKUP($G390,'【参考】数式用'!$A$4:$E$54,4,FALSE),0)))</f>
        <v/>
      </c>
      <c r="S390" s="529" t="str">
        <f>IF(AL390="×",0,IF(P390="未入力あり","",ROUNDDOWN(ROUNDDOWN($H390*$I390,0)*VLOOKUP($G390,'【参考】数式用'!$A$4:$E$54,5,FALSE),0)))</f>
        <v/>
      </c>
      <c r="U390" s="535"/>
      <c r="V390" s="535"/>
      <c r="W390" s="535"/>
      <c r="X390" s="535"/>
      <c r="Y390" s="535"/>
      <c r="Z390" s="535"/>
      <c r="AA390" s="535"/>
      <c r="AB390" s="535"/>
      <c r="AC390" s="535"/>
      <c r="AD390" s="535"/>
      <c r="AE390" s="535"/>
      <c r="AG390" s="541" t="e">
        <f>IF(#REF!="○",F390,"")</f>
        <v>#REF!</v>
      </c>
      <c r="AH390" s="195" t="e">
        <f>VLOOKUP('様式４号（個表） '!$G390,'【参考】数式用'!$P$4:$Q$54,2,FALSE)</f>
        <v>#N/A</v>
      </c>
      <c r="AI390" s="195" t="e">
        <f>VLOOKUP('様式４号（個表） '!$G390,'【参考】数式用'!$P$4:$W$54,8,FALSE)</f>
        <v>#N/A</v>
      </c>
      <c r="AJ390" s="195" t="e">
        <f>VLOOKUP('様式４号（個表） '!$G390,'【参考】数式用'!$P$4:$AD$54,15,FALSE)</f>
        <v>#N/A</v>
      </c>
      <c r="AK390" s="195" t="str">
        <f t="shared" si="26"/>
        <v/>
      </c>
      <c r="AL390" s="195" t="str">
        <f t="shared" si="26"/>
        <v/>
      </c>
      <c r="AM390" s="195" t="str">
        <f t="shared" si="27"/>
        <v/>
      </c>
      <c r="AN390" s="195" t="str">
        <f>IF(G390="","",VLOOKUP(G390,'【参考】数式用'!$A$4:$M$54,13,FALSE))</f>
        <v/>
      </c>
      <c r="AO390" s="197" t="str">
        <f t="shared" si="28"/>
        <v>―</v>
      </c>
    </row>
    <row r="391" spans="1:41" ht="45" customHeight="1">
      <c r="A391" s="401">
        <f t="shared" si="29"/>
        <v>376</v>
      </c>
      <c r="B391" s="413" t="str">
        <f>IF('様式第２号　基本情報入力シート'!B428="","",'様式第２号　基本情報入力シート'!B428)</f>
        <v/>
      </c>
      <c r="C391" s="426" t="str">
        <f>IF('様式第２号　基本情報入力シート'!L428="","",'様式第２号　基本情報入力シート'!L428)</f>
        <v/>
      </c>
      <c r="D391" s="426" t="str">
        <f>IF('様式第２号　基本情報入力シート'!Q428="","",'様式第２号　基本情報入力シート'!Q428)</f>
        <v/>
      </c>
      <c r="E391" s="426" t="str">
        <f>IF('様式第２号　基本情報入力シート'!V428="","",'様式第２号　基本情報入力シート'!V428)</f>
        <v/>
      </c>
      <c r="F391" s="426" t="str">
        <f>IF('様式第２号　基本情報入力シート'!W428="","",'様式第２号　基本情報入力シート'!W428)</f>
        <v/>
      </c>
      <c r="G391" s="426" t="str">
        <f>IF('様式第２号　基本情報入力シート'!Z428="","",'様式第２号　基本情報入力シート'!Z428)</f>
        <v/>
      </c>
      <c r="H391" s="475" t="str">
        <f>IF('様式第２号　基本情報入力シート'!AD428="","",'様式第２号　基本情報入力シート'!AD428)</f>
        <v/>
      </c>
      <c r="I391" s="481" t="str">
        <f>IF('様式第２号　基本情報入力シート'!AE428="","",'様式第２号　基本情報入力シート'!AE428)</f>
        <v/>
      </c>
      <c r="J391" s="488"/>
      <c r="K391" s="491"/>
      <c r="L391" s="491"/>
      <c r="M391" s="494" t="str">
        <f>IF(G391="","",VLOOKUP(AM391,'【参考】数式用'!$AZ$3:$BA$6,2,FALSE))</f>
        <v/>
      </c>
      <c r="N391" s="503" t="str">
        <f>IF(G391="","",VLOOKUP(G391,'【参考】数式用'!$A$4:$L$54,MATCH('様式４号（個表） '!M391,'【参考】数式用'!$J$3:$L$3,0)+9,FALSE))</f>
        <v/>
      </c>
      <c r="O391" s="513" t="s">
        <v>2422</v>
      </c>
      <c r="P391" s="517" t="str">
        <f t="shared" si="25"/>
        <v>未入力あり</v>
      </c>
      <c r="Q391" s="525" t="str">
        <f>IFERROR(IF(P391="未入力あり","",ROUNDDOWN(ROUNDDOWN($H391*$I391,0)*VLOOKUP($G391,'【参考】数式用'!$A$4:$E$54,3,FALSE),0)),"")</f>
        <v/>
      </c>
      <c r="R391" s="525" t="str">
        <f>IF(AK391="×",0,IF(P391="未入力あり","",ROUNDDOWN(ROUNDDOWN($H391*$I391,0)*VLOOKUP($G391,'【参考】数式用'!$A$4:$E$54,4,FALSE),0)))</f>
        <v/>
      </c>
      <c r="S391" s="529" t="str">
        <f>IF(AL391="×",0,IF(P391="未入力あり","",ROUNDDOWN(ROUNDDOWN($H391*$I391,0)*VLOOKUP($G391,'【参考】数式用'!$A$4:$E$54,5,FALSE),0)))</f>
        <v/>
      </c>
      <c r="U391" s="535"/>
      <c r="V391" s="535"/>
      <c r="W391" s="535"/>
      <c r="X391" s="535"/>
      <c r="Y391" s="535"/>
      <c r="Z391" s="535"/>
      <c r="AA391" s="535"/>
      <c r="AB391" s="535"/>
      <c r="AC391" s="535"/>
      <c r="AD391" s="535"/>
      <c r="AE391" s="535"/>
      <c r="AG391" s="541" t="e">
        <f>IF(#REF!="○",F391,"")</f>
        <v>#REF!</v>
      </c>
      <c r="AH391" s="195" t="e">
        <f>VLOOKUP('様式４号（個表） '!$G391,'【参考】数式用'!$P$4:$Q$54,2,FALSE)</f>
        <v>#N/A</v>
      </c>
      <c r="AI391" s="195" t="e">
        <f>VLOOKUP('様式４号（個表） '!$G391,'【参考】数式用'!$P$4:$W$54,8,FALSE)</f>
        <v>#N/A</v>
      </c>
      <c r="AJ391" s="195" t="e">
        <f>VLOOKUP('様式４号（個表） '!$G391,'【参考】数式用'!$P$4:$AD$54,15,FALSE)</f>
        <v>#N/A</v>
      </c>
      <c r="AK391" s="195" t="str">
        <f t="shared" si="26"/>
        <v/>
      </c>
      <c r="AL391" s="195" t="str">
        <f t="shared" si="26"/>
        <v/>
      </c>
      <c r="AM391" s="195" t="str">
        <f t="shared" si="27"/>
        <v/>
      </c>
      <c r="AN391" s="195" t="str">
        <f>IF(G391="","",VLOOKUP(G391,'【参考】数式用'!$A$4:$M$54,13,FALSE))</f>
        <v/>
      </c>
      <c r="AO391" s="197" t="str">
        <f t="shared" si="28"/>
        <v>―</v>
      </c>
    </row>
    <row r="392" spans="1:41" ht="45" customHeight="1">
      <c r="A392" s="401">
        <f t="shared" si="29"/>
        <v>377</v>
      </c>
      <c r="B392" s="413" t="str">
        <f>IF('様式第２号　基本情報入力シート'!B429="","",'様式第２号　基本情報入力シート'!B429)</f>
        <v/>
      </c>
      <c r="C392" s="426" t="str">
        <f>IF('様式第２号　基本情報入力シート'!L429="","",'様式第２号　基本情報入力シート'!L429)</f>
        <v/>
      </c>
      <c r="D392" s="426" t="str">
        <f>IF('様式第２号　基本情報入力シート'!Q429="","",'様式第２号　基本情報入力シート'!Q429)</f>
        <v/>
      </c>
      <c r="E392" s="426" t="str">
        <f>IF('様式第２号　基本情報入力シート'!V429="","",'様式第２号　基本情報入力シート'!V429)</f>
        <v/>
      </c>
      <c r="F392" s="426" t="str">
        <f>IF('様式第２号　基本情報入力シート'!W429="","",'様式第２号　基本情報入力シート'!W429)</f>
        <v/>
      </c>
      <c r="G392" s="426" t="str">
        <f>IF('様式第２号　基本情報入力シート'!Z429="","",'様式第２号　基本情報入力シート'!Z429)</f>
        <v/>
      </c>
      <c r="H392" s="475" t="str">
        <f>IF('様式第２号　基本情報入力シート'!AD429="","",'様式第２号　基本情報入力シート'!AD429)</f>
        <v/>
      </c>
      <c r="I392" s="481" t="str">
        <f>IF('様式第２号　基本情報入力シート'!AE429="","",'様式第２号　基本情報入力シート'!AE429)</f>
        <v/>
      </c>
      <c r="J392" s="488"/>
      <c r="K392" s="491"/>
      <c r="L392" s="491"/>
      <c r="M392" s="494" t="str">
        <f>IF(G392="","",VLOOKUP(AM392,'【参考】数式用'!$AZ$3:$BA$6,2,FALSE))</f>
        <v/>
      </c>
      <c r="N392" s="503" t="str">
        <f>IF(G392="","",VLOOKUP(G392,'【参考】数式用'!$A$4:$L$54,MATCH('様式４号（個表） '!M392,'【参考】数式用'!$J$3:$L$3,0)+9,FALSE))</f>
        <v/>
      </c>
      <c r="O392" s="513" t="s">
        <v>2422</v>
      </c>
      <c r="P392" s="517" t="str">
        <f t="shared" si="25"/>
        <v>未入力あり</v>
      </c>
      <c r="Q392" s="525" t="str">
        <f>IFERROR(IF(P392="未入力あり","",ROUNDDOWN(ROUNDDOWN($H392*$I392,0)*VLOOKUP($G392,'【参考】数式用'!$A$4:$E$54,3,FALSE),0)),"")</f>
        <v/>
      </c>
      <c r="R392" s="525" t="str">
        <f>IF(AK392="×",0,IF(P392="未入力あり","",ROUNDDOWN(ROUNDDOWN($H392*$I392,0)*VLOOKUP($G392,'【参考】数式用'!$A$4:$E$54,4,FALSE),0)))</f>
        <v/>
      </c>
      <c r="S392" s="529" t="str">
        <f>IF(AL392="×",0,IF(P392="未入力あり","",ROUNDDOWN(ROUNDDOWN($H392*$I392,0)*VLOOKUP($G392,'【参考】数式用'!$A$4:$E$54,5,FALSE),0)))</f>
        <v/>
      </c>
      <c r="U392" s="535"/>
      <c r="V392" s="535"/>
      <c r="W392" s="535"/>
      <c r="X392" s="535"/>
      <c r="Y392" s="535"/>
      <c r="Z392" s="535"/>
      <c r="AA392" s="535"/>
      <c r="AB392" s="535"/>
      <c r="AC392" s="535"/>
      <c r="AD392" s="535"/>
      <c r="AE392" s="535"/>
      <c r="AG392" s="541" t="e">
        <f>IF(#REF!="○",F392,"")</f>
        <v>#REF!</v>
      </c>
      <c r="AH392" s="195" t="e">
        <f>VLOOKUP('様式４号（個表） '!$G392,'【参考】数式用'!$P$4:$Q$54,2,FALSE)</f>
        <v>#N/A</v>
      </c>
      <c r="AI392" s="195" t="e">
        <f>VLOOKUP('様式４号（個表） '!$G392,'【参考】数式用'!$P$4:$W$54,8,FALSE)</f>
        <v>#N/A</v>
      </c>
      <c r="AJ392" s="195" t="e">
        <f>VLOOKUP('様式４号（個表） '!$G392,'【参考】数式用'!$P$4:$AD$54,15,FALSE)</f>
        <v>#N/A</v>
      </c>
      <c r="AK392" s="195" t="str">
        <f t="shared" si="26"/>
        <v/>
      </c>
      <c r="AL392" s="195" t="str">
        <f t="shared" si="26"/>
        <v/>
      </c>
      <c r="AM392" s="195" t="str">
        <f t="shared" si="27"/>
        <v/>
      </c>
      <c r="AN392" s="195" t="str">
        <f>IF(G392="","",VLOOKUP(G392,'【参考】数式用'!$A$4:$M$54,13,FALSE))</f>
        <v/>
      </c>
      <c r="AO392" s="197" t="str">
        <f t="shared" si="28"/>
        <v>―</v>
      </c>
    </row>
    <row r="393" spans="1:41" ht="45" customHeight="1">
      <c r="A393" s="401">
        <f t="shared" si="29"/>
        <v>378</v>
      </c>
      <c r="B393" s="413" t="str">
        <f>IF('様式第２号　基本情報入力シート'!B430="","",'様式第２号　基本情報入力シート'!B430)</f>
        <v/>
      </c>
      <c r="C393" s="426" t="str">
        <f>IF('様式第２号　基本情報入力シート'!L430="","",'様式第２号　基本情報入力シート'!L430)</f>
        <v/>
      </c>
      <c r="D393" s="426" t="str">
        <f>IF('様式第２号　基本情報入力シート'!Q430="","",'様式第２号　基本情報入力シート'!Q430)</f>
        <v/>
      </c>
      <c r="E393" s="426" t="str">
        <f>IF('様式第２号　基本情報入力シート'!V430="","",'様式第２号　基本情報入力シート'!V430)</f>
        <v/>
      </c>
      <c r="F393" s="426" t="str">
        <f>IF('様式第２号　基本情報入力シート'!W430="","",'様式第２号　基本情報入力シート'!W430)</f>
        <v/>
      </c>
      <c r="G393" s="426" t="str">
        <f>IF('様式第２号　基本情報入力シート'!Z430="","",'様式第２号　基本情報入力シート'!Z430)</f>
        <v/>
      </c>
      <c r="H393" s="475" t="str">
        <f>IF('様式第２号　基本情報入力シート'!AD430="","",'様式第２号　基本情報入力シート'!AD430)</f>
        <v/>
      </c>
      <c r="I393" s="481" t="str">
        <f>IF('様式第２号　基本情報入力シート'!AE430="","",'様式第２号　基本情報入力シート'!AE430)</f>
        <v/>
      </c>
      <c r="J393" s="488"/>
      <c r="K393" s="491"/>
      <c r="L393" s="491"/>
      <c r="M393" s="494" t="str">
        <f>IF(G393="","",VLOOKUP(AM393,'【参考】数式用'!$AZ$3:$BA$6,2,FALSE))</f>
        <v/>
      </c>
      <c r="N393" s="503" t="str">
        <f>IF(G393="","",VLOOKUP(G393,'【参考】数式用'!$A$4:$L$54,MATCH('様式４号（個表） '!M393,'【参考】数式用'!$J$3:$L$3,0)+9,FALSE))</f>
        <v/>
      </c>
      <c r="O393" s="513" t="s">
        <v>2422</v>
      </c>
      <c r="P393" s="517" t="str">
        <f t="shared" si="25"/>
        <v>未入力あり</v>
      </c>
      <c r="Q393" s="525" t="str">
        <f>IFERROR(IF(P393="未入力あり","",ROUNDDOWN(ROUNDDOWN($H393*$I393,0)*VLOOKUP($G393,'【参考】数式用'!$A$4:$E$54,3,FALSE),0)),"")</f>
        <v/>
      </c>
      <c r="R393" s="525" t="str">
        <f>IF(AK393="×",0,IF(P393="未入力あり","",ROUNDDOWN(ROUNDDOWN($H393*$I393,0)*VLOOKUP($G393,'【参考】数式用'!$A$4:$E$54,4,FALSE),0)))</f>
        <v/>
      </c>
      <c r="S393" s="529" t="str">
        <f>IF(AL393="×",0,IF(P393="未入力あり","",ROUNDDOWN(ROUNDDOWN($H393*$I393,0)*VLOOKUP($G393,'【参考】数式用'!$A$4:$E$54,5,FALSE),0)))</f>
        <v/>
      </c>
      <c r="U393" s="535"/>
      <c r="V393" s="535"/>
      <c r="W393" s="535"/>
      <c r="X393" s="535"/>
      <c r="Y393" s="535"/>
      <c r="Z393" s="535"/>
      <c r="AA393" s="535"/>
      <c r="AB393" s="535"/>
      <c r="AC393" s="535"/>
      <c r="AD393" s="535"/>
      <c r="AE393" s="535"/>
      <c r="AG393" s="541" t="e">
        <f>IF(#REF!="○",F393,"")</f>
        <v>#REF!</v>
      </c>
      <c r="AH393" s="195" t="e">
        <f>VLOOKUP('様式４号（個表） '!$G393,'【参考】数式用'!$P$4:$Q$54,2,FALSE)</f>
        <v>#N/A</v>
      </c>
      <c r="AI393" s="195" t="e">
        <f>VLOOKUP('様式４号（個表） '!$G393,'【参考】数式用'!$P$4:$W$54,8,FALSE)</f>
        <v>#N/A</v>
      </c>
      <c r="AJ393" s="195" t="e">
        <f>VLOOKUP('様式４号（個表） '!$G393,'【参考】数式用'!$P$4:$AD$54,15,FALSE)</f>
        <v>#N/A</v>
      </c>
      <c r="AK393" s="195" t="str">
        <f t="shared" si="26"/>
        <v/>
      </c>
      <c r="AL393" s="195" t="str">
        <f t="shared" si="26"/>
        <v/>
      </c>
      <c r="AM393" s="195" t="str">
        <f t="shared" si="27"/>
        <v/>
      </c>
      <c r="AN393" s="195" t="str">
        <f>IF(G393="","",VLOOKUP(G393,'【参考】数式用'!$A$4:$M$54,13,FALSE))</f>
        <v/>
      </c>
      <c r="AO393" s="197" t="str">
        <f t="shared" si="28"/>
        <v>―</v>
      </c>
    </row>
    <row r="394" spans="1:41" ht="45" customHeight="1">
      <c r="A394" s="401">
        <f t="shared" si="29"/>
        <v>379</v>
      </c>
      <c r="B394" s="413" t="str">
        <f>IF('様式第２号　基本情報入力シート'!B431="","",'様式第２号　基本情報入力シート'!B431)</f>
        <v/>
      </c>
      <c r="C394" s="426" t="str">
        <f>IF('様式第２号　基本情報入力シート'!L431="","",'様式第２号　基本情報入力シート'!L431)</f>
        <v/>
      </c>
      <c r="D394" s="426" t="str">
        <f>IF('様式第２号　基本情報入力シート'!Q431="","",'様式第２号　基本情報入力シート'!Q431)</f>
        <v/>
      </c>
      <c r="E394" s="426" t="str">
        <f>IF('様式第２号　基本情報入力シート'!V431="","",'様式第２号　基本情報入力シート'!V431)</f>
        <v/>
      </c>
      <c r="F394" s="426" t="str">
        <f>IF('様式第２号　基本情報入力シート'!W431="","",'様式第２号　基本情報入力シート'!W431)</f>
        <v/>
      </c>
      <c r="G394" s="426" t="str">
        <f>IF('様式第２号　基本情報入力シート'!Z431="","",'様式第２号　基本情報入力シート'!Z431)</f>
        <v/>
      </c>
      <c r="H394" s="475" t="str">
        <f>IF('様式第２号　基本情報入力シート'!AD431="","",'様式第２号　基本情報入力シート'!AD431)</f>
        <v/>
      </c>
      <c r="I394" s="481" t="str">
        <f>IF('様式第２号　基本情報入力シート'!AE431="","",'様式第２号　基本情報入力シート'!AE431)</f>
        <v/>
      </c>
      <c r="J394" s="488"/>
      <c r="K394" s="491"/>
      <c r="L394" s="491"/>
      <c r="M394" s="494" t="str">
        <f>IF(G394="","",VLOOKUP(AM394,'【参考】数式用'!$AZ$3:$BA$6,2,FALSE))</f>
        <v/>
      </c>
      <c r="N394" s="503" t="str">
        <f>IF(G394="","",VLOOKUP(G394,'【参考】数式用'!$A$4:$L$54,MATCH('様式４号（個表） '!M394,'【参考】数式用'!$J$3:$L$3,0)+9,FALSE))</f>
        <v/>
      </c>
      <c r="O394" s="513" t="s">
        <v>2422</v>
      </c>
      <c r="P394" s="517" t="str">
        <f t="shared" si="25"/>
        <v>未入力あり</v>
      </c>
      <c r="Q394" s="525" t="str">
        <f>IFERROR(IF(P394="未入力あり","",ROUNDDOWN(ROUNDDOWN($H394*$I394,0)*VLOOKUP($G394,'【参考】数式用'!$A$4:$E$54,3,FALSE),0)),"")</f>
        <v/>
      </c>
      <c r="R394" s="525" t="str">
        <f>IF(AK394="×",0,IF(P394="未入力あり","",ROUNDDOWN(ROUNDDOWN($H394*$I394,0)*VLOOKUP($G394,'【参考】数式用'!$A$4:$E$54,4,FALSE),0)))</f>
        <v/>
      </c>
      <c r="S394" s="529" t="str">
        <f>IF(AL394="×",0,IF(P394="未入力あり","",ROUNDDOWN(ROUNDDOWN($H394*$I394,0)*VLOOKUP($G394,'【参考】数式用'!$A$4:$E$54,5,FALSE),0)))</f>
        <v/>
      </c>
      <c r="U394" s="535"/>
      <c r="V394" s="535"/>
      <c r="W394" s="535"/>
      <c r="X394" s="535"/>
      <c r="Y394" s="535"/>
      <c r="Z394" s="535"/>
      <c r="AA394" s="535"/>
      <c r="AB394" s="535"/>
      <c r="AC394" s="535"/>
      <c r="AD394" s="535"/>
      <c r="AE394" s="535"/>
      <c r="AG394" s="541" t="e">
        <f>IF(#REF!="○",F394,"")</f>
        <v>#REF!</v>
      </c>
      <c r="AH394" s="195" t="e">
        <f>VLOOKUP('様式４号（個表） '!$G394,'【参考】数式用'!$P$4:$Q$54,2,FALSE)</f>
        <v>#N/A</v>
      </c>
      <c r="AI394" s="195" t="e">
        <f>VLOOKUP('様式４号（個表） '!$G394,'【参考】数式用'!$P$4:$W$54,8,FALSE)</f>
        <v>#N/A</v>
      </c>
      <c r="AJ394" s="195" t="e">
        <f>VLOOKUP('様式４号（個表） '!$G394,'【参考】数式用'!$P$4:$AD$54,15,FALSE)</f>
        <v>#N/A</v>
      </c>
      <c r="AK394" s="195" t="str">
        <f t="shared" si="26"/>
        <v/>
      </c>
      <c r="AL394" s="195" t="str">
        <f t="shared" si="26"/>
        <v/>
      </c>
      <c r="AM394" s="195" t="str">
        <f t="shared" si="27"/>
        <v/>
      </c>
      <c r="AN394" s="195" t="str">
        <f>IF(G394="","",VLOOKUP(G394,'【参考】数式用'!$A$4:$M$54,13,FALSE))</f>
        <v/>
      </c>
      <c r="AO394" s="197" t="str">
        <f t="shared" si="28"/>
        <v>―</v>
      </c>
    </row>
    <row r="395" spans="1:41" ht="45" customHeight="1">
      <c r="A395" s="401">
        <f t="shared" si="29"/>
        <v>380</v>
      </c>
      <c r="B395" s="413" t="str">
        <f>IF('様式第２号　基本情報入力シート'!B432="","",'様式第２号　基本情報入力シート'!B432)</f>
        <v/>
      </c>
      <c r="C395" s="426" t="str">
        <f>IF('様式第２号　基本情報入力シート'!L432="","",'様式第２号　基本情報入力シート'!L432)</f>
        <v/>
      </c>
      <c r="D395" s="426" t="str">
        <f>IF('様式第２号　基本情報入力シート'!Q432="","",'様式第２号　基本情報入力シート'!Q432)</f>
        <v/>
      </c>
      <c r="E395" s="426" t="str">
        <f>IF('様式第２号　基本情報入力シート'!V432="","",'様式第２号　基本情報入力シート'!V432)</f>
        <v/>
      </c>
      <c r="F395" s="426" t="str">
        <f>IF('様式第２号　基本情報入力シート'!W432="","",'様式第２号　基本情報入力シート'!W432)</f>
        <v/>
      </c>
      <c r="G395" s="426" t="str">
        <f>IF('様式第２号　基本情報入力シート'!Z432="","",'様式第２号　基本情報入力シート'!Z432)</f>
        <v/>
      </c>
      <c r="H395" s="475" t="str">
        <f>IF('様式第２号　基本情報入力シート'!AD432="","",'様式第２号　基本情報入力シート'!AD432)</f>
        <v/>
      </c>
      <c r="I395" s="481" t="str">
        <f>IF('様式第２号　基本情報入力シート'!AE432="","",'様式第２号　基本情報入力シート'!AE432)</f>
        <v/>
      </c>
      <c r="J395" s="488"/>
      <c r="K395" s="491"/>
      <c r="L395" s="491"/>
      <c r="M395" s="494" t="str">
        <f>IF(G395="","",VLOOKUP(AM395,'【参考】数式用'!$AZ$3:$BA$6,2,FALSE))</f>
        <v/>
      </c>
      <c r="N395" s="503" t="str">
        <f>IF(G395="","",VLOOKUP(G395,'【参考】数式用'!$A$4:$L$54,MATCH('様式４号（個表） '!M395,'【参考】数式用'!$J$3:$L$3,0)+9,FALSE))</f>
        <v/>
      </c>
      <c r="O395" s="513" t="s">
        <v>2422</v>
      </c>
      <c r="P395" s="517" t="str">
        <f t="shared" si="25"/>
        <v>未入力あり</v>
      </c>
      <c r="Q395" s="525" t="str">
        <f>IFERROR(IF(P395="未入力あり","",ROUNDDOWN(ROUNDDOWN($H395*$I395,0)*VLOOKUP($G395,'【参考】数式用'!$A$4:$E$54,3,FALSE),0)),"")</f>
        <v/>
      </c>
      <c r="R395" s="525" t="str">
        <f>IF(AK395="×",0,IF(P395="未入力あり","",ROUNDDOWN(ROUNDDOWN($H395*$I395,0)*VLOOKUP($G395,'【参考】数式用'!$A$4:$E$54,4,FALSE),0)))</f>
        <v/>
      </c>
      <c r="S395" s="529" t="str">
        <f>IF(AL395="×",0,IF(P395="未入力あり","",ROUNDDOWN(ROUNDDOWN($H395*$I395,0)*VLOOKUP($G395,'【参考】数式用'!$A$4:$E$54,5,FALSE),0)))</f>
        <v/>
      </c>
      <c r="U395" s="535"/>
      <c r="V395" s="535"/>
      <c r="W395" s="535"/>
      <c r="X395" s="535"/>
      <c r="Y395" s="535"/>
      <c r="Z395" s="535"/>
      <c r="AA395" s="535"/>
      <c r="AB395" s="535"/>
      <c r="AC395" s="535"/>
      <c r="AD395" s="535"/>
      <c r="AE395" s="535"/>
      <c r="AG395" s="541" t="e">
        <f>IF(#REF!="○",F395,"")</f>
        <v>#REF!</v>
      </c>
      <c r="AH395" s="195" t="e">
        <f>VLOOKUP('様式４号（個表） '!$G395,'【参考】数式用'!$P$4:$Q$54,2,FALSE)</f>
        <v>#N/A</v>
      </c>
      <c r="AI395" s="195" t="e">
        <f>VLOOKUP('様式４号（個表） '!$G395,'【参考】数式用'!$P$4:$W$54,8,FALSE)</f>
        <v>#N/A</v>
      </c>
      <c r="AJ395" s="195" t="e">
        <f>VLOOKUP('様式４号（個表） '!$G395,'【参考】数式用'!$P$4:$AD$54,15,FALSE)</f>
        <v>#N/A</v>
      </c>
      <c r="AK395" s="195" t="str">
        <f t="shared" si="26"/>
        <v/>
      </c>
      <c r="AL395" s="195" t="str">
        <f t="shared" si="26"/>
        <v/>
      </c>
      <c r="AM395" s="195" t="str">
        <f t="shared" si="27"/>
        <v/>
      </c>
      <c r="AN395" s="195" t="str">
        <f>IF(G395="","",VLOOKUP(G395,'【参考】数式用'!$A$4:$M$54,13,FALSE))</f>
        <v/>
      </c>
      <c r="AO395" s="197" t="str">
        <f t="shared" si="28"/>
        <v>―</v>
      </c>
    </row>
    <row r="396" spans="1:41" ht="45" customHeight="1">
      <c r="A396" s="401">
        <f t="shared" si="29"/>
        <v>381</v>
      </c>
      <c r="B396" s="413" t="str">
        <f>IF('様式第２号　基本情報入力シート'!B433="","",'様式第２号　基本情報入力シート'!B433)</f>
        <v/>
      </c>
      <c r="C396" s="426" t="str">
        <f>IF('様式第２号　基本情報入力シート'!L433="","",'様式第２号　基本情報入力シート'!L433)</f>
        <v/>
      </c>
      <c r="D396" s="426" t="str">
        <f>IF('様式第２号　基本情報入力シート'!Q433="","",'様式第２号　基本情報入力シート'!Q433)</f>
        <v/>
      </c>
      <c r="E396" s="426" t="str">
        <f>IF('様式第２号　基本情報入力シート'!V433="","",'様式第２号　基本情報入力シート'!V433)</f>
        <v/>
      </c>
      <c r="F396" s="426" t="str">
        <f>IF('様式第２号　基本情報入力シート'!W433="","",'様式第２号　基本情報入力シート'!W433)</f>
        <v/>
      </c>
      <c r="G396" s="426" t="str">
        <f>IF('様式第２号　基本情報入力シート'!Z433="","",'様式第２号　基本情報入力シート'!Z433)</f>
        <v/>
      </c>
      <c r="H396" s="475" t="str">
        <f>IF('様式第２号　基本情報入力シート'!AD433="","",'様式第２号　基本情報入力シート'!AD433)</f>
        <v/>
      </c>
      <c r="I396" s="481" t="str">
        <f>IF('様式第２号　基本情報入力シート'!AE433="","",'様式第２号　基本情報入力シート'!AE433)</f>
        <v/>
      </c>
      <c r="J396" s="488"/>
      <c r="K396" s="491"/>
      <c r="L396" s="491"/>
      <c r="M396" s="494" t="str">
        <f>IF(G396="","",VLOOKUP(AM396,'【参考】数式用'!$AZ$3:$BA$6,2,FALSE))</f>
        <v/>
      </c>
      <c r="N396" s="503" t="str">
        <f>IF(G396="","",VLOOKUP(G396,'【参考】数式用'!$A$4:$L$54,MATCH('様式４号（個表） '!M396,'【参考】数式用'!$J$3:$L$3,0)+9,FALSE))</f>
        <v/>
      </c>
      <c r="O396" s="513" t="s">
        <v>2422</v>
      </c>
      <c r="P396" s="517" t="str">
        <f t="shared" si="25"/>
        <v>未入力あり</v>
      </c>
      <c r="Q396" s="525" t="str">
        <f>IFERROR(IF(P396="未入力あり","",ROUNDDOWN(ROUNDDOWN($H396*$I396,0)*VLOOKUP($G396,'【参考】数式用'!$A$4:$E$54,3,FALSE),0)),"")</f>
        <v/>
      </c>
      <c r="R396" s="525" t="str">
        <f>IF(AK396="×",0,IF(P396="未入力あり","",ROUNDDOWN(ROUNDDOWN($H396*$I396,0)*VLOOKUP($G396,'【参考】数式用'!$A$4:$E$54,4,FALSE),0)))</f>
        <v/>
      </c>
      <c r="S396" s="529" t="str">
        <f>IF(AL396="×",0,IF(P396="未入力あり","",ROUNDDOWN(ROUNDDOWN($H396*$I396,0)*VLOOKUP($G396,'【参考】数式用'!$A$4:$E$54,5,FALSE),0)))</f>
        <v/>
      </c>
      <c r="U396" s="535"/>
      <c r="V396" s="535"/>
      <c r="W396" s="535"/>
      <c r="X396" s="535"/>
      <c r="Y396" s="535"/>
      <c r="Z396" s="535"/>
      <c r="AA396" s="535"/>
      <c r="AB396" s="535"/>
      <c r="AC396" s="535"/>
      <c r="AD396" s="535"/>
      <c r="AE396" s="535"/>
      <c r="AG396" s="541" t="e">
        <f>IF(#REF!="○",F396,"")</f>
        <v>#REF!</v>
      </c>
      <c r="AH396" s="195" t="e">
        <f>VLOOKUP('様式４号（個表） '!$G396,'【参考】数式用'!$P$4:$Q$54,2,FALSE)</f>
        <v>#N/A</v>
      </c>
      <c r="AI396" s="195" t="e">
        <f>VLOOKUP('様式４号（個表） '!$G396,'【参考】数式用'!$P$4:$W$54,8,FALSE)</f>
        <v>#N/A</v>
      </c>
      <c r="AJ396" s="195" t="e">
        <f>VLOOKUP('様式４号（個表） '!$G396,'【参考】数式用'!$P$4:$AD$54,15,FALSE)</f>
        <v>#N/A</v>
      </c>
      <c r="AK396" s="195" t="str">
        <f t="shared" si="26"/>
        <v/>
      </c>
      <c r="AL396" s="195" t="str">
        <f t="shared" si="26"/>
        <v/>
      </c>
      <c r="AM396" s="195" t="str">
        <f t="shared" si="27"/>
        <v/>
      </c>
      <c r="AN396" s="195" t="str">
        <f>IF(G396="","",VLOOKUP(G396,'【参考】数式用'!$A$4:$M$54,13,FALSE))</f>
        <v/>
      </c>
      <c r="AO396" s="197" t="str">
        <f t="shared" si="28"/>
        <v>―</v>
      </c>
    </row>
    <row r="397" spans="1:41" ht="45" customHeight="1">
      <c r="A397" s="401">
        <f t="shared" si="29"/>
        <v>382</v>
      </c>
      <c r="B397" s="413" t="str">
        <f>IF('様式第２号　基本情報入力シート'!B434="","",'様式第２号　基本情報入力シート'!B434)</f>
        <v/>
      </c>
      <c r="C397" s="426" t="str">
        <f>IF('様式第２号　基本情報入力シート'!L434="","",'様式第２号　基本情報入力シート'!L434)</f>
        <v/>
      </c>
      <c r="D397" s="426" t="str">
        <f>IF('様式第２号　基本情報入力シート'!Q434="","",'様式第２号　基本情報入力シート'!Q434)</f>
        <v/>
      </c>
      <c r="E397" s="426" t="str">
        <f>IF('様式第２号　基本情報入力シート'!V434="","",'様式第２号　基本情報入力シート'!V434)</f>
        <v/>
      </c>
      <c r="F397" s="426" t="str">
        <f>IF('様式第２号　基本情報入力シート'!W434="","",'様式第２号　基本情報入力シート'!W434)</f>
        <v/>
      </c>
      <c r="G397" s="426" t="str">
        <f>IF('様式第２号　基本情報入力シート'!Z434="","",'様式第２号　基本情報入力シート'!Z434)</f>
        <v/>
      </c>
      <c r="H397" s="475" t="str">
        <f>IF('様式第２号　基本情報入力シート'!AD434="","",'様式第２号　基本情報入力シート'!AD434)</f>
        <v/>
      </c>
      <c r="I397" s="481" t="str">
        <f>IF('様式第２号　基本情報入力シート'!AE434="","",'様式第２号　基本情報入力シート'!AE434)</f>
        <v/>
      </c>
      <c r="J397" s="488"/>
      <c r="K397" s="491"/>
      <c r="L397" s="491"/>
      <c r="M397" s="494" t="str">
        <f>IF(G397="","",VLOOKUP(AM397,'【参考】数式用'!$AZ$3:$BA$6,2,FALSE))</f>
        <v/>
      </c>
      <c r="N397" s="503" t="str">
        <f>IF(G397="","",VLOOKUP(G397,'【参考】数式用'!$A$4:$L$54,MATCH('様式４号（個表） '!M397,'【参考】数式用'!$J$3:$L$3,0)+9,FALSE))</f>
        <v/>
      </c>
      <c r="O397" s="513" t="s">
        <v>2422</v>
      </c>
      <c r="P397" s="517" t="str">
        <f t="shared" si="25"/>
        <v>未入力あり</v>
      </c>
      <c r="Q397" s="525" t="str">
        <f>IFERROR(IF(P397="未入力あり","",ROUNDDOWN(ROUNDDOWN($H397*$I397,0)*VLOOKUP($G397,'【参考】数式用'!$A$4:$E$54,3,FALSE),0)),"")</f>
        <v/>
      </c>
      <c r="R397" s="525" t="str">
        <f>IF(AK397="×",0,IF(P397="未入力あり","",ROUNDDOWN(ROUNDDOWN($H397*$I397,0)*VLOOKUP($G397,'【参考】数式用'!$A$4:$E$54,4,FALSE),0)))</f>
        <v/>
      </c>
      <c r="S397" s="529" t="str">
        <f>IF(AL397="×",0,IF(P397="未入力あり","",ROUNDDOWN(ROUNDDOWN($H397*$I397,0)*VLOOKUP($G397,'【参考】数式用'!$A$4:$E$54,5,FALSE),0)))</f>
        <v/>
      </c>
      <c r="U397" s="535"/>
      <c r="V397" s="535"/>
      <c r="W397" s="535"/>
      <c r="X397" s="535"/>
      <c r="Y397" s="535"/>
      <c r="Z397" s="535"/>
      <c r="AA397" s="535"/>
      <c r="AB397" s="535"/>
      <c r="AC397" s="535"/>
      <c r="AD397" s="535"/>
      <c r="AE397" s="535"/>
      <c r="AG397" s="541" t="e">
        <f>IF(#REF!="○",F397,"")</f>
        <v>#REF!</v>
      </c>
      <c r="AH397" s="195" t="e">
        <f>VLOOKUP('様式４号（個表） '!$G397,'【参考】数式用'!$P$4:$Q$54,2,FALSE)</f>
        <v>#N/A</v>
      </c>
      <c r="AI397" s="195" t="e">
        <f>VLOOKUP('様式４号（個表） '!$G397,'【参考】数式用'!$P$4:$W$54,8,FALSE)</f>
        <v>#N/A</v>
      </c>
      <c r="AJ397" s="195" t="e">
        <f>VLOOKUP('様式４号（個表） '!$G397,'【参考】数式用'!$P$4:$AD$54,15,FALSE)</f>
        <v>#N/A</v>
      </c>
      <c r="AK397" s="195" t="str">
        <f t="shared" si="26"/>
        <v/>
      </c>
      <c r="AL397" s="195" t="str">
        <f t="shared" si="26"/>
        <v/>
      </c>
      <c r="AM397" s="195" t="str">
        <f t="shared" si="27"/>
        <v/>
      </c>
      <c r="AN397" s="195" t="str">
        <f>IF(G397="","",VLOOKUP(G397,'【参考】数式用'!$A$4:$M$54,13,FALSE))</f>
        <v/>
      </c>
      <c r="AO397" s="197" t="str">
        <f t="shared" si="28"/>
        <v>―</v>
      </c>
    </row>
    <row r="398" spans="1:41" ht="45" customHeight="1">
      <c r="A398" s="401">
        <f t="shared" si="29"/>
        <v>383</v>
      </c>
      <c r="B398" s="413" t="str">
        <f>IF('様式第２号　基本情報入力シート'!B435="","",'様式第２号　基本情報入力シート'!B435)</f>
        <v/>
      </c>
      <c r="C398" s="426" t="str">
        <f>IF('様式第２号　基本情報入力シート'!L435="","",'様式第２号　基本情報入力シート'!L435)</f>
        <v/>
      </c>
      <c r="D398" s="426" t="str">
        <f>IF('様式第２号　基本情報入力シート'!Q435="","",'様式第２号　基本情報入力シート'!Q435)</f>
        <v/>
      </c>
      <c r="E398" s="426" t="str">
        <f>IF('様式第２号　基本情報入力シート'!V435="","",'様式第２号　基本情報入力シート'!V435)</f>
        <v/>
      </c>
      <c r="F398" s="426" t="str">
        <f>IF('様式第２号　基本情報入力シート'!W435="","",'様式第２号　基本情報入力シート'!W435)</f>
        <v/>
      </c>
      <c r="G398" s="426" t="str">
        <f>IF('様式第２号　基本情報入力シート'!Z435="","",'様式第２号　基本情報入力シート'!Z435)</f>
        <v/>
      </c>
      <c r="H398" s="475" t="str">
        <f>IF('様式第２号　基本情報入力シート'!AD435="","",'様式第２号　基本情報入力シート'!AD435)</f>
        <v/>
      </c>
      <c r="I398" s="481" t="str">
        <f>IF('様式第２号　基本情報入力シート'!AE435="","",'様式第２号　基本情報入力シート'!AE435)</f>
        <v/>
      </c>
      <c r="J398" s="488"/>
      <c r="K398" s="491"/>
      <c r="L398" s="491"/>
      <c r="M398" s="494" t="str">
        <f>IF(G398="","",VLOOKUP(AM398,'【参考】数式用'!$AZ$3:$BA$6,2,FALSE))</f>
        <v/>
      </c>
      <c r="N398" s="503" t="str">
        <f>IF(G398="","",VLOOKUP(G398,'【参考】数式用'!$A$4:$L$54,MATCH('様式４号（個表） '!M398,'【参考】数式用'!$J$3:$L$3,0)+9,FALSE))</f>
        <v/>
      </c>
      <c r="O398" s="513" t="s">
        <v>2422</v>
      </c>
      <c r="P398" s="517" t="str">
        <f t="shared" si="25"/>
        <v>未入力あり</v>
      </c>
      <c r="Q398" s="525" t="str">
        <f>IFERROR(IF(P398="未入力あり","",ROUNDDOWN(ROUNDDOWN($H398*$I398,0)*VLOOKUP($G398,'【参考】数式用'!$A$4:$E$54,3,FALSE),0)),"")</f>
        <v/>
      </c>
      <c r="R398" s="525" t="str">
        <f>IF(AK398="×",0,IF(P398="未入力あり","",ROUNDDOWN(ROUNDDOWN($H398*$I398,0)*VLOOKUP($G398,'【参考】数式用'!$A$4:$E$54,4,FALSE),0)))</f>
        <v/>
      </c>
      <c r="S398" s="529" t="str">
        <f>IF(AL398="×",0,IF(P398="未入力あり","",ROUNDDOWN(ROUNDDOWN($H398*$I398,0)*VLOOKUP($G398,'【参考】数式用'!$A$4:$E$54,5,FALSE),0)))</f>
        <v/>
      </c>
      <c r="U398" s="535"/>
      <c r="V398" s="535"/>
      <c r="W398" s="535"/>
      <c r="X398" s="535"/>
      <c r="Y398" s="535"/>
      <c r="Z398" s="535"/>
      <c r="AA398" s="535"/>
      <c r="AB398" s="535"/>
      <c r="AC398" s="535"/>
      <c r="AD398" s="535"/>
      <c r="AE398" s="535"/>
      <c r="AG398" s="541" t="e">
        <f>IF(#REF!="○",F398,"")</f>
        <v>#REF!</v>
      </c>
      <c r="AH398" s="195" t="e">
        <f>VLOOKUP('様式４号（個表） '!$G398,'【参考】数式用'!$P$4:$Q$54,2,FALSE)</f>
        <v>#N/A</v>
      </c>
      <c r="AI398" s="195" t="e">
        <f>VLOOKUP('様式４号（個表） '!$G398,'【参考】数式用'!$P$4:$W$54,8,FALSE)</f>
        <v>#N/A</v>
      </c>
      <c r="AJ398" s="195" t="e">
        <f>VLOOKUP('様式４号（個表） '!$G398,'【参考】数式用'!$P$4:$AD$54,15,FALSE)</f>
        <v>#N/A</v>
      </c>
      <c r="AK398" s="195" t="str">
        <f t="shared" si="26"/>
        <v/>
      </c>
      <c r="AL398" s="195" t="str">
        <f t="shared" si="26"/>
        <v/>
      </c>
      <c r="AM398" s="195" t="str">
        <f t="shared" si="27"/>
        <v/>
      </c>
      <c r="AN398" s="195" t="str">
        <f>IF(G398="","",VLOOKUP(G398,'【参考】数式用'!$A$4:$M$54,13,FALSE))</f>
        <v/>
      </c>
      <c r="AO398" s="197" t="str">
        <f t="shared" si="28"/>
        <v>―</v>
      </c>
    </row>
    <row r="399" spans="1:41" ht="45" customHeight="1">
      <c r="A399" s="401">
        <f t="shared" si="29"/>
        <v>384</v>
      </c>
      <c r="B399" s="413" t="str">
        <f>IF('様式第２号　基本情報入力シート'!B436="","",'様式第２号　基本情報入力シート'!B436)</f>
        <v/>
      </c>
      <c r="C399" s="426" t="str">
        <f>IF('様式第２号　基本情報入力シート'!L436="","",'様式第２号　基本情報入力シート'!L436)</f>
        <v/>
      </c>
      <c r="D399" s="426" t="str">
        <f>IF('様式第２号　基本情報入力シート'!Q436="","",'様式第２号　基本情報入力シート'!Q436)</f>
        <v/>
      </c>
      <c r="E399" s="426" t="str">
        <f>IF('様式第２号　基本情報入力シート'!V436="","",'様式第２号　基本情報入力シート'!V436)</f>
        <v/>
      </c>
      <c r="F399" s="426" t="str">
        <f>IF('様式第２号　基本情報入力シート'!W436="","",'様式第２号　基本情報入力シート'!W436)</f>
        <v/>
      </c>
      <c r="G399" s="426" t="str">
        <f>IF('様式第２号　基本情報入力シート'!Z436="","",'様式第２号　基本情報入力シート'!Z436)</f>
        <v/>
      </c>
      <c r="H399" s="475" t="str">
        <f>IF('様式第２号　基本情報入力シート'!AD436="","",'様式第２号　基本情報入力シート'!AD436)</f>
        <v/>
      </c>
      <c r="I399" s="481" t="str">
        <f>IF('様式第２号　基本情報入力シート'!AE436="","",'様式第２号　基本情報入力シート'!AE436)</f>
        <v/>
      </c>
      <c r="J399" s="488"/>
      <c r="K399" s="491"/>
      <c r="L399" s="491"/>
      <c r="M399" s="494" t="str">
        <f>IF(G399="","",VLOOKUP(AM399,'【参考】数式用'!$AZ$3:$BA$6,2,FALSE))</f>
        <v/>
      </c>
      <c r="N399" s="503" t="str">
        <f>IF(G399="","",VLOOKUP(G399,'【参考】数式用'!$A$4:$L$54,MATCH('様式４号（個表） '!M399,'【参考】数式用'!$J$3:$L$3,0)+9,FALSE))</f>
        <v/>
      </c>
      <c r="O399" s="513" t="s">
        <v>2422</v>
      </c>
      <c r="P399" s="517" t="str">
        <f t="shared" si="25"/>
        <v>未入力あり</v>
      </c>
      <c r="Q399" s="525" t="str">
        <f>IFERROR(IF(P399="未入力あり","",ROUNDDOWN(ROUNDDOWN($H399*$I399,0)*VLOOKUP($G399,'【参考】数式用'!$A$4:$E$54,3,FALSE),0)),"")</f>
        <v/>
      </c>
      <c r="R399" s="525" t="str">
        <f>IF(AK399="×",0,IF(P399="未入力あり","",ROUNDDOWN(ROUNDDOWN($H399*$I399,0)*VLOOKUP($G399,'【参考】数式用'!$A$4:$E$54,4,FALSE),0)))</f>
        <v/>
      </c>
      <c r="S399" s="529" t="str">
        <f>IF(AL399="×",0,IF(P399="未入力あり","",ROUNDDOWN(ROUNDDOWN($H399*$I399,0)*VLOOKUP($G399,'【参考】数式用'!$A$4:$E$54,5,FALSE),0)))</f>
        <v/>
      </c>
      <c r="U399" s="535"/>
      <c r="V399" s="535"/>
      <c r="W399" s="535"/>
      <c r="X399" s="535"/>
      <c r="Y399" s="535"/>
      <c r="Z399" s="535"/>
      <c r="AA399" s="535"/>
      <c r="AB399" s="535"/>
      <c r="AC399" s="535"/>
      <c r="AD399" s="535"/>
      <c r="AE399" s="535"/>
      <c r="AG399" s="541" t="e">
        <f>IF(#REF!="○",F399,"")</f>
        <v>#REF!</v>
      </c>
      <c r="AH399" s="195" t="e">
        <f>VLOOKUP('様式４号（個表） '!$G399,'【参考】数式用'!$P$4:$Q$54,2,FALSE)</f>
        <v>#N/A</v>
      </c>
      <c r="AI399" s="195" t="e">
        <f>VLOOKUP('様式４号（個表） '!$G399,'【参考】数式用'!$P$4:$W$54,8,FALSE)</f>
        <v>#N/A</v>
      </c>
      <c r="AJ399" s="195" t="e">
        <f>VLOOKUP('様式４号（個表） '!$G399,'【参考】数式用'!$P$4:$AD$54,15,FALSE)</f>
        <v>#N/A</v>
      </c>
      <c r="AK399" s="195" t="str">
        <f t="shared" si="26"/>
        <v/>
      </c>
      <c r="AL399" s="195" t="str">
        <f t="shared" si="26"/>
        <v/>
      </c>
      <c r="AM399" s="195" t="str">
        <f t="shared" si="27"/>
        <v/>
      </c>
      <c r="AN399" s="195" t="str">
        <f>IF(G399="","",VLOOKUP(G399,'【参考】数式用'!$A$4:$M$54,13,FALSE))</f>
        <v/>
      </c>
      <c r="AO399" s="197" t="str">
        <f t="shared" si="28"/>
        <v>―</v>
      </c>
    </row>
    <row r="400" spans="1:41" ht="45" customHeight="1">
      <c r="A400" s="401">
        <f t="shared" si="29"/>
        <v>385</v>
      </c>
      <c r="B400" s="413" t="str">
        <f>IF('様式第２号　基本情報入力シート'!B437="","",'様式第２号　基本情報入力シート'!B437)</f>
        <v/>
      </c>
      <c r="C400" s="426" t="str">
        <f>IF('様式第２号　基本情報入力シート'!L437="","",'様式第２号　基本情報入力シート'!L437)</f>
        <v/>
      </c>
      <c r="D400" s="426" t="str">
        <f>IF('様式第２号　基本情報入力シート'!Q437="","",'様式第２号　基本情報入力シート'!Q437)</f>
        <v/>
      </c>
      <c r="E400" s="426" t="str">
        <f>IF('様式第２号　基本情報入力シート'!V437="","",'様式第２号　基本情報入力シート'!V437)</f>
        <v/>
      </c>
      <c r="F400" s="426" t="str">
        <f>IF('様式第２号　基本情報入力シート'!W437="","",'様式第２号　基本情報入力シート'!W437)</f>
        <v/>
      </c>
      <c r="G400" s="426" t="str">
        <f>IF('様式第２号　基本情報入力シート'!Z437="","",'様式第２号　基本情報入力シート'!Z437)</f>
        <v/>
      </c>
      <c r="H400" s="475" t="str">
        <f>IF('様式第２号　基本情報入力シート'!AD437="","",'様式第２号　基本情報入力シート'!AD437)</f>
        <v/>
      </c>
      <c r="I400" s="481" t="str">
        <f>IF('様式第２号　基本情報入力シート'!AE437="","",'様式第２号　基本情報入力シート'!AE437)</f>
        <v/>
      </c>
      <c r="J400" s="488"/>
      <c r="K400" s="491"/>
      <c r="L400" s="491"/>
      <c r="M400" s="494" t="str">
        <f>IF(G400="","",VLOOKUP(AM400,'【参考】数式用'!$AZ$3:$BA$6,2,FALSE))</f>
        <v/>
      </c>
      <c r="N400" s="503" t="str">
        <f>IF(G400="","",VLOOKUP(G400,'【参考】数式用'!$A$4:$L$54,MATCH('様式４号（個表） '!M400,'【参考】数式用'!$J$3:$L$3,0)+9,FALSE))</f>
        <v/>
      </c>
      <c r="O400" s="513" t="s">
        <v>2422</v>
      </c>
      <c r="P400" s="517" t="str">
        <f t="shared" ref="P400:P463" si="30">IFERROR(ROUNDDOWN(ROUNDDOWN($H400*$I400,0)*$N400,0),"未入力あり")</f>
        <v>未入力あり</v>
      </c>
      <c r="Q400" s="525" t="str">
        <f>IFERROR(IF(P400="未入力あり","",ROUNDDOWN(ROUNDDOWN($H400*$I400,0)*VLOOKUP($G400,'【参考】数式用'!$A$4:$E$54,3,FALSE),0)),"")</f>
        <v/>
      </c>
      <c r="R400" s="525" t="str">
        <f>IF(AK400="×",0,IF(P400="未入力あり","",ROUNDDOWN(ROUNDDOWN($H400*$I400,0)*VLOOKUP($G400,'【参考】数式用'!$A$4:$E$54,4,FALSE),0)))</f>
        <v/>
      </c>
      <c r="S400" s="529" t="str">
        <f>IF(AL400="×",0,IF(P400="未入力あり","",ROUNDDOWN(ROUNDDOWN($H400*$I400,0)*VLOOKUP($G400,'【参考】数式用'!$A$4:$E$54,5,FALSE),0)))</f>
        <v/>
      </c>
      <c r="U400" s="535"/>
      <c r="V400" s="535"/>
      <c r="W400" s="535"/>
      <c r="X400" s="535"/>
      <c r="Y400" s="535"/>
      <c r="Z400" s="535"/>
      <c r="AA400" s="535"/>
      <c r="AB400" s="535"/>
      <c r="AC400" s="535"/>
      <c r="AD400" s="535"/>
      <c r="AE400" s="535"/>
      <c r="AG400" s="541" t="e">
        <f>IF(#REF!="○",F400,"")</f>
        <v>#REF!</v>
      </c>
      <c r="AH400" s="195" t="e">
        <f>VLOOKUP('様式４号（個表） '!$G400,'【参考】数式用'!$P$4:$Q$54,2,FALSE)</f>
        <v>#N/A</v>
      </c>
      <c r="AI400" s="195" t="e">
        <f>VLOOKUP('様式４号（個表） '!$G400,'【参考】数式用'!$P$4:$W$54,8,FALSE)</f>
        <v>#N/A</v>
      </c>
      <c r="AJ400" s="195" t="e">
        <f>VLOOKUP('様式４号（個表） '!$G400,'【参考】数式用'!$P$4:$AD$54,15,FALSE)</f>
        <v>#N/A</v>
      </c>
      <c r="AK400" s="195" t="str">
        <f t="shared" ref="AK400:AL463" si="31">IF(K400="","",IF(OR(K400="要件を満たさない",K400="―"),"×","○"))</f>
        <v/>
      </c>
      <c r="AL400" s="195" t="str">
        <f t="shared" si="31"/>
        <v/>
      </c>
      <c r="AM400" s="195" t="str">
        <f t="shared" ref="AM400:AM463" si="32">IF(G400="","","○"&amp;AK400&amp;AL400)</f>
        <v/>
      </c>
      <c r="AN400" s="195" t="str">
        <f>IF(G400="","",VLOOKUP(G400,'【参考】数式用'!$A$4:$M$54,13,FALSE))</f>
        <v/>
      </c>
      <c r="AO400" s="197" t="str">
        <f t="shared" ref="AO400:AO463" si="33">IF(AND(AK400="×",L400="②の要件を満たしている"),"×","―")</f>
        <v>―</v>
      </c>
    </row>
    <row r="401" spans="1:41" ht="45" customHeight="1">
      <c r="A401" s="401">
        <f t="shared" ref="A401:A464" si="34">A400+1</f>
        <v>386</v>
      </c>
      <c r="B401" s="413" t="str">
        <f>IF('様式第２号　基本情報入力シート'!B438="","",'様式第２号　基本情報入力シート'!B438)</f>
        <v/>
      </c>
      <c r="C401" s="426" t="str">
        <f>IF('様式第２号　基本情報入力シート'!L438="","",'様式第２号　基本情報入力シート'!L438)</f>
        <v/>
      </c>
      <c r="D401" s="426" t="str">
        <f>IF('様式第２号　基本情報入力シート'!Q438="","",'様式第２号　基本情報入力シート'!Q438)</f>
        <v/>
      </c>
      <c r="E401" s="426" t="str">
        <f>IF('様式第２号　基本情報入力シート'!V438="","",'様式第２号　基本情報入力シート'!V438)</f>
        <v/>
      </c>
      <c r="F401" s="426" t="str">
        <f>IF('様式第２号　基本情報入力シート'!W438="","",'様式第２号　基本情報入力シート'!W438)</f>
        <v/>
      </c>
      <c r="G401" s="426" t="str">
        <f>IF('様式第２号　基本情報入力シート'!Z438="","",'様式第２号　基本情報入力シート'!Z438)</f>
        <v/>
      </c>
      <c r="H401" s="475" t="str">
        <f>IF('様式第２号　基本情報入力シート'!AD438="","",'様式第２号　基本情報入力シート'!AD438)</f>
        <v/>
      </c>
      <c r="I401" s="481" t="str">
        <f>IF('様式第２号　基本情報入力シート'!AE438="","",'様式第２号　基本情報入力シート'!AE438)</f>
        <v/>
      </c>
      <c r="J401" s="488"/>
      <c r="K401" s="491"/>
      <c r="L401" s="491"/>
      <c r="M401" s="494" t="str">
        <f>IF(G401="","",VLOOKUP(AM401,'【参考】数式用'!$AZ$3:$BA$6,2,FALSE))</f>
        <v/>
      </c>
      <c r="N401" s="503" t="str">
        <f>IF(G401="","",VLOOKUP(G401,'【参考】数式用'!$A$4:$L$54,MATCH('様式４号（個表） '!M401,'【参考】数式用'!$J$3:$L$3,0)+9,FALSE))</f>
        <v/>
      </c>
      <c r="O401" s="513" t="s">
        <v>2422</v>
      </c>
      <c r="P401" s="517" t="str">
        <f t="shared" si="30"/>
        <v>未入力あり</v>
      </c>
      <c r="Q401" s="525" t="str">
        <f>IFERROR(IF(P401="未入力あり","",ROUNDDOWN(ROUNDDOWN($H401*$I401,0)*VLOOKUP($G401,'【参考】数式用'!$A$4:$E$54,3,FALSE),0)),"")</f>
        <v/>
      </c>
      <c r="R401" s="525" t="str">
        <f>IF(AK401="×",0,IF(P401="未入力あり","",ROUNDDOWN(ROUNDDOWN($H401*$I401,0)*VLOOKUP($G401,'【参考】数式用'!$A$4:$E$54,4,FALSE),0)))</f>
        <v/>
      </c>
      <c r="S401" s="529" t="str">
        <f>IF(AL401="×",0,IF(P401="未入力あり","",ROUNDDOWN(ROUNDDOWN($H401*$I401,0)*VLOOKUP($G401,'【参考】数式用'!$A$4:$E$54,5,FALSE),0)))</f>
        <v/>
      </c>
      <c r="U401" s="535"/>
      <c r="V401" s="535"/>
      <c r="W401" s="535"/>
      <c r="X401" s="535"/>
      <c r="Y401" s="535"/>
      <c r="Z401" s="535"/>
      <c r="AA401" s="535"/>
      <c r="AB401" s="535"/>
      <c r="AC401" s="535"/>
      <c r="AD401" s="535"/>
      <c r="AE401" s="535"/>
      <c r="AG401" s="541" t="e">
        <f>IF(#REF!="○",F401,"")</f>
        <v>#REF!</v>
      </c>
      <c r="AH401" s="195" t="e">
        <f>VLOOKUP('様式４号（個表） '!$G401,'【参考】数式用'!$P$4:$Q$54,2,FALSE)</f>
        <v>#N/A</v>
      </c>
      <c r="AI401" s="195" t="e">
        <f>VLOOKUP('様式４号（個表） '!$G401,'【参考】数式用'!$P$4:$W$54,8,FALSE)</f>
        <v>#N/A</v>
      </c>
      <c r="AJ401" s="195" t="e">
        <f>VLOOKUP('様式４号（個表） '!$G401,'【参考】数式用'!$P$4:$AD$54,15,FALSE)</f>
        <v>#N/A</v>
      </c>
      <c r="AK401" s="195" t="str">
        <f t="shared" si="31"/>
        <v/>
      </c>
      <c r="AL401" s="195" t="str">
        <f t="shared" si="31"/>
        <v/>
      </c>
      <c r="AM401" s="195" t="str">
        <f t="shared" si="32"/>
        <v/>
      </c>
      <c r="AN401" s="195" t="str">
        <f>IF(G401="","",VLOOKUP(G401,'【参考】数式用'!$A$4:$M$54,13,FALSE))</f>
        <v/>
      </c>
      <c r="AO401" s="197" t="str">
        <f t="shared" si="33"/>
        <v>―</v>
      </c>
    </row>
    <row r="402" spans="1:41" ht="45" customHeight="1">
      <c r="A402" s="401">
        <f t="shared" si="34"/>
        <v>387</v>
      </c>
      <c r="B402" s="413" t="str">
        <f>IF('様式第２号　基本情報入力シート'!B439="","",'様式第２号　基本情報入力シート'!B439)</f>
        <v/>
      </c>
      <c r="C402" s="426" t="str">
        <f>IF('様式第２号　基本情報入力シート'!L439="","",'様式第２号　基本情報入力シート'!L439)</f>
        <v/>
      </c>
      <c r="D402" s="426" t="str">
        <f>IF('様式第２号　基本情報入力シート'!Q439="","",'様式第２号　基本情報入力シート'!Q439)</f>
        <v/>
      </c>
      <c r="E402" s="426" t="str">
        <f>IF('様式第２号　基本情報入力シート'!V439="","",'様式第２号　基本情報入力シート'!V439)</f>
        <v/>
      </c>
      <c r="F402" s="426" t="str">
        <f>IF('様式第２号　基本情報入力シート'!W439="","",'様式第２号　基本情報入力シート'!W439)</f>
        <v/>
      </c>
      <c r="G402" s="426" t="str">
        <f>IF('様式第２号　基本情報入力シート'!Z439="","",'様式第２号　基本情報入力シート'!Z439)</f>
        <v/>
      </c>
      <c r="H402" s="475" t="str">
        <f>IF('様式第２号　基本情報入力シート'!AD439="","",'様式第２号　基本情報入力シート'!AD439)</f>
        <v/>
      </c>
      <c r="I402" s="481" t="str">
        <f>IF('様式第２号　基本情報入力シート'!AE439="","",'様式第２号　基本情報入力シート'!AE439)</f>
        <v/>
      </c>
      <c r="J402" s="488"/>
      <c r="K402" s="491"/>
      <c r="L402" s="491"/>
      <c r="M402" s="494" t="str">
        <f>IF(G402="","",VLOOKUP(AM402,'【参考】数式用'!$AZ$3:$BA$6,2,FALSE))</f>
        <v/>
      </c>
      <c r="N402" s="503" t="str">
        <f>IF(G402="","",VLOOKUP(G402,'【参考】数式用'!$A$4:$L$54,MATCH('様式４号（個表） '!M402,'【参考】数式用'!$J$3:$L$3,0)+9,FALSE))</f>
        <v/>
      </c>
      <c r="O402" s="513" t="s">
        <v>2422</v>
      </c>
      <c r="P402" s="517" t="str">
        <f t="shared" si="30"/>
        <v>未入力あり</v>
      </c>
      <c r="Q402" s="525" t="str">
        <f>IFERROR(IF(P402="未入力あり","",ROUNDDOWN(ROUNDDOWN($H402*$I402,0)*VLOOKUP($G402,'【参考】数式用'!$A$4:$E$54,3,FALSE),0)),"")</f>
        <v/>
      </c>
      <c r="R402" s="525" t="str">
        <f>IF(AK402="×",0,IF(P402="未入力あり","",ROUNDDOWN(ROUNDDOWN($H402*$I402,0)*VLOOKUP($G402,'【参考】数式用'!$A$4:$E$54,4,FALSE),0)))</f>
        <v/>
      </c>
      <c r="S402" s="529" t="str">
        <f>IF(AL402="×",0,IF(P402="未入力あり","",ROUNDDOWN(ROUNDDOWN($H402*$I402,0)*VLOOKUP($G402,'【参考】数式用'!$A$4:$E$54,5,FALSE),0)))</f>
        <v/>
      </c>
      <c r="U402" s="535"/>
      <c r="V402" s="535"/>
      <c r="W402" s="535"/>
      <c r="X402" s="535"/>
      <c r="Y402" s="535"/>
      <c r="Z402" s="535"/>
      <c r="AA402" s="535"/>
      <c r="AB402" s="535"/>
      <c r="AC402" s="535"/>
      <c r="AD402" s="535"/>
      <c r="AE402" s="535"/>
      <c r="AG402" s="541" t="e">
        <f>IF(#REF!="○",F402,"")</f>
        <v>#REF!</v>
      </c>
      <c r="AH402" s="195" t="e">
        <f>VLOOKUP('様式４号（個表） '!$G402,'【参考】数式用'!$P$4:$Q$54,2,FALSE)</f>
        <v>#N/A</v>
      </c>
      <c r="AI402" s="195" t="e">
        <f>VLOOKUP('様式４号（個表） '!$G402,'【参考】数式用'!$P$4:$W$54,8,FALSE)</f>
        <v>#N/A</v>
      </c>
      <c r="AJ402" s="195" t="e">
        <f>VLOOKUP('様式４号（個表） '!$G402,'【参考】数式用'!$P$4:$AD$54,15,FALSE)</f>
        <v>#N/A</v>
      </c>
      <c r="AK402" s="195" t="str">
        <f t="shared" si="31"/>
        <v/>
      </c>
      <c r="AL402" s="195" t="str">
        <f t="shared" si="31"/>
        <v/>
      </c>
      <c r="AM402" s="195" t="str">
        <f t="shared" si="32"/>
        <v/>
      </c>
      <c r="AN402" s="195" t="str">
        <f>IF(G402="","",VLOOKUP(G402,'【参考】数式用'!$A$4:$M$54,13,FALSE))</f>
        <v/>
      </c>
      <c r="AO402" s="197" t="str">
        <f t="shared" si="33"/>
        <v>―</v>
      </c>
    </row>
    <row r="403" spans="1:41" ht="45" customHeight="1">
      <c r="A403" s="401">
        <f t="shared" si="34"/>
        <v>388</v>
      </c>
      <c r="B403" s="413" t="str">
        <f>IF('様式第２号　基本情報入力シート'!B440="","",'様式第２号　基本情報入力シート'!B440)</f>
        <v/>
      </c>
      <c r="C403" s="426" t="str">
        <f>IF('様式第２号　基本情報入力シート'!L440="","",'様式第２号　基本情報入力シート'!L440)</f>
        <v/>
      </c>
      <c r="D403" s="426" t="str">
        <f>IF('様式第２号　基本情報入力シート'!Q440="","",'様式第２号　基本情報入力シート'!Q440)</f>
        <v/>
      </c>
      <c r="E403" s="426" t="str">
        <f>IF('様式第２号　基本情報入力シート'!V440="","",'様式第２号　基本情報入力シート'!V440)</f>
        <v/>
      </c>
      <c r="F403" s="426" t="str">
        <f>IF('様式第２号　基本情報入力シート'!W440="","",'様式第２号　基本情報入力シート'!W440)</f>
        <v/>
      </c>
      <c r="G403" s="426" t="str">
        <f>IF('様式第２号　基本情報入力シート'!Z440="","",'様式第２号　基本情報入力シート'!Z440)</f>
        <v/>
      </c>
      <c r="H403" s="475" t="str">
        <f>IF('様式第２号　基本情報入力シート'!AD440="","",'様式第２号　基本情報入力シート'!AD440)</f>
        <v/>
      </c>
      <c r="I403" s="481" t="str">
        <f>IF('様式第２号　基本情報入力シート'!AE440="","",'様式第２号　基本情報入力シート'!AE440)</f>
        <v/>
      </c>
      <c r="J403" s="488"/>
      <c r="K403" s="491"/>
      <c r="L403" s="491"/>
      <c r="M403" s="494" t="str">
        <f>IF(G403="","",VLOOKUP(AM403,'【参考】数式用'!$AZ$3:$BA$6,2,FALSE))</f>
        <v/>
      </c>
      <c r="N403" s="503" t="str">
        <f>IF(G403="","",VLOOKUP(G403,'【参考】数式用'!$A$4:$L$54,MATCH('様式４号（個表） '!M403,'【参考】数式用'!$J$3:$L$3,0)+9,FALSE))</f>
        <v/>
      </c>
      <c r="O403" s="513" t="s">
        <v>2422</v>
      </c>
      <c r="P403" s="517" t="str">
        <f t="shared" si="30"/>
        <v>未入力あり</v>
      </c>
      <c r="Q403" s="525" t="str">
        <f>IFERROR(IF(P403="未入力あり","",ROUNDDOWN(ROUNDDOWN($H403*$I403,0)*VLOOKUP($G403,'【参考】数式用'!$A$4:$E$54,3,FALSE),0)),"")</f>
        <v/>
      </c>
      <c r="R403" s="525" t="str">
        <f>IF(AK403="×",0,IF(P403="未入力あり","",ROUNDDOWN(ROUNDDOWN($H403*$I403,0)*VLOOKUP($G403,'【参考】数式用'!$A$4:$E$54,4,FALSE),0)))</f>
        <v/>
      </c>
      <c r="S403" s="529" t="str">
        <f>IF(AL403="×",0,IF(P403="未入力あり","",ROUNDDOWN(ROUNDDOWN($H403*$I403,0)*VLOOKUP($G403,'【参考】数式用'!$A$4:$E$54,5,FALSE),0)))</f>
        <v/>
      </c>
      <c r="U403" s="535"/>
      <c r="V403" s="535"/>
      <c r="W403" s="535"/>
      <c r="X403" s="535"/>
      <c r="Y403" s="535"/>
      <c r="Z403" s="535"/>
      <c r="AA403" s="535"/>
      <c r="AB403" s="535"/>
      <c r="AC403" s="535"/>
      <c r="AD403" s="535"/>
      <c r="AE403" s="535"/>
      <c r="AG403" s="541" t="e">
        <f>IF(#REF!="○",F403,"")</f>
        <v>#REF!</v>
      </c>
      <c r="AH403" s="195" t="e">
        <f>VLOOKUP('様式４号（個表） '!$G403,'【参考】数式用'!$P$4:$Q$54,2,FALSE)</f>
        <v>#N/A</v>
      </c>
      <c r="AI403" s="195" t="e">
        <f>VLOOKUP('様式４号（個表） '!$G403,'【参考】数式用'!$P$4:$W$54,8,FALSE)</f>
        <v>#N/A</v>
      </c>
      <c r="AJ403" s="195" t="e">
        <f>VLOOKUP('様式４号（個表） '!$G403,'【参考】数式用'!$P$4:$AD$54,15,FALSE)</f>
        <v>#N/A</v>
      </c>
      <c r="AK403" s="195" t="str">
        <f t="shared" si="31"/>
        <v/>
      </c>
      <c r="AL403" s="195" t="str">
        <f t="shared" si="31"/>
        <v/>
      </c>
      <c r="AM403" s="195" t="str">
        <f t="shared" si="32"/>
        <v/>
      </c>
      <c r="AN403" s="195" t="str">
        <f>IF(G403="","",VLOOKUP(G403,'【参考】数式用'!$A$4:$M$54,13,FALSE))</f>
        <v/>
      </c>
      <c r="AO403" s="197" t="str">
        <f t="shared" si="33"/>
        <v>―</v>
      </c>
    </row>
    <row r="404" spans="1:41" ht="45" customHeight="1">
      <c r="A404" s="401">
        <f t="shared" si="34"/>
        <v>389</v>
      </c>
      <c r="B404" s="413" t="str">
        <f>IF('様式第２号　基本情報入力シート'!B441="","",'様式第２号　基本情報入力シート'!B441)</f>
        <v/>
      </c>
      <c r="C404" s="426" t="str">
        <f>IF('様式第２号　基本情報入力シート'!L441="","",'様式第２号　基本情報入力シート'!L441)</f>
        <v/>
      </c>
      <c r="D404" s="426" t="str">
        <f>IF('様式第２号　基本情報入力シート'!Q441="","",'様式第２号　基本情報入力シート'!Q441)</f>
        <v/>
      </c>
      <c r="E404" s="426" t="str">
        <f>IF('様式第２号　基本情報入力シート'!V441="","",'様式第２号　基本情報入力シート'!V441)</f>
        <v/>
      </c>
      <c r="F404" s="426" t="str">
        <f>IF('様式第２号　基本情報入力シート'!W441="","",'様式第２号　基本情報入力シート'!W441)</f>
        <v/>
      </c>
      <c r="G404" s="426" t="str">
        <f>IF('様式第２号　基本情報入力シート'!Z441="","",'様式第２号　基本情報入力シート'!Z441)</f>
        <v/>
      </c>
      <c r="H404" s="475" t="str">
        <f>IF('様式第２号　基本情報入力シート'!AD441="","",'様式第２号　基本情報入力シート'!AD441)</f>
        <v/>
      </c>
      <c r="I404" s="481" t="str">
        <f>IF('様式第２号　基本情報入力シート'!AE441="","",'様式第２号　基本情報入力シート'!AE441)</f>
        <v/>
      </c>
      <c r="J404" s="488"/>
      <c r="K404" s="491"/>
      <c r="L404" s="491"/>
      <c r="M404" s="494" t="str">
        <f>IF(G404="","",VLOOKUP(AM404,'【参考】数式用'!$AZ$3:$BA$6,2,FALSE))</f>
        <v/>
      </c>
      <c r="N404" s="503" t="str">
        <f>IF(G404="","",VLOOKUP(G404,'【参考】数式用'!$A$4:$L$54,MATCH('様式４号（個表） '!M404,'【参考】数式用'!$J$3:$L$3,0)+9,FALSE))</f>
        <v/>
      </c>
      <c r="O404" s="513" t="s">
        <v>2422</v>
      </c>
      <c r="P404" s="517" t="str">
        <f t="shared" si="30"/>
        <v>未入力あり</v>
      </c>
      <c r="Q404" s="525" t="str">
        <f>IFERROR(IF(P404="未入力あり","",ROUNDDOWN(ROUNDDOWN($H404*$I404,0)*VLOOKUP($G404,'【参考】数式用'!$A$4:$E$54,3,FALSE),0)),"")</f>
        <v/>
      </c>
      <c r="R404" s="525" t="str">
        <f>IF(AK404="×",0,IF(P404="未入力あり","",ROUNDDOWN(ROUNDDOWN($H404*$I404,0)*VLOOKUP($G404,'【参考】数式用'!$A$4:$E$54,4,FALSE),0)))</f>
        <v/>
      </c>
      <c r="S404" s="529" t="str">
        <f>IF(AL404="×",0,IF(P404="未入力あり","",ROUNDDOWN(ROUNDDOWN($H404*$I404,0)*VLOOKUP($G404,'【参考】数式用'!$A$4:$E$54,5,FALSE),0)))</f>
        <v/>
      </c>
      <c r="U404" s="535"/>
      <c r="V404" s="535"/>
      <c r="W404" s="535"/>
      <c r="X404" s="535"/>
      <c r="Y404" s="535"/>
      <c r="Z404" s="535"/>
      <c r="AA404" s="535"/>
      <c r="AB404" s="535"/>
      <c r="AC404" s="535"/>
      <c r="AD404" s="535"/>
      <c r="AE404" s="535"/>
      <c r="AG404" s="541" t="e">
        <f>IF(#REF!="○",F404,"")</f>
        <v>#REF!</v>
      </c>
      <c r="AH404" s="195" t="e">
        <f>VLOOKUP('様式４号（個表） '!$G404,'【参考】数式用'!$P$4:$Q$54,2,FALSE)</f>
        <v>#N/A</v>
      </c>
      <c r="AI404" s="195" t="e">
        <f>VLOOKUP('様式４号（個表） '!$G404,'【参考】数式用'!$P$4:$W$54,8,FALSE)</f>
        <v>#N/A</v>
      </c>
      <c r="AJ404" s="195" t="e">
        <f>VLOOKUP('様式４号（個表） '!$G404,'【参考】数式用'!$P$4:$AD$54,15,FALSE)</f>
        <v>#N/A</v>
      </c>
      <c r="AK404" s="195" t="str">
        <f t="shared" si="31"/>
        <v/>
      </c>
      <c r="AL404" s="195" t="str">
        <f t="shared" si="31"/>
        <v/>
      </c>
      <c r="AM404" s="195" t="str">
        <f t="shared" si="32"/>
        <v/>
      </c>
      <c r="AN404" s="195" t="str">
        <f>IF(G404="","",VLOOKUP(G404,'【参考】数式用'!$A$4:$M$54,13,FALSE))</f>
        <v/>
      </c>
      <c r="AO404" s="197" t="str">
        <f t="shared" si="33"/>
        <v>―</v>
      </c>
    </row>
    <row r="405" spans="1:41" ht="45" customHeight="1">
      <c r="A405" s="401">
        <f t="shared" si="34"/>
        <v>390</v>
      </c>
      <c r="B405" s="413" t="str">
        <f>IF('様式第２号　基本情報入力シート'!B442="","",'様式第２号　基本情報入力シート'!B442)</f>
        <v/>
      </c>
      <c r="C405" s="426" t="str">
        <f>IF('様式第２号　基本情報入力シート'!L442="","",'様式第２号　基本情報入力シート'!L442)</f>
        <v/>
      </c>
      <c r="D405" s="426" t="str">
        <f>IF('様式第２号　基本情報入力シート'!Q442="","",'様式第２号　基本情報入力シート'!Q442)</f>
        <v/>
      </c>
      <c r="E405" s="426" t="str">
        <f>IF('様式第２号　基本情報入力シート'!V442="","",'様式第２号　基本情報入力シート'!V442)</f>
        <v/>
      </c>
      <c r="F405" s="426" t="str">
        <f>IF('様式第２号　基本情報入力シート'!W442="","",'様式第２号　基本情報入力シート'!W442)</f>
        <v/>
      </c>
      <c r="G405" s="426" t="str">
        <f>IF('様式第２号　基本情報入力シート'!Z442="","",'様式第２号　基本情報入力シート'!Z442)</f>
        <v/>
      </c>
      <c r="H405" s="475" t="str">
        <f>IF('様式第２号　基本情報入力シート'!AD442="","",'様式第２号　基本情報入力シート'!AD442)</f>
        <v/>
      </c>
      <c r="I405" s="481" t="str">
        <f>IF('様式第２号　基本情報入力シート'!AE442="","",'様式第２号　基本情報入力シート'!AE442)</f>
        <v/>
      </c>
      <c r="J405" s="488"/>
      <c r="K405" s="491"/>
      <c r="L405" s="491"/>
      <c r="M405" s="494" t="str">
        <f>IF(G405="","",VLOOKUP(AM405,'【参考】数式用'!$AZ$3:$BA$6,2,FALSE))</f>
        <v/>
      </c>
      <c r="N405" s="503" t="str">
        <f>IF(G405="","",VLOOKUP(G405,'【参考】数式用'!$A$4:$L$54,MATCH('様式４号（個表） '!M405,'【参考】数式用'!$J$3:$L$3,0)+9,FALSE))</f>
        <v/>
      </c>
      <c r="O405" s="513" t="s">
        <v>2422</v>
      </c>
      <c r="P405" s="517" t="str">
        <f t="shared" si="30"/>
        <v>未入力あり</v>
      </c>
      <c r="Q405" s="525" t="str">
        <f>IFERROR(IF(P405="未入力あり","",ROUNDDOWN(ROUNDDOWN($H405*$I405,0)*VLOOKUP($G405,'【参考】数式用'!$A$4:$E$54,3,FALSE),0)),"")</f>
        <v/>
      </c>
      <c r="R405" s="525" t="str">
        <f>IF(AK405="×",0,IF(P405="未入力あり","",ROUNDDOWN(ROUNDDOWN($H405*$I405,0)*VLOOKUP($G405,'【参考】数式用'!$A$4:$E$54,4,FALSE),0)))</f>
        <v/>
      </c>
      <c r="S405" s="529" t="str">
        <f>IF(AL405="×",0,IF(P405="未入力あり","",ROUNDDOWN(ROUNDDOWN($H405*$I405,0)*VLOOKUP($G405,'【参考】数式用'!$A$4:$E$54,5,FALSE),0)))</f>
        <v/>
      </c>
      <c r="U405" s="535"/>
      <c r="V405" s="535"/>
      <c r="W405" s="535"/>
      <c r="X405" s="535"/>
      <c r="Y405" s="535"/>
      <c r="Z405" s="535"/>
      <c r="AA405" s="535"/>
      <c r="AB405" s="535"/>
      <c r="AC405" s="535"/>
      <c r="AD405" s="535"/>
      <c r="AE405" s="535"/>
      <c r="AG405" s="541" t="e">
        <f>IF(#REF!="○",F405,"")</f>
        <v>#REF!</v>
      </c>
      <c r="AH405" s="195" t="e">
        <f>VLOOKUP('様式４号（個表） '!$G405,'【参考】数式用'!$P$4:$Q$54,2,FALSE)</f>
        <v>#N/A</v>
      </c>
      <c r="AI405" s="195" t="e">
        <f>VLOOKUP('様式４号（個表） '!$G405,'【参考】数式用'!$P$4:$W$54,8,FALSE)</f>
        <v>#N/A</v>
      </c>
      <c r="AJ405" s="195" t="e">
        <f>VLOOKUP('様式４号（個表） '!$G405,'【参考】数式用'!$P$4:$AD$54,15,FALSE)</f>
        <v>#N/A</v>
      </c>
      <c r="AK405" s="195" t="str">
        <f t="shared" si="31"/>
        <v/>
      </c>
      <c r="AL405" s="195" t="str">
        <f t="shared" si="31"/>
        <v/>
      </c>
      <c r="AM405" s="195" t="str">
        <f t="shared" si="32"/>
        <v/>
      </c>
      <c r="AN405" s="195" t="str">
        <f>IF(G405="","",VLOOKUP(G405,'【参考】数式用'!$A$4:$M$54,13,FALSE))</f>
        <v/>
      </c>
      <c r="AO405" s="197" t="str">
        <f t="shared" si="33"/>
        <v>―</v>
      </c>
    </row>
    <row r="406" spans="1:41" ht="45" customHeight="1">
      <c r="A406" s="401">
        <f t="shared" si="34"/>
        <v>391</v>
      </c>
      <c r="B406" s="413" t="str">
        <f>IF('様式第２号　基本情報入力シート'!B443="","",'様式第２号　基本情報入力シート'!B443)</f>
        <v/>
      </c>
      <c r="C406" s="426" t="str">
        <f>IF('様式第２号　基本情報入力シート'!L443="","",'様式第２号　基本情報入力シート'!L443)</f>
        <v/>
      </c>
      <c r="D406" s="426" t="str">
        <f>IF('様式第２号　基本情報入力シート'!Q443="","",'様式第２号　基本情報入力シート'!Q443)</f>
        <v/>
      </c>
      <c r="E406" s="426" t="str">
        <f>IF('様式第２号　基本情報入力シート'!V443="","",'様式第２号　基本情報入力シート'!V443)</f>
        <v/>
      </c>
      <c r="F406" s="426" t="str">
        <f>IF('様式第２号　基本情報入力シート'!W443="","",'様式第２号　基本情報入力シート'!W443)</f>
        <v/>
      </c>
      <c r="G406" s="426" t="str">
        <f>IF('様式第２号　基本情報入力シート'!Z443="","",'様式第２号　基本情報入力シート'!Z443)</f>
        <v/>
      </c>
      <c r="H406" s="475" t="str">
        <f>IF('様式第２号　基本情報入力シート'!AD443="","",'様式第２号　基本情報入力シート'!AD443)</f>
        <v/>
      </c>
      <c r="I406" s="481" t="str">
        <f>IF('様式第２号　基本情報入力シート'!AE443="","",'様式第２号　基本情報入力シート'!AE443)</f>
        <v/>
      </c>
      <c r="J406" s="488"/>
      <c r="K406" s="491"/>
      <c r="L406" s="491"/>
      <c r="M406" s="494" t="str">
        <f>IF(G406="","",VLOOKUP(AM406,'【参考】数式用'!$AZ$3:$BA$6,2,FALSE))</f>
        <v/>
      </c>
      <c r="N406" s="503" t="str">
        <f>IF(G406="","",VLOOKUP(G406,'【参考】数式用'!$A$4:$L$54,MATCH('様式４号（個表） '!M406,'【参考】数式用'!$J$3:$L$3,0)+9,FALSE))</f>
        <v/>
      </c>
      <c r="O406" s="513" t="s">
        <v>2422</v>
      </c>
      <c r="P406" s="517" t="str">
        <f t="shared" si="30"/>
        <v>未入力あり</v>
      </c>
      <c r="Q406" s="525" t="str">
        <f>IFERROR(IF(P406="未入力あり","",ROUNDDOWN(ROUNDDOWN($H406*$I406,0)*VLOOKUP($G406,'【参考】数式用'!$A$4:$E$54,3,FALSE),0)),"")</f>
        <v/>
      </c>
      <c r="R406" s="525" t="str">
        <f>IF(AK406="×",0,IF(P406="未入力あり","",ROUNDDOWN(ROUNDDOWN($H406*$I406,0)*VLOOKUP($G406,'【参考】数式用'!$A$4:$E$54,4,FALSE),0)))</f>
        <v/>
      </c>
      <c r="S406" s="529" t="str">
        <f>IF(AL406="×",0,IF(P406="未入力あり","",ROUNDDOWN(ROUNDDOWN($H406*$I406,0)*VLOOKUP($G406,'【参考】数式用'!$A$4:$E$54,5,FALSE),0)))</f>
        <v/>
      </c>
      <c r="U406" s="535"/>
      <c r="V406" s="535"/>
      <c r="W406" s="535"/>
      <c r="X406" s="535"/>
      <c r="Y406" s="535"/>
      <c r="Z406" s="535"/>
      <c r="AA406" s="535"/>
      <c r="AB406" s="535"/>
      <c r="AC406" s="535"/>
      <c r="AD406" s="535"/>
      <c r="AE406" s="535"/>
      <c r="AG406" s="541" t="e">
        <f>IF(#REF!="○",F406,"")</f>
        <v>#REF!</v>
      </c>
      <c r="AH406" s="195" t="e">
        <f>VLOOKUP('様式４号（個表） '!$G406,'【参考】数式用'!$P$4:$Q$54,2,FALSE)</f>
        <v>#N/A</v>
      </c>
      <c r="AI406" s="195" t="e">
        <f>VLOOKUP('様式４号（個表） '!$G406,'【参考】数式用'!$P$4:$W$54,8,FALSE)</f>
        <v>#N/A</v>
      </c>
      <c r="AJ406" s="195" t="e">
        <f>VLOOKUP('様式４号（個表） '!$G406,'【参考】数式用'!$P$4:$AD$54,15,FALSE)</f>
        <v>#N/A</v>
      </c>
      <c r="AK406" s="195" t="str">
        <f t="shared" si="31"/>
        <v/>
      </c>
      <c r="AL406" s="195" t="str">
        <f t="shared" si="31"/>
        <v/>
      </c>
      <c r="AM406" s="195" t="str">
        <f t="shared" si="32"/>
        <v/>
      </c>
      <c r="AN406" s="195" t="str">
        <f>IF(G406="","",VLOOKUP(G406,'【参考】数式用'!$A$4:$M$54,13,FALSE))</f>
        <v/>
      </c>
      <c r="AO406" s="197" t="str">
        <f t="shared" si="33"/>
        <v>―</v>
      </c>
    </row>
    <row r="407" spans="1:41" ht="45" customHeight="1">
      <c r="A407" s="401">
        <f t="shared" si="34"/>
        <v>392</v>
      </c>
      <c r="B407" s="413" t="str">
        <f>IF('様式第２号　基本情報入力シート'!B444="","",'様式第２号　基本情報入力シート'!B444)</f>
        <v/>
      </c>
      <c r="C407" s="426" t="str">
        <f>IF('様式第２号　基本情報入力シート'!L444="","",'様式第２号　基本情報入力シート'!L444)</f>
        <v/>
      </c>
      <c r="D407" s="426" t="str">
        <f>IF('様式第２号　基本情報入力シート'!Q444="","",'様式第２号　基本情報入力シート'!Q444)</f>
        <v/>
      </c>
      <c r="E407" s="426" t="str">
        <f>IF('様式第２号　基本情報入力シート'!V444="","",'様式第２号　基本情報入力シート'!V444)</f>
        <v/>
      </c>
      <c r="F407" s="426" t="str">
        <f>IF('様式第２号　基本情報入力シート'!W444="","",'様式第２号　基本情報入力シート'!W444)</f>
        <v/>
      </c>
      <c r="G407" s="426" t="str">
        <f>IF('様式第２号　基本情報入力シート'!Z444="","",'様式第２号　基本情報入力シート'!Z444)</f>
        <v/>
      </c>
      <c r="H407" s="475" t="str">
        <f>IF('様式第２号　基本情報入力シート'!AD444="","",'様式第２号　基本情報入力シート'!AD444)</f>
        <v/>
      </c>
      <c r="I407" s="481" t="str">
        <f>IF('様式第２号　基本情報入力シート'!AE444="","",'様式第２号　基本情報入力シート'!AE444)</f>
        <v/>
      </c>
      <c r="J407" s="488"/>
      <c r="K407" s="491"/>
      <c r="L407" s="491"/>
      <c r="M407" s="494" t="str">
        <f>IF(G407="","",VLOOKUP(AM407,'【参考】数式用'!$AZ$3:$BA$6,2,FALSE))</f>
        <v/>
      </c>
      <c r="N407" s="503" t="str">
        <f>IF(G407="","",VLOOKUP(G407,'【参考】数式用'!$A$4:$L$54,MATCH('様式４号（個表） '!M407,'【参考】数式用'!$J$3:$L$3,0)+9,FALSE))</f>
        <v/>
      </c>
      <c r="O407" s="513" t="s">
        <v>2422</v>
      </c>
      <c r="P407" s="517" t="str">
        <f t="shared" si="30"/>
        <v>未入力あり</v>
      </c>
      <c r="Q407" s="525" t="str">
        <f>IFERROR(IF(P407="未入力あり","",ROUNDDOWN(ROUNDDOWN($H407*$I407,0)*VLOOKUP($G407,'【参考】数式用'!$A$4:$E$54,3,FALSE),0)),"")</f>
        <v/>
      </c>
      <c r="R407" s="525" t="str">
        <f>IF(AK407="×",0,IF(P407="未入力あり","",ROUNDDOWN(ROUNDDOWN($H407*$I407,0)*VLOOKUP($G407,'【参考】数式用'!$A$4:$E$54,4,FALSE),0)))</f>
        <v/>
      </c>
      <c r="S407" s="529" t="str">
        <f>IF(AL407="×",0,IF(P407="未入力あり","",ROUNDDOWN(ROUNDDOWN($H407*$I407,0)*VLOOKUP($G407,'【参考】数式用'!$A$4:$E$54,5,FALSE),0)))</f>
        <v/>
      </c>
      <c r="U407" s="535"/>
      <c r="V407" s="535"/>
      <c r="W407" s="535"/>
      <c r="X407" s="535"/>
      <c r="Y407" s="535"/>
      <c r="Z407" s="535"/>
      <c r="AA407" s="535"/>
      <c r="AB407" s="535"/>
      <c r="AC407" s="535"/>
      <c r="AD407" s="535"/>
      <c r="AE407" s="535"/>
      <c r="AG407" s="541" t="e">
        <f>IF(#REF!="○",F407,"")</f>
        <v>#REF!</v>
      </c>
      <c r="AH407" s="195" t="e">
        <f>VLOOKUP('様式４号（個表） '!$G407,'【参考】数式用'!$P$4:$Q$54,2,FALSE)</f>
        <v>#N/A</v>
      </c>
      <c r="AI407" s="195" t="e">
        <f>VLOOKUP('様式４号（個表） '!$G407,'【参考】数式用'!$P$4:$W$54,8,FALSE)</f>
        <v>#N/A</v>
      </c>
      <c r="AJ407" s="195" t="e">
        <f>VLOOKUP('様式４号（個表） '!$G407,'【参考】数式用'!$P$4:$AD$54,15,FALSE)</f>
        <v>#N/A</v>
      </c>
      <c r="AK407" s="195" t="str">
        <f t="shared" si="31"/>
        <v/>
      </c>
      <c r="AL407" s="195" t="str">
        <f t="shared" si="31"/>
        <v/>
      </c>
      <c r="AM407" s="195" t="str">
        <f t="shared" si="32"/>
        <v/>
      </c>
      <c r="AN407" s="195" t="str">
        <f>IF(G407="","",VLOOKUP(G407,'【参考】数式用'!$A$4:$M$54,13,FALSE))</f>
        <v/>
      </c>
      <c r="AO407" s="197" t="str">
        <f t="shared" si="33"/>
        <v>―</v>
      </c>
    </row>
    <row r="408" spans="1:41" ht="45" customHeight="1">
      <c r="A408" s="401">
        <f t="shared" si="34"/>
        <v>393</v>
      </c>
      <c r="B408" s="413" t="str">
        <f>IF('様式第２号　基本情報入力シート'!B445="","",'様式第２号　基本情報入力シート'!B445)</f>
        <v/>
      </c>
      <c r="C408" s="426" t="str">
        <f>IF('様式第２号　基本情報入力シート'!L445="","",'様式第２号　基本情報入力シート'!L445)</f>
        <v/>
      </c>
      <c r="D408" s="426" t="str">
        <f>IF('様式第２号　基本情報入力シート'!Q445="","",'様式第２号　基本情報入力シート'!Q445)</f>
        <v/>
      </c>
      <c r="E408" s="426" t="str">
        <f>IF('様式第２号　基本情報入力シート'!V445="","",'様式第２号　基本情報入力シート'!V445)</f>
        <v/>
      </c>
      <c r="F408" s="426" t="str">
        <f>IF('様式第２号　基本情報入力シート'!W445="","",'様式第２号　基本情報入力シート'!W445)</f>
        <v/>
      </c>
      <c r="G408" s="426" t="str">
        <f>IF('様式第２号　基本情報入力シート'!Z445="","",'様式第２号　基本情報入力シート'!Z445)</f>
        <v/>
      </c>
      <c r="H408" s="475" t="str">
        <f>IF('様式第２号　基本情報入力シート'!AD445="","",'様式第２号　基本情報入力シート'!AD445)</f>
        <v/>
      </c>
      <c r="I408" s="481" t="str">
        <f>IF('様式第２号　基本情報入力シート'!AE445="","",'様式第２号　基本情報入力シート'!AE445)</f>
        <v/>
      </c>
      <c r="J408" s="488"/>
      <c r="K408" s="491"/>
      <c r="L408" s="491"/>
      <c r="M408" s="494" t="str">
        <f>IF(G408="","",VLOOKUP(AM408,'【参考】数式用'!$AZ$3:$BA$6,2,FALSE))</f>
        <v/>
      </c>
      <c r="N408" s="503" t="str">
        <f>IF(G408="","",VLOOKUP(G408,'【参考】数式用'!$A$4:$L$54,MATCH('様式４号（個表） '!M408,'【参考】数式用'!$J$3:$L$3,0)+9,FALSE))</f>
        <v/>
      </c>
      <c r="O408" s="513" t="s">
        <v>2422</v>
      </c>
      <c r="P408" s="517" t="str">
        <f t="shared" si="30"/>
        <v>未入力あり</v>
      </c>
      <c r="Q408" s="525" t="str">
        <f>IFERROR(IF(P408="未入力あり","",ROUNDDOWN(ROUNDDOWN($H408*$I408,0)*VLOOKUP($G408,'【参考】数式用'!$A$4:$E$54,3,FALSE),0)),"")</f>
        <v/>
      </c>
      <c r="R408" s="525" t="str">
        <f>IF(AK408="×",0,IF(P408="未入力あり","",ROUNDDOWN(ROUNDDOWN($H408*$I408,0)*VLOOKUP($G408,'【参考】数式用'!$A$4:$E$54,4,FALSE),0)))</f>
        <v/>
      </c>
      <c r="S408" s="529" t="str">
        <f>IF(AL408="×",0,IF(P408="未入力あり","",ROUNDDOWN(ROUNDDOWN($H408*$I408,0)*VLOOKUP($G408,'【参考】数式用'!$A$4:$E$54,5,FALSE),0)))</f>
        <v/>
      </c>
      <c r="U408" s="535"/>
      <c r="V408" s="535"/>
      <c r="W408" s="535"/>
      <c r="X408" s="535"/>
      <c r="Y408" s="535"/>
      <c r="Z408" s="535"/>
      <c r="AA408" s="535"/>
      <c r="AB408" s="535"/>
      <c r="AC408" s="535"/>
      <c r="AD408" s="535"/>
      <c r="AE408" s="535"/>
      <c r="AG408" s="541" t="e">
        <f>IF(#REF!="○",F408,"")</f>
        <v>#REF!</v>
      </c>
      <c r="AH408" s="195" t="e">
        <f>VLOOKUP('様式４号（個表） '!$G408,'【参考】数式用'!$P$4:$Q$54,2,FALSE)</f>
        <v>#N/A</v>
      </c>
      <c r="AI408" s="195" t="e">
        <f>VLOOKUP('様式４号（個表） '!$G408,'【参考】数式用'!$P$4:$W$54,8,FALSE)</f>
        <v>#N/A</v>
      </c>
      <c r="AJ408" s="195" t="e">
        <f>VLOOKUP('様式４号（個表） '!$G408,'【参考】数式用'!$P$4:$AD$54,15,FALSE)</f>
        <v>#N/A</v>
      </c>
      <c r="AK408" s="195" t="str">
        <f t="shared" si="31"/>
        <v/>
      </c>
      <c r="AL408" s="195" t="str">
        <f t="shared" si="31"/>
        <v/>
      </c>
      <c r="AM408" s="195" t="str">
        <f t="shared" si="32"/>
        <v/>
      </c>
      <c r="AN408" s="195" t="str">
        <f>IF(G408="","",VLOOKUP(G408,'【参考】数式用'!$A$4:$M$54,13,FALSE))</f>
        <v/>
      </c>
      <c r="AO408" s="197" t="str">
        <f t="shared" si="33"/>
        <v>―</v>
      </c>
    </row>
    <row r="409" spans="1:41" ht="45" customHeight="1">
      <c r="A409" s="401">
        <f t="shared" si="34"/>
        <v>394</v>
      </c>
      <c r="B409" s="413" t="str">
        <f>IF('様式第２号　基本情報入力シート'!B446="","",'様式第２号　基本情報入力シート'!B446)</f>
        <v/>
      </c>
      <c r="C409" s="426" t="str">
        <f>IF('様式第２号　基本情報入力シート'!L446="","",'様式第２号　基本情報入力シート'!L446)</f>
        <v/>
      </c>
      <c r="D409" s="426" t="str">
        <f>IF('様式第２号　基本情報入力シート'!Q446="","",'様式第２号　基本情報入力シート'!Q446)</f>
        <v/>
      </c>
      <c r="E409" s="426" t="str">
        <f>IF('様式第２号　基本情報入力シート'!V446="","",'様式第２号　基本情報入力シート'!V446)</f>
        <v/>
      </c>
      <c r="F409" s="426" t="str">
        <f>IF('様式第２号　基本情報入力シート'!W446="","",'様式第２号　基本情報入力シート'!W446)</f>
        <v/>
      </c>
      <c r="G409" s="426" t="str">
        <f>IF('様式第２号　基本情報入力シート'!Z446="","",'様式第２号　基本情報入力シート'!Z446)</f>
        <v/>
      </c>
      <c r="H409" s="475" t="str">
        <f>IF('様式第２号　基本情報入力シート'!AD446="","",'様式第２号　基本情報入力シート'!AD446)</f>
        <v/>
      </c>
      <c r="I409" s="481" t="str">
        <f>IF('様式第２号　基本情報入力シート'!AE446="","",'様式第２号　基本情報入力シート'!AE446)</f>
        <v/>
      </c>
      <c r="J409" s="488"/>
      <c r="K409" s="491"/>
      <c r="L409" s="491"/>
      <c r="M409" s="494" t="str">
        <f>IF(G409="","",VLOOKUP(AM409,'【参考】数式用'!$AZ$3:$BA$6,2,FALSE))</f>
        <v/>
      </c>
      <c r="N409" s="503" t="str">
        <f>IF(G409="","",VLOOKUP(G409,'【参考】数式用'!$A$4:$L$54,MATCH('様式４号（個表） '!M409,'【参考】数式用'!$J$3:$L$3,0)+9,FALSE))</f>
        <v/>
      </c>
      <c r="O409" s="513" t="s">
        <v>2422</v>
      </c>
      <c r="P409" s="517" t="str">
        <f t="shared" si="30"/>
        <v>未入力あり</v>
      </c>
      <c r="Q409" s="525" t="str">
        <f>IFERROR(IF(P409="未入力あり","",ROUNDDOWN(ROUNDDOWN($H409*$I409,0)*VLOOKUP($G409,'【参考】数式用'!$A$4:$E$54,3,FALSE),0)),"")</f>
        <v/>
      </c>
      <c r="R409" s="525" t="str">
        <f>IF(AK409="×",0,IF(P409="未入力あり","",ROUNDDOWN(ROUNDDOWN($H409*$I409,0)*VLOOKUP($G409,'【参考】数式用'!$A$4:$E$54,4,FALSE),0)))</f>
        <v/>
      </c>
      <c r="S409" s="529" t="str">
        <f>IF(AL409="×",0,IF(P409="未入力あり","",ROUNDDOWN(ROUNDDOWN($H409*$I409,0)*VLOOKUP($G409,'【参考】数式用'!$A$4:$E$54,5,FALSE),0)))</f>
        <v/>
      </c>
      <c r="U409" s="535"/>
      <c r="V409" s="535"/>
      <c r="W409" s="535"/>
      <c r="X409" s="535"/>
      <c r="Y409" s="535"/>
      <c r="Z409" s="535"/>
      <c r="AA409" s="535"/>
      <c r="AB409" s="535"/>
      <c r="AC409" s="535"/>
      <c r="AD409" s="535"/>
      <c r="AE409" s="535"/>
      <c r="AG409" s="541" t="e">
        <f>IF(#REF!="○",F409,"")</f>
        <v>#REF!</v>
      </c>
      <c r="AH409" s="195" t="e">
        <f>VLOOKUP('様式４号（個表） '!$G409,'【参考】数式用'!$P$4:$Q$54,2,FALSE)</f>
        <v>#N/A</v>
      </c>
      <c r="AI409" s="195" t="e">
        <f>VLOOKUP('様式４号（個表） '!$G409,'【参考】数式用'!$P$4:$W$54,8,FALSE)</f>
        <v>#N/A</v>
      </c>
      <c r="AJ409" s="195" t="e">
        <f>VLOOKUP('様式４号（個表） '!$G409,'【参考】数式用'!$P$4:$AD$54,15,FALSE)</f>
        <v>#N/A</v>
      </c>
      <c r="AK409" s="195" t="str">
        <f t="shared" si="31"/>
        <v/>
      </c>
      <c r="AL409" s="195" t="str">
        <f t="shared" si="31"/>
        <v/>
      </c>
      <c r="AM409" s="195" t="str">
        <f t="shared" si="32"/>
        <v/>
      </c>
      <c r="AN409" s="195" t="str">
        <f>IF(G409="","",VLOOKUP(G409,'【参考】数式用'!$A$4:$M$54,13,FALSE))</f>
        <v/>
      </c>
      <c r="AO409" s="197" t="str">
        <f t="shared" si="33"/>
        <v>―</v>
      </c>
    </row>
    <row r="410" spans="1:41" ht="45" customHeight="1">
      <c r="A410" s="401">
        <f t="shared" si="34"/>
        <v>395</v>
      </c>
      <c r="B410" s="413" t="str">
        <f>IF('様式第２号　基本情報入力シート'!B447="","",'様式第２号　基本情報入力シート'!B447)</f>
        <v/>
      </c>
      <c r="C410" s="426" t="str">
        <f>IF('様式第２号　基本情報入力シート'!L447="","",'様式第２号　基本情報入力シート'!L447)</f>
        <v/>
      </c>
      <c r="D410" s="426" t="str">
        <f>IF('様式第２号　基本情報入力シート'!Q447="","",'様式第２号　基本情報入力シート'!Q447)</f>
        <v/>
      </c>
      <c r="E410" s="426" t="str">
        <f>IF('様式第２号　基本情報入力シート'!V447="","",'様式第２号　基本情報入力シート'!V447)</f>
        <v/>
      </c>
      <c r="F410" s="426" t="str">
        <f>IF('様式第２号　基本情報入力シート'!W447="","",'様式第２号　基本情報入力シート'!W447)</f>
        <v/>
      </c>
      <c r="G410" s="426" t="str">
        <f>IF('様式第２号　基本情報入力シート'!Z447="","",'様式第２号　基本情報入力シート'!Z447)</f>
        <v/>
      </c>
      <c r="H410" s="475" t="str">
        <f>IF('様式第２号　基本情報入力シート'!AD447="","",'様式第２号　基本情報入力シート'!AD447)</f>
        <v/>
      </c>
      <c r="I410" s="481" t="str">
        <f>IF('様式第２号　基本情報入力シート'!AE447="","",'様式第２号　基本情報入力シート'!AE447)</f>
        <v/>
      </c>
      <c r="J410" s="488"/>
      <c r="K410" s="491"/>
      <c r="L410" s="491"/>
      <c r="M410" s="494" t="str">
        <f>IF(G410="","",VLOOKUP(AM410,'【参考】数式用'!$AZ$3:$BA$6,2,FALSE))</f>
        <v/>
      </c>
      <c r="N410" s="503" t="str">
        <f>IF(G410="","",VLOOKUP(G410,'【参考】数式用'!$A$4:$L$54,MATCH('様式４号（個表） '!M410,'【参考】数式用'!$J$3:$L$3,0)+9,FALSE))</f>
        <v/>
      </c>
      <c r="O410" s="513" t="s">
        <v>2422</v>
      </c>
      <c r="P410" s="517" t="str">
        <f t="shared" si="30"/>
        <v>未入力あり</v>
      </c>
      <c r="Q410" s="525" t="str">
        <f>IFERROR(IF(P410="未入力あり","",ROUNDDOWN(ROUNDDOWN($H410*$I410,0)*VLOOKUP($G410,'【参考】数式用'!$A$4:$E$54,3,FALSE),0)),"")</f>
        <v/>
      </c>
      <c r="R410" s="525" t="str">
        <f>IF(AK410="×",0,IF(P410="未入力あり","",ROUNDDOWN(ROUNDDOWN($H410*$I410,0)*VLOOKUP($G410,'【参考】数式用'!$A$4:$E$54,4,FALSE),0)))</f>
        <v/>
      </c>
      <c r="S410" s="529" t="str">
        <f>IF(AL410="×",0,IF(P410="未入力あり","",ROUNDDOWN(ROUNDDOWN($H410*$I410,0)*VLOOKUP($G410,'【参考】数式用'!$A$4:$E$54,5,FALSE),0)))</f>
        <v/>
      </c>
      <c r="U410" s="535"/>
      <c r="V410" s="535"/>
      <c r="W410" s="535"/>
      <c r="X410" s="535"/>
      <c r="Y410" s="535"/>
      <c r="Z410" s="535"/>
      <c r="AA410" s="535"/>
      <c r="AB410" s="535"/>
      <c r="AC410" s="535"/>
      <c r="AD410" s="535"/>
      <c r="AE410" s="535"/>
      <c r="AG410" s="541" t="e">
        <f>IF(#REF!="○",F410,"")</f>
        <v>#REF!</v>
      </c>
      <c r="AH410" s="195" t="e">
        <f>VLOOKUP('様式４号（個表） '!$G410,'【参考】数式用'!$P$4:$Q$54,2,FALSE)</f>
        <v>#N/A</v>
      </c>
      <c r="AI410" s="195" t="e">
        <f>VLOOKUP('様式４号（個表） '!$G410,'【参考】数式用'!$P$4:$W$54,8,FALSE)</f>
        <v>#N/A</v>
      </c>
      <c r="AJ410" s="195" t="e">
        <f>VLOOKUP('様式４号（個表） '!$G410,'【参考】数式用'!$P$4:$AD$54,15,FALSE)</f>
        <v>#N/A</v>
      </c>
      <c r="AK410" s="195" t="str">
        <f t="shared" si="31"/>
        <v/>
      </c>
      <c r="AL410" s="195" t="str">
        <f t="shared" si="31"/>
        <v/>
      </c>
      <c r="AM410" s="195" t="str">
        <f t="shared" si="32"/>
        <v/>
      </c>
      <c r="AN410" s="195" t="str">
        <f>IF(G410="","",VLOOKUP(G410,'【参考】数式用'!$A$4:$M$54,13,FALSE))</f>
        <v/>
      </c>
      <c r="AO410" s="197" t="str">
        <f t="shared" si="33"/>
        <v>―</v>
      </c>
    </row>
    <row r="411" spans="1:41" ht="45" customHeight="1">
      <c r="A411" s="401">
        <f t="shared" si="34"/>
        <v>396</v>
      </c>
      <c r="B411" s="413" t="str">
        <f>IF('様式第２号　基本情報入力シート'!B448="","",'様式第２号　基本情報入力シート'!B448)</f>
        <v/>
      </c>
      <c r="C411" s="426" t="str">
        <f>IF('様式第２号　基本情報入力シート'!L448="","",'様式第２号　基本情報入力シート'!L448)</f>
        <v/>
      </c>
      <c r="D411" s="426" t="str">
        <f>IF('様式第２号　基本情報入力シート'!Q448="","",'様式第２号　基本情報入力シート'!Q448)</f>
        <v/>
      </c>
      <c r="E411" s="426" t="str">
        <f>IF('様式第２号　基本情報入力シート'!V448="","",'様式第２号　基本情報入力シート'!V448)</f>
        <v/>
      </c>
      <c r="F411" s="426" t="str">
        <f>IF('様式第２号　基本情報入力シート'!W448="","",'様式第２号　基本情報入力シート'!W448)</f>
        <v/>
      </c>
      <c r="G411" s="426" t="str">
        <f>IF('様式第２号　基本情報入力シート'!Z448="","",'様式第２号　基本情報入力シート'!Z448)</f>
        <v/>
      </c>
      <c r="H411" s="475" t="str">
        <f>IF('様式第２号　基本情報入力シート'!AD448="","",'様式第２号　基本情報入力シート'!AD448)</f>
        <v/>
      </c>
      <c r="I411" s="481" t="str">
        <f>IF('様式第２号　基本情報入力シート'!AE448="","",'様式第２号　基本情報入力シート'!AE448)</f>
        <v/>
      </c>
      <c r="J411" s="488"/>
      <c r="K411" s="491"/>
      <c r="L411" s="491"/>
      <c r="M411" s="494" t="str">
        <f>IF(G411="","",VLOOKUP(AM411,'【参考】数式用'!$AZ$3:$BA$6,2,FALSE))</f>
        <v/>
      </c>
      <c r="N411" s="503" t="str">
        <f>IF(G411="","",VLOOKUP(G411,'【参考】数式用'!$A$4:$L$54,MATCH('様式４号（個表） '!M411,'【参考】数式用'!$J$3:$L$3,0)+9,FALSE))</f>
        <v/>
      </c>
      <c r="O411" s="513" t="s">
        <v>2422</v>
      </c>
      <c r="P411" s="517" t="str">
        <f t="shared" si="30"/>
        <v>未入力あり</v>
      </c>
      <c r="Q411" s="525" t="str">
        <f>IFERROR(IF(P411="未入力あり","",ROUNDDOWN(ROUNDDOWN($H411*$I411,0)*VLOOKUP($G411,'【参考】数式用'!$A$4:$E$54,3,FALSE),0)),"")</f>
        <v/>
      </c>
      <c r="R411" s="525" t="str">
        <f>IF(AK411="×",0,IF(P411="未入力あり","",ROUNDDOWN(ROUNDDOWN($H411*$I411,0)*VLOOKUP($G411,'【参考】数式用'!$A$4:$E$54,4,FALSE),0)))</f>
        <v/>
      </c>
      <c r="S411" s="529" t="str">
        <f>IF(AL411="×",0,IF(P411="未入力あり","",ROUNDDOWN(ROUNDDOWN($H411*$I411,0)*VLOOKUP($G411,'【参考】数式用'!$A$4:$E$54,5,FALSE),0)))</f>
        <v/>
      </c>
      <c r="U411" s="535"/>
      <c r="V411" s="535"/>
      <c r="W411" s="535"/>
      <c r="X411" s="535"/>
      <c r="Y411" s="535"/>
      <c r="Z411" s="535"/>
      <c r="AA411" s="535"/>
      <c r="AB411" s="535"/>
      <c r="AC411" s="535"/>
      <c r="AD411" s="535"/>
      <c r="AE411" s="535"/>
      <c r="AG411" s="541" t="e">
        <f>IF(#REF!="○",F411,"")</f>
        <v>#REF!</v>
      </c>
      <c r="AH411" s="195" t="e">
        <f>VLOOKUP('様式４号（個表） '!$G411,'【参考】数式用'!$P$4:$Q$54,2,FALSE)</f>
        <v>#N/A</v>
      </c>
      <c r="AI411" s="195" t="e">
        <f>VLOOKUP('様式４号（個表） '!$G411,'【参考】数式用'!$P$4:$W$54,8,FALSE)</f>
        <v>#N/A</v>
      </c>
      <c r="AJ411" s="195" t="e">
        <f>VLOOKUP('様式４号（個表） '!$G411,'【参考】数式用'!$P$4:$AD$54,15,FALSE)</f>
        <v>#N/A</v>
      </c>
      <c r="AK411" s="195" t="str">
        <f t="shared" si="31"/>
        <v/>
      </c>
      <c r="AL411" s="195" t="str">
        <f t="shared" si="31"/>
        <v/>
      </c>
      <c r="AM411" s="195" t="str">
        <f t="shared" si="32"/>
        <v/>
      </c>
      <c r="AN411" s="195" t="str">
        <f>IF(G411="","",VLOOKUP(G411,'【参考】数式用'!$A$4:$M$54,13,FALSE))</f>
        <v/>
      </c>
      <c r="AO411" s="197" t="str">
        <f t="shared" si="33"/>
        <v>―</v>
      </c>
    </row>
    <row r="412" spans="1:41" ht="45" customHeight="1">
      <c r="A412" s="401">
        <f t="shared" si="34"/>
        <v>397</v>
      </c>
      <c r="B412" s="413" t="str">
        <f>IF('様式第２号　基本情報入力シート'!B449="","",'様式第２号　基本情報入力シート'!B449)</f>
        <v/>
      </c>
      <c r="C412" s="426" t="str">
        <f>IF('様式第２号　基本情報入力シート'!L449="","",'様式第２号　基本情報入力シート'!L449)</f>
        <v/>
      </c>
      <c r="D412" s="426" t="str">
        <f>IF('様式第２号　基本情報入力シート'!Q449="","",'様式第２号　基本情報入力シート'!Q449)</f>
        <v/>
      </c>
      <c r="E412" s="426" t="str">
        <f>IF('様式第２号　基本情報入力シート'!V449="","",'様式第２号　基本情報入力シート'!V449)</f>
        <v/>
      </c>
      <c r="F412" s="426" t="str">
        <f>IF('様式第２号　基本情報入力シート'!W449="","",'様式第２号　基本情報入力シート'!W449)</f>
        <v/>
      </c>
      <c r="G412" s="426" t="str">
        <f>IF('様式第２号　基本情報入力シート'!Z449="","",'様式第２号　基本情報入力シート'!Z449)</f>
        <v/>
      </c>
      <c r="H412" s="475" t="str">
        <f>IF('様式第２号　基本情報入力シート'!AD449="","",'様式第２号　基本情報入力シート'!AD449)</f>
        <v/>
      </c>
      <c r="I412" s="481" t="str">
        <f>IF('様式第２号　基本情報入力シート'!AE449="","",'様式第２号　基本情報入力シート'!AE449)</f>
        <v/>
      </c>
      <c r="J412" s="488"/>
      <c r="K412" s="491"/>
      <c r="L412" s="491"/>
      <c r="M412" s="494" t="str">
        <f>IF(G412="","",VLOOKUP(AM412,'【参考】数式用'!$AZ$3:$BA$6,2,FALSE))</f>
        <v/>
      </c>
      <c r="N412" s="503" t="str">
        <f>IF(G412="","",VLOOKUP(G412,'【参考】数式用'!$A$4:$L$54,MATCH('様式４号（個表） '!M412,'【参考】数式用'!$J$3:$L$3,0)+9,FALSE))</f>
        <v/>
      </c>
      <c r="O412" s="513" t="s">
        <v>2422</v>
      </c>
      <c r="P412" s="517" t="str">
        <f t="shared" si="30"/>
        <v>未入力あり</v>
      </c>
      <c r="Q412" s="525" t="str">
        <f>IFERROR(IF(P412="未入力あり","",ROUNDDOWN(ROUNDDOWN($H412*$I412,0)*VLOOKUP($G412,'【参考】数式用'!$A$4:$E$54,3,FALSE),0)),"")</f>
        <v/>
      </c>
      <c r="R412" s="525" t="str">
        <f>IF(AK412="×",0,IF(P412="未入力あり","",ROUNDDOWN(ROUNDDOWN($H412*$I412,0)*VLOOKUP($G412,'【参考】数式用'!$A$4:$E$54,4,FALSE),0)))</f>
        <v/>
      </c>
      <c r="S412" s="529" t="str">
        <f>IF(AL412="×",0,IF(P412="未入力あり","",ROUNDDOWN(ROUNDDOWN($H412*$I412,0)*VLOOKUP($G412,'【参考】数式用'!$A$4:$E$54,5,FALSE),0)))</f>
        <v/>
      </c>
      <c r="U412" s="535"/>
      <c r="V412" s="535"/>
      <c r="W412" s="535"/>
      <c r="X412" s="535"/>
      <c r="Y412" s="535"/>
      <c r="Z412" s="535"/>
      <c r="AA412" s="535"/>
      <c r="AB412" s="535"/>
      <c r="AC412" s="535"/>
      <c r="AD412" s="535"/>
      <c r="AE412" s="535"/>
      <c r="AG412" s="541" t="e">
        <f>IF(#REF!="○",F412,"")</f>
        <v>#REF!</v>
      </c>
      <c r="AH412" s="195" t="e">
        <f>VLOOKUP('様式４号（個表） '!$G412,'【参考】数式用'!$P$4:$Q$54,2,FALSE)</f>
        <v>#N/A</v>
      </c>
      <c r="AI412" s="195" t="e">
        <f>VLOOKUP('様式４号（個表） '!$G412,'【参考】数式用'!$P$4:$W$54,8,FALSE)</f>
        <v>#N/A</v>
      </c>
      <c r="AJ412" s="195" t="e">
        <f>VLOOKUP('様式４号（個表） '!$G412,'【参考】数式用'!$P$4:$AD$54,15,FALSE)</f>
        <v>#N/A</v>
      </c>
      <c r="AK412" s="195" t="str">
        <f t="shared" si="31"/>
        <v/>
      </c>
      <c r="AL412" s="195" t="str">
        <f t="shared" si="31"/>
        <v/>
      </c>
      <c r="AM412" s="195" t="str">
        <f t="shared" si="32"/>
        <v/>
      </c>
      <c r="AN412" s="195" t="str">
        <f>IF(G412="","",VLOOKUP(G412,'【参考】数式用'!$A$4:$M$54,13,FALSE))</f>
        <v/>
      </c>
      <c r="AO412" s="197" t="str">
        <f t="shared" si="33"/>
        <v>―</v>
      </c>
    </row>
    <row r="413" spans="1:41" ht="45" customHeight="1">
      <c r="A413" s="401">
        <f t="shared" si="34"/>
        <v>398</v>
      </c>
      <c r="B413" s="413" t="str">
        <f>IF('様式第２号　基本情報入力シート'!B450="","",'様式第２号　基本情報入力シート'!B450)</f>
        <v/>
      </c>
      <c r="C413" s="426" t="str">
        <f>IF('様式第２号　基本情報入力シート'!L450="","",'様式第２号　基本情報入力シート'!L450)</f>
        <v/>
      </c>
      <c r="D413" s="426" t="str">
        <f>IF('様式第２号　基本情報入力シート'!Q450="","",'様式第２号　基本情報入力シート'!Q450)</f>
        <v/>
      </c>
      <c r="E413" s="426" t="str">
        <f>IF('様式第２号　基本情報入力シート'!V450="","",'様式第２号　基本情報入力シート'!V450)</f>
        <v/>
      </c>
      <c r="F413" s="426" t="str">
        <f>IF('様式第２号　基本情報入力シート'!W450="","",'様式第２号　基本情報入力シート'!W450)</f>
        <v/>
      </c>
      <c r="G413" s="426" t="str">
        <f>IF('様式第２号　基本情報入力シート'!Z450="","",'様式第２号　基本情報入力シート'!Z450)</f>
        <v/>
      </c>
      <c r="H413" s="475" t="str">
        <f>IF('様式第２号　基本情報入力シート'!AD450="","",'様式第２号　基本情報入力シート'!AD450)</f>
        <v/>
      </c>
      <c r="I413" s="481" t="str">
        <f>IF('様式第２号　基本情報入力シート'!AE450="","",'様式第２号　基本情報入力シート'!AE450)</f>
        <v/>
      </c>
      <c r="J413" s="488"/>
      <c r="K413" s="491"/>
      <c r="L413" s="491"/>
      <c r="M413" s="494" t="str">
        <f>IF(G413="","",VLOOKUP(AM413,'【参考】数式用'!$AZ$3:$BA$6,2,FALSE))</f>
        <v/>
      </c>
      <c r="N413" s="503" t="str">
        <f>IF(G413="","",VLOOKUP(G413,'【参考】数式用'!$A$4:$L$54,MATCH('様式４号（個表） '!M413,'【参考】数式用'!$J$3:$L$3,0)+9,FALSE))</f>
        <v/>
      </c>
      <c r="O413" s="513" t="s">
        <v>2422</v>
      </c>
      <c r="P413" s="517" t="str">
        <f t="shared" si="30"/>
        <v>未入力あり</v>
      </c>
      <c r="Q413" s="525" t="str">
        <f>IFERROR(IF(P413="未入力あり","",ROUNDDOWN(ROUNDDOWN($H413*$I413,0)*VLOOKUP($G413,'【参考】数式用'!$A$4:$E$54,3,FALSE),0)),"")</f>
        <v/>
      </c>
      <c r="R413" s="525" t="str">
        <f>IF(AK413="×",0,IF(P413="未入力あり","",ROUNDDOWN(ROUNDDOWN($H413*$I413,0)*VLOOKUP($G413,'【参考】数式用'!$A$4:$E$54,4,FALSE),0)))</f>
        <v/>
      </c>
      <c r="S413" s="529" t="str">
        <f>IF(AL413="×",0,IF(P413="未入力あり","",ROUNDDOWN(ROUNDDOWN($H413*$I413,0)*VLOOKUP($G413,'【参考】数式用'!$A$4:$E$54,5,FALSE),0)))</f>
        <v/>
      </c>
      <c r="U413" s="535"/>
      <c r="V413" s="535"/>
      <c r="W413" s="535"/>
      <c r="X413" s="535"/>
      <c r="Y413" s="535"/>
      <c r="Z413" s="535"/>
      <c r="AA413" s="535"/>
      <c r="AB413" s="535"/>
      <c r="AC413" s="535"/>
      <c r="AD413" s="535"/>
      <c r="AE413" s="535"/>
      <c r="AG413" s="541" t="e">
        <f>IF(#REF!="○",F413,"")</f>
        <v>#REF!</v>
      </c>
      <c r="AH413" s="195" t="e">
        <f>VLOOKUP('様式４号（個表） '!$G413,'【参考】数式用'!$P$4:$Q$54,2,FALSE)</f>
        <v>#N/A</v>
      </c>
      <c r="AI413" s="195" t="e">
        <f>VLOOKUP('様式４号（個表） '!$G413,'【参考】数式用'!$P$4:$W$54,8,FALSE)</f>
        <v>#N/A</v>
      </c>
      <c r="AJ413" s="195" t="e">
        <f>VLOOKUP('様式４号（個表） '!$G413,'【参考】数式用'!$P$4:$AD$54,15,FALSE)</f>
        <v>#N/A</v>
      </c>
      <c r="AK413" s="195" t="str">
        <f t="shared" si="31"/>
        <v/>
      </c>
      <c r="AL413" s="195" t="str">
        <f t="shared" si="31"/>
        <v/>
      </c>
      <c r="AM413" s="195" t="str">
        <f t="shared" si="32"/>
        <v/>
      </c>
      <c r="AN413" s="195" t="str">
        <f>IF(G413="","",VLOOKUP(G413,'【参考】数式用'!$A$4:$M$54,13,FALSE))</f>
        <v/>
      </c>
      <c r="AO413" s="197" t="str">
        <f t="shared" si="33"/>
        <v>―</v>
      </c>
    </row>
    <row r="414" spans="1:41" ht="45" customHeight="1">
      <c r="A414" s="401">
        <f t="shared" si="34"/>
        <v>399</v>
      </c>
      <c r="B414" s="413" t="str">
        <f>IF('様式第２号　基本情報入力シート'!B451="","",'様式第２号　基本情報入力シート'!B451)</f>
        <v/>
      </c>
      <c r="C414" s="426" t="str">
        <f>IF('様式第２号　基本情報入力シート'!L451="","",'様式第２号　基本情報入力シート'!L451)</f>
        <v/>
      </c>
      <c r="D414" s="426" t="str">
        <f>IF('様式第２号　基本情報入力シート'!Q451="","",'様式第２号　基本情報入力シート'!Q451)</f>
        <v/>
      </c>
      <c r="E414" s="426" t="str">
        <f>IF('様式第２号　基本情報入力シート'!V451="","",'様式第２号　基本情報入力シート'!V451)</f>
        <v/>
      </c>
      <c r="F414" s="426" t="str">
        <f>IF('様式第２号　基本情報入力シート'!W451="","",'様式第２号　基本情報入力シート'!W451)</f>
        <v/>
      </c>
      <c r="G414" s="426" t="str">
        <f>IF('様式第２号　基本情報入力シート'!Z451="","",'様式第２号　基本情報入力シート'!Z451)</f>
        <v/>
      </c>
      <c r="H414" s="475" t="str">
        <f>IF('様式第２号　基本情報入力シート'!AD451="","",'様式第２号　基本情報入力シート'!AD451)</f>
        <v/>
      </c>
      <c r="I414" s="481" t="str">
        <f>IF('様式第２号　基本情報入力シート'!AE451="","",'様式第２号　基本情報入力シート'!AE451)</f>
        <v/>
      </c>
      <c r="J414" s="488"/>
      <c r="K414" s="491"/>
      <c r="L414" s="491"/>
      <c r="M414" s="494" t="str">
        <f>IF(G414="","",VLOOKUP(AM414,'【参考】数式用'!$AZ$3:$BA$6,2,FALSE))</f>
        <v/>
      </c>
      <c r="N414" s="503" t="str">
        <f>IF(G414="","",VLOOKUP(G414,'【参考】数式用'!$A$4:$L$54,MATCH('様式４号（個表） '!M414,'【参考】数式用'!$J$3:$L$3,0)+9,FALSE))</f>
        <v/>
      </c>
      <c r="O414" s="513" t="s">
        <v>2422</v>
      </c>
      <c r="P414" s="517" t="str">
        <f t="shared" si="30"/>
        <v>未入力あり</v>
      </c>
      <c r="Q414" s="525" t="str">
        <f>IFERROR(IF(P414="未入力あり","",ROUNDDOWN(ROUNDDOWN($H414*$I414,0)*VLOOKUP($G414,'【参考】数式用'!$A$4:$E$54,3,FALSE),0)),"")</f>
        <v/>
      </c>
      <c r="R414" s="525" t="str">
        <f>IF(AK414="×",0,IF(P414="未入力あり","",ROUNDDOWN(ROUNDDOWN($H414*$I414,0)*VLOOKUP($G414,'【参考】数式用'!$A$4:$E$54,4,FALSE),0)))</f>
        <v/>
      </c>
      <c r="S414" s="529" t="str">
        <f>IF(AL414="×",0,IF(P414="未入力あり","",ROUNDDOWN(ROUNDDOWN($H414*$I414,0)*VLOOKUP($G414,'【参考】数式用'!$A$4:$E$54,5,FALSE),0)))</f>
        <v/>
      </c>
      <c r="U414" s="535"/>
      <c r="V414" s="535"/>
      <c r="W414" s="535"/>
      <c r="X414" s="535"/>
      <c r="Y414" s="535"/>
      <c r="Z414" s="535"/>
      <c r="AA414" s="535"/>
      <c r="AB414" s="535"/>
      <c r="AC414" s="535"/>
      <c r="AD414" s="535"/>
      <c r="AE414" s="535"/>
      <c r="AG414" s="541" t="e">
        <f>IF(#REF!="○",F414,"")</f>
        <v>#REF!</v>
      </c>
      <c r="AH414" s="195" t="e">
        <f>VLOOKUP('様式４号（個表） '!$G414,'【参考】数式用'!$P$4:$Q$54,2,FALSE)</f>
        <v>#N/A</v>
      </c>
      <c r="AI414" s="195" t="e">
        <f>VLOOKUP('様式４号（個表） '!$G414,'【参考】数式用'!$P$4:$W$54,8,FALSE)</f>
        <v>#N/A</v>
      </c>
      <c r="AJ414" s="195" t="e">
        <f>VLOOKUP('様式４号（個表） '!$G414,'【参考】数式用'!$P$4:$AD$54,15,FALSE)</f>
        <v>#N/A</v>
      </c>
      <c r="AK414" s="195" t="str">
        <f t="shared" si="31"/>
        <v/>
      </c>
      <c r="AL414" s="195" t="str">
        <f t="shared" si="31"/>
        <v/>
      </c>
      <c r="AM414" s="195" t="str">
        <f t="shared" si="32"/>
        <v/>
      </c>
      <c r="AN414" s="195" t="str">
        <f>IF(G414="","",VLOOKUP(G414,'【参考】数式用'!$A$4:$M$54,13,FALSE))</f>
        <v/>
      </c>
      <c r="AO414" s="197" t="str">
        <f t="shared" si="33"/>
        <v>―</v>
      </c>
    </row>
    <row r="415" spans="1:41" ht="45" customHeight="1">
      <c r="A415" s="401">
        <f t="shared" si="34"/>
        <v>400</v>
      </c>
      <c r="B415" s="413" t="str">
        <f>IF('様式第２号　基本情報入力シート'!B452="","",'様式第２号　基本情報入力シート'!B452)</f>
        <v/>
      </c>
      <c r="C415" s="426" t="str">
        <f>IF('様式第２号　基本情報入力シート'!L452="","",'様式第２号　基本情報入力シート'!L452)</f>
        <v/>
      </c>
      <c r="D415" s="426" t="str">
        <f>IF('様式第２号　基本情報入力シート'!Q452="","",'様式第２号　基本情報入力シート'!Q452)</f>
        <v/>
      </c>
      <c r="E415" s="426" t="str">
        <f>IF('様式第２号　基本情報入力シート'!V452="","",'様式第２号　基本情報入力シート'!V452)</f>
        <v/>
      </c>
      <c r="F415" s="426" t="str">
        <f>IF('様式第２号　基本情報入力シート'!W452="","",'様式第２号　基本情報入力シート'!W452)</f>
        <v/>
      </c>
      <c r="G415" s="426" t="str">
        <f>IF('様式第２号　基本情報入力シート'!Z452="","",'様式第２号　基本情報入力シート'!Z452)</f>
        <v/>
      </c>
      <c r="H415" s="475" t="str">
        <f>IF('様式第２号　基本情報入力シート'!AD452="","",'様式第２号　基本情報入力シート'!AD452)</f>
        <v/>
      </c>
      <c r="I415" s="481" t="str">
        <f>IF('様式第２号　基本情報入力シート'!AE452="","",'様式第２号　基本情報入力シート'!AE452)</f>
        <v/>
      </c>
      <c r="J415" s="488"/>
      <c r="K415" s="491"/>
      <c r="L415" s="491"/>
      <c r="M415" s="494" t="str">
        <f>IF(G415="","",VLOOKUP(AM415,'【参考】数式用'!$AZ$3:$BA$6,2,FALSE))</f>
        <v/>
      </c>
      <c r="N415" s="503" t="str">
        <f>IF(G415="","",VLOOKUP(G415,'【参考】数式用'!$A$4:$L$54,MATCH('様式４号（個表） '!M415,'【参考】数式用'!$J$3:$L$3,0)+9,FALSE))</f>
        <v/>
      </c>
      <c r="O415" s="513" t="s">
        <v>2422</v>
      </c>
      <c r="P415" s="517" t="str">
        <f t="shared" si="30"/>
        <v>未入力あり</v>
      </c>
      <c r="Q415" s="525" t="str">
        <f>IFERROR(IF(P415="未入力あり","",ROUNDDOWN(ROUNDDOWN($H415*$I415,0)*VLOOKUP($G415,'【参考】数式用'!$A$4:$E$54,3,FALSE),0)),"")</f>
        <v/>
      </c>
      <c r="R415" s="525" t="str">
        <f>IF(AK415="×",0,IF(P415="未入力あり","",ROUNDDOWN(ROUNDDOWN($H415*$I415,0)*VLOOKUP($G415,'【参考】数式用'!$A$4:$E$54,4,FALSE),0)))</f>
        <v/>
      </c>
      <c r="S415" s="529" t="str">
        <f>IF(AL415="×",0,IF(P415="未入力あり","",ROUNDDOWN(ROUNDDOWN($H415*$I415,0)*VLOOKUP($G415,'【参考】数式用'!$A$4:$E$54,5,FALSE),0)))</f>
        <v/>
      </c>
      <c r="U415" s="535"/>
      <c r="V415" s="535"/>
      <c r="W415" s="535"/>
      <c r="X415" s="535"/>
      <c r="Y415" s="535"/>
      <c r="Z415" s="535"/>
      <c r="AA415" s="535"/>
      <c r="AB415" s="535"/>
      <c r="AC415" s="535"/>
      <c r="AD415" s="535"/>
      <c r="AE415" s="535"/>
      <c r="AG415" s="541" t="e">
        <f>IF(#REF!="○",F415,"")</f>
        <v>#REF!</v>
      </c>
      <c r="AH415" s="195" t="e">
        <f>VLOOKUP('様式４号（個表） '!$G415,'【参考】数式用'!$P$4:$Q$54,2,FALSE)</f>
        <v>#N/A</v>
      </c>
      <c r="AI415" s="195" t="e">
        <f>VLOOKUP('様式４号（個表） '!$G415,'【参考】数式用'!$P$4:$W$54,8,FALSE)</f>
        <v>#N/A</v>
      </c>
      <c r="AJ415" s="195" t="e">
        <f>VLOOKUP('様式４号（個表） '!$G415,'【参考】数式用'!$P$4:$AD$54,15,FALSE)</f>
        <v>#N/A</v>
      </c>
      <c r="AK415" s="195" t="str">
        <f t="shared" si="31"/>
        <v/>
      </c>
      <c r="AL415" s="195" t="str">
        <f t="shared" si="31"/>
        <v/>
      </c>
      <c r="AM415" s="195" t="str">
        <f t="shared" si="32"/>
        <v/>
      </c>
      <c r="AN415" s="195" t="str">
        <f>IF(G415="","",VLOOKUP(G415,'【参考】数式用'!$A$4:$M$54,13,FALSE))</f>
        <v/>
      </c>
      <c r="AO415" s="197" t="str">
        <f t="shared" si="33"/>
        <v>―</v>
      </c>
    </row>
    <row r="416" spans="1:41" ht="45" customHeight="1">
      <c r="A416" s="401">
        <f t="shared" si="34"/>
        <v>401</v>
      </c>
      <c r="B416" s="413" t="str">
        <f>IF('様式第２号　基本情報入力シート'!B453="","",'様式第２号　基本情報入力シート'!B453)</f>
        <v/>
      </c>
      <c r="C416" s="426" t="str">
        <f>IF('様式第２号　基本情報入力シート'!L453="","",'様式第２号　基本情報入力シート'!L453)</f>
        <v/>
      </c>
      <c r="D416" s="426" t="str">
        <f>IF('様式第２号　基本情報入力シート'!Q453="","",'様式第２号　基本情報入力シート'!Q453)</f>
        <v/>
      </c>
      <c r="E416" s="426" t="str">
        <f>IF('様式第２号　基本情報入力シート'!V453="","",'様式第２号　基本情報入力シート'!V453)</f>
        <v/>
      </c>
      <c r="F416" s="426" t="str">
        <f>IF('様式第２号　基本情報入力シート'!W453="","",'様式第２号　基本情報入力シート'!W453)</f>
        <v/>
      </c>
      <c r="G416" s="426" t="str">
        <f>IF('様式第２号　基本情報入力シート'!Z453="","",'様式第２号　基本情報入力シート'!Z453)</f>
        <v/>
      </c>
      <c r="H416" s="475" t="str">
        <f>IF('様式第２号　基本情報入力シート'!AD453="","",'様式第２号　基本情報入力シート'!AD453)</f>
        <v/>
      </c>
      <c r="I416" s="481" t="str">
        <f>IF('様式第２号　基本情報入力シート'!AE453="","",'様式第２号　基本情報入力シート'!AE453)</f>
        <v/>
      </c>
      <c r="J416" s="488"/>
      <c r="K416" s="491"/>
      <c r="L416" s="491"/>
      <c r="M416" s="494" t="str">
        <f>IF(G416="","",VLOOKUP(AM416,'【参考】数式用'!$AZ$3:$BA$6,2,FALSE))</f>
        <v/>
      </c>
      <c r="N416" s="503" t="str">
        <f>IF(G416="","",VLOOKUP(G416,'【参考】数式用'!$A$4:$L$54,MATCH('様式４号（個表） '!M416,'【参考】数式用'!$J$3:$L$3,0)+9,FALSE))</f>
        <v/>
      </c>
      <c r="O416" s="513" t="s">
        <v>2422</v>
      </c>
      <c r="P416" s="517" t="str">
        <f t="shared" si="30"/>
        <v>未入力あり</v>
      </c>
      <c r="Q416" s="525" t="str">
        <f>IFERROR(IF(P416="未入力あり","",ROUNDDOWN(ROUNDDOWN($H416*$I416,0)*VLOOKUP($G416,'【参考】数式用'!$A$4:$E$54,3,FALSE),0)),"")</f>
        <v/>
      </c>
      <c r="R416" s="525" t="str">
        <f>IF(AK416="×",0,IF(P416="未入力あり","",ROUNDDOWN(ROUNDDOWN($H416*$I416,0)*VLOOKUP($G416,'【参考】数式用'!$A$4:$E$54,4,FALSE),0)))</f>
        <v/>
      </c>
      <c r="S416" s="529" t="str">
        <f>IF(AL416="×",0,IF(P416="未入力あり","",ROUNDDOWN(ROUNDDOWN($H416*$I416,0)*VLOOKUP($G416,'【参考】数式用'!$A$4:$E$54,5,FALSE),0)))</f>
        <v/>
      </c>
      <c r="U416" s="535"/>
      <c r="V416" s="535"/>
      <c r="W416" s="535"/>
      <c r="X416" s="535"/>
      <c r="Y416" s="535"/>
      <c r="Z416" s="535"/>
      <c r="AA416" s="535"/>
      <c r="AB416" s="535"/>
      <c r="AC416" s="535"/>
      <c r="AD416" s="535"/>
      <c r="AE416" s="535"/>
      <c r="AG416" s="541" t="e">
        <f>IF(#REF!="○",F416,"")</f>
        <v>#REF!</v>
      </c>
      <c r="AH416" s="195" t="e">
        <f>VLOOKUP('様式４号（個表） '!$G416,'【参考】数式用'!$P$4:$Q$54,2,FALSE)</f>
        <v>#N/A</v>
      </c>
      <c r="AI416" s="195" t="e">
        <f>VLOOKUP('様式４号（個表） '!$G416,'【参考】数式用'!$P$4:$W$54,8,FALSE)</f>
        <v>#N/A</v>
      </c>
      <c r="AJ416" s="195" t="e">
        <f>VLOOKUP('様式４号（個表） '!$G416,'【参考】数式用'!$P$4:$AD$54,15,FALSE)</f>
        <v>#N/A</v>
      </c>
      <c r="AK416" s="195" t="str">
        <f t="shared" si="31"/>
        <v/>
      </c>
      <c r="AL416" s="195" t="str">
        <f t="shared" si="31"/>
        <v/>
      </c>
      <c r="AM416" s="195" t="str">
        <f t="shared" si="32"/>
        <v/>
      </c>
      <c r="AN416" s="195" t="str">
        <f>IF(G416="","",VLOOKUP(G416,'【参考】数式用'!$A$4:$M$54,13,FALSE))</f>
        <v/>
      </c>
      <c r="AO416" s="197" t="str">
        <f t="shared" si="33"/>
        <v>―</v>
      </c>
    </row>
    <row r="417" spans="1:41" ht="45" customHeight="1">
      <c r="A417" s="401">
        <f t="shared" si="34"/>
        <v>402</v>
      </c>
      <c r="B417" s="413" t="str">
        <f>IF('様式第２号　基本情報入力シート'!B454="","",'様式第２号　基本情報入力シート'!B454)</f>
        <v/>
      </c>
      <c r="C417" s="426" t="str">
        <f>IF('様式第２号　基本情報入力シート'!L454="","",'様式第２号　基本情報入力シート'!L454)</f>
        <v/>
      </c>
      <c r="D417" s="426" t="str">
        <f>IF('様式第２号　基本情報入力シート'!Q454="","",'様式第２号　基本情報入力シート'!Q454)</f>
        <v/>
      </c>
      <c r="E417" s="426" t="str">
        <f>IF('様式第２号　基本情報入力シート'!V454="","",'様式第２号　基本情報入力シート'!V454)</f>
        <v/>
      </c>
      <c r="F417" s="426" t="str">
        <f>IF('様式第２号　基本情報入力シート'!W454="","",'様式第２号　基本情報入力シート'!W454)</f>
        <v/>
      </c>
      <c r="G417" s="426" t="str">
        <f>IF('様式第２号　基本情報入力シート'!Z454="","",'様式第２号　基本情報入力シート'!Z454)</f>
        <v/>
      </c>
      <c r="H417" s="475" t="str">
        <f>IF('様式第２号　基本情報入力シート'!AD454="","",'様式第２号　基本情報入力シート'!AD454)</f>
        <v/>
      </c>
      <c r="I417" s="481" t="str">
        <f>IF('様式第２号　基本情報入力シート'!AE454="","",'様式第２号　基本情報入力シート'!AE454)</f>
        <v/>
      </c>
      <c r="J417" s="488"/>
      <c r="K417" s="491"/>
      <c r="L417" s="491"/>
      <c r="M417" s="494" t="str">
        <f>IF(G417="","",VLOOKUP(AM417,'【参考】数式用'!$AZ$3:$BA$6,2,FALSE))</f>
        <v/>
      </c>
      <c r="N417" s="503" t="str">
        <f>IF(G417="","",VLOOKUP(G417,'【参考】数式用'!$A$4:$L$54,MATCH('様式４号（個表） '!M417,'【参考】数式用'!$J$3:$L$3,0)+9,FALSE))</f>
        <v/>
      </c>
      <c r="O417" s="513" t="s">
        <v>2422</v>
      </c>
      <c r="P417" s="517" t="str">
        <f t="shared" si="30"/>
        <v>未入力あり</v>
      </c>
      <c r="Q417" s="525" t="str">
        <f>IFERROR(IF(P417="未入力あり","",ROUNDDOWN(ROUNDDOWN($H417*$I417,0)*VLOOKUP($G417,'【参考】数式用'!$A$4:$E$54,3,FALSE),0)),"")</f>
        <v/>
      </c>
      <c r="R417" s="525" t="str">
        <f>IF(AK417="×",0,IF(P417="未入力あり","",ROUNDDOWN(ROUNDDOWN($H417*$I417,0)*VLOOKUP($G417,'【参考】数式用'!$A$4:$E$54,4,FALSE),0)))</f>
        <v/>
      </c>
      <c r="S417" s="529" t="str">
        <f>IF(AL417="×",0,IF(P417="未入力あり","",ROUNDDOWN(ROUNDDOWN($H417*$I417,0)*VLOOKUP($G417,'【参考】数式用'!$A$4:$E$54,5,FALSE),0)))</f>
        <v/>
      </c>
      <c r="U417" s="535"/>
      <c r="V417" s="535"/>
      <c r="W417" s="535"/>
      <c r="X417" s="535"/>
      <c r="Y417" s="535"/>
      <c r="Z417" s="535"/>
      <c r="AA417" s="535"/>
      <c r="AB417" s="535"/>
      <c r="AC417" s="535"/>
      <c r="AD417" s="535"/>
      <c r="AE417" s="535"/>
      <c r="AG417" s="541" t="e">
        <f>IF(#REF!="○",F417,"")</f>
        <v>#REF!</v>
      </c>
      <c r="AH417" s="195" t="e">
        <f>VLOOKUP('様式４号（個表） '!$G417,'【参考】数式用'!$P$4:$Q$54,2,FALSE)</f>
        <v>#N/A</v>
      </c>
      <c r="AI417" s="195" t="e">
        <f>VLOOKUP('様式４号（個表） '!$G417,'【参考】数式用'!$P$4:$W$54,8,FALSE)</f>
        <v>#N/A</v>
      </c>
      <c r="AJ417" s="195" t="e">
        <f>VLOOKUP('様式４号（個表） '!$G417,'【参考】数式用'!$P$4:$AD$54,15,FALSE)</f>
        <v>#N/A</v>
      </c>
      <c r="AK417" s="195" t="str">
        <f t="shared" si="31"/>
        <v/>
      </c>
      <c r="AL417" s="195" t="str">
        <f t="shared" si="31"/>
        <v/>
      </c>
      <c r="AM417" s="195" t="str">
        <f t="shared" si="32"/>
        <v/>
      </c>
      <c r="AN417" s="195" t="str">
        <f>IF(G417="","",VLOOKUP(G417,'【参考】数式用'!$A$4:$M$54,13,FALSE))</f>
        <v/>
      </c>
      <c r="AO417" s="197" t="str">
        <f t="shared" si="33"/>
        <v>―</v>
      </c>
    </row>
    <row r="418" spans="1:41" ht="45" customHeight="1">
      <c r="A418" s="401">
        <f t="shared" si="34"/>
        <v>403</v>
      </c>
      <c r="B418" s="413" t="str">
        <f>IF('様式第２号　基本情報入力シート'!B455="","",'様式第２号　基本情報入力シート'!B455)</f>
        <v/>
      </c>
      <c r="C418" s="426" t="str">
        <f>IF('様式第２号　基本情報入力シート'!L455="","",'様式第２号　基本情報入力シート'!L455)</f>
        <v/>
      </c>
      <c r="D418" s="426" t="str">
        <f>IF('様式第２号　基本情報入力シート'!Q455="","",'様式第２号　基本情報入力シート'!Q455)</f>
        <v/>
      </c>
      <c r="E418" s="426" t="str">
        <f>IF('様式第２号　基本情報入力シート'!V455="","",'様式第２号　基本情報入力シート'!V455)</f>
        <v/>
      </c>
      <c r="F418" s="426" t="str">
        <f>IF('様式第２号　基本情報入力シート'!W455="","",'様式第２号　基本情報入力シート'!W455)</f>
        <v/>
      </c>
      <c r="G418" s="426" t="str">
        <f>IF('様式第２号　基本情報入力シート'!Z455="","",'様式第２号　基本情報入力シート'!Z455)</f>
        <v/>
      </c>
      <c r="H418" s="475" t="str">
        <f>IF('様式第２号　基本情報入力シート'!AD455="","",'様式第２号　基本情報入力シート'!AD455)</f>
        <v/>
      </c>
      <c r="I418" s="481" t="str">
        <f>IF('様式第２号　基本情報入力シート'!AE455="","",'様式第２号　基本情報入力シート'!AE455)</f>
        <v/>
      </c>
      <c r="J418" s="488"/>
      <c r="K418" s="491"/>
      <c r="L418" s="491"/>
      <c r="M418" s="494" t="str">
        <f>IF(G418="","",VLOOKUP(AM418,'【参考】数式用'!$AZ$3:$BA$6,2,FALSE))</f>
        <v/>
      </c>
      <c r="N418" s="503" t="str">
        <f>IF(G418="","",VLOOKUP(G418,'【参考】数式用'!$A$4:$L$54,MATCH('様式４号（個表） '!M418,'【参考】数式用'!$J$3:$L$3,0)+9,FALSE))</f>
        <v/>
      </c>
      <c r="O418" s="513" t="s">
        <v>2422</v>
      </c>
      <c r="P418" s="517" t="str">
        <f t="shared" si="30"/>
        <v>未入力あり</v>
      </c>
      <c r="Q418" s="525" t="str">
        <f>IFERROR(IF(P418="未入力あり","",ROUNDDOWN(ROUNDDOWN($H418*$I418,0)*VLOOKUP($G418,'【参考】数式用'!$A$4:$E$54,3,FALSE),0)),"")</f>
        <v/>
      </c>
      <c r="R418" s="525" t="str">
        <f>IF(AK418="×",0,IF(P418="未入力あり","",ROUNDDOWN(ROUNDDOWN($H418*$I418,0)*VLOOKUP($G418,'【参考】数式用'!$A$4:$E$54,4,FALSE),0)))</f>
        <v/>
      </c>
      <c r="S418" s="529" t="str">
        <f>IF(AL418="×",0,IF(P418="未入力あり","",ROUNDDOWN(ROUNDDOWN($H418*$I418,0)*VLOOKUP($G418,'【参考】数式用'!$A$4:$E$54,5,FALSE),0)))</f>
        <v/>
      </c>
      <c r="U418" s="535"/>
      <c r="V418" s="535"/>
      <c r="W418" s="535"/>
      <c r="X418" s="535"/>
      <c r="Y418" s="535"/>
      <c r="Z418" s="535"/>
      <c r="AA418" s="535"/>
      <c r="AB418" s="535"/>
      <c r="AC418" s="535"/>
      <c r="AD418" s="535"/>
      <c r="AE418" s="535"/>
      <c r="AG418" s="541" t="e">
        <f>IF(#REF!="○",F418,"")</f>
        <v>#REF!</v>
      </c>
      <c r="AH418" s="195" t="e">
        <f>VLOOKUP('様式４号（個表） '!$G418,'【参考】数式用'!$P$4:$Q$54,2,FALSE)</f>
        <v>#N/A</v>
      </c>
      <c r="AI418" s="195" t="e">
        <f>VLOOKUP('様式４号（個表） '!$G418,'【参考】数式用'!$P$4:$W$54,8,FALSE)</f>
        <v>#N/A</v>
      </c>
      <c r="AJ418" s="195" t="e">
        <f>VLOOKUP('様式４号（個表） '!$G418,'【参考】数式用'!$P$4:$AD$54,15,FALSE)</f>
        <v>#N/A</v>
      </c>
      <c r="AK418" s="195" t="str">
        <f t="shared" si="31"/>
        <v/>
      </c>
      <c r="AL418" s="195" t="str">
        <f t="shared" si="31"/>
        <v/>
      </c>
      <c r="AM418" s="195" t="str">
        <f t="shared" si="32"/>
        <v/>
      </c>
      <c r="AN418" s="195" t="str">
        <f>IF(G418="","",VLOOKUP(G418,'【参考】数式用'!$A$4:$M$54,13,FALSE))</f>
        <v/>
      </c>
      <c r="AO418" s="197" t="str">
        <f t="shared" si="33"/>
        <v>―</v>
      </c>
    </row>
    <row r="419" spans="1:41" ht="45" customHeight="1">
      <c r="A419" s="401">
        <f t="shared" si="34"/>
        <v>404</v>
      </c>
      <c r="B419" s="413" t="str">
        <f>IF('様式第２号　基本情報入力シート'!B456="","",'様式第２号　基本情報入力シート'!B456)</f>
        <v/>
      </c>
      <c r="C419" s="426" t="str">
        <f>IF('様式第２号　基本情報入力シート'!L456="","",'様式第２号　基本情報入力シート'!L456)</f>
        <v/>
      </c>
      <c r="D419" s="426" t="str">
        <f>IF('様式第２号　基本情報入力シート'!Q456="","",'様式第２号　基本情報入力シート'!Q456)</f>
        <v/>
      </c>
      <c r="E419" s="426" t="str">
        <f>IF('様式第２号　基本情報入力シート'!V456="","",'様式第２号　基本情報入力シート'!V456)</f>
        <v/>
      </c>
      <c r="F419" s="426" t="str">
        <f>IF('様式第２号　基本情報入力シート'!W456="","",'様式第２号　基本情報入力シート'!W456)</f>
        <v/>
      </c>
      <c r="G419" s="426" t="str">
        <f>IF('様式第２号　基本情報入力シート'!Z456="","",'様式第２号　基本情報入力シート'!Z456)</f>
        <v/>
      </c>
      <c r="H419" s="475" t="str">
        <f>IF('様式第２号　基本情報入力シート'!AD456="","",'様式第２号　基本情報入力シート'!AD456)</f>
        <v/>
      </c>
      <c r="I419" s="481" t="str">
        <f>IF('様式第２号　基本情報入力シート'!AE456="","",'様式第２号　基本情報入力シート'!AE456)</f>
        <v/>
      </c>
      <c r="J419" s="488"/>
      <c r="K419" s="491"/>
      <c r="L419" s="491"/>
      <c r="M419" s="494" t="str">
        <f>IF(G419="","",VLOOKUP(AM419,'【参考】数式用'!$AZ$3:$BA$6,2,FALSE))</f>
        <v/>
      </c>
      <c r="N419" s="503" t="str">
        <f>IF(G419="","",VLOOKUP(G419,'【参考】数式用'!$A$4:$L$54,MATCH('様式４号（個表） '!M419,'【参考】数式用'!$J$3:$L$3,0)+9,FALSE))</f>
        <v/>
      </c>
      <c r="O419" s="513" t="s">
        <v>2422</v>
      </c>
      <c r="P419" s="517" t="str">
        <f t="shared" si="30"/>
        <v>未入力あり</v>
      </c>
      <c r="Q419" s="525" t="str">
        <f>IFERROR(IF(P419="未入力あり","",ROUNDDOWN(ROUNDDOWN($H419*$I419,0)*VLOOKUP($G419,'【参考】数式用'!$A$4:$E$54,3,FALSE),0)),"")</f>
        <v/>
      </c>
      <c r="R419" s="525" t="str">
        <f>IF(AK419="×",0,IF(P419="未入力あり","",ROUNDDOWN(ROUNDDOWN($H419*$I419,0)*VLOOKUP($G419,'【参考】数式用'!$A$4:$E$54,4,FALSE),0)))</f>
        <v/>
      </c>
      <c r="S419" s="529" t="str">
        <f>IF(AL419="×",0,IF(P419="未入力あり","",ROUNDDOWN(ROUNDDOWN($H419*$I419,0)*VLOOKUP($G419,'【参考】数式用'!$A$4:$E$54,5,FALSE),0)))</f>
        <v/>
      </c>
      <c r="U419" s="535"/>
      <c r="V419" s="535"/>
      <c r="W419" s="535"/>
      <c r="X419" s="535"/>
      <c r="Y419" s="535"/>
      <c r="Z419" s="535"/>
      <c r="AA419" s="535"/>
      <c r="AB419" s="535"/>
      <c r="AC419" s="535"/>
      <c r="AD419" s="535"/>
      <c r="AE419" s="535"/>
      <c r="AG419" s="541" t="e">
        <f>IF(#REF!="○",F419,"")</f>
        <v>#REF!</v>
      </c>
      <c r="AH419" s="195" t="e">
        <f>VLOOKUP('様式４号（個表） '!$G419,'【参考】数式用'!$P$4:$Q$54,2,FALSE)</f>
        <v>#N/A</v>
      </c>
      <c r="AI419" s="195" t="e">
        <f>VLOOKUP('様式４号（個表） '!$G419,'【参考】数式用'!$P$4:$W$54,8,FALSE)</f>
        <v>#N/A</v>
      </c>
      <c r="AJ419" s="195" t="e">
        <f>VLOOKUP('様式４号（個表） '!$G419,'【参考】数式用'!$P$4:$AD$54,15,FALSE)</f>
        <v>#N/A</v>
      </c>
      <c r="AK419" s="195" t="str">
        <f t="shared" si="31"/>
        <v/>
      </c>
      <c r="AL419" s="195" t="str">
        <f t="shared" si="31"/>
        <v/>
      </c>
      <c r="AM419" s="195" t="str">
        <f t="shared" si="32"/>
        <v/>
      </c>
      <c r="AN419" s="195" t="str">
        <f>IF(G419="","",VLOOKUP(G419,'【参考】数式用'!$A$4:$M$54,13,FALSE))</f>
        <v/>
      </c>
      <c r="AO419" s="197" t="str">
        <f t="shared" si="33"/>
        <v>―</v>
      </c>
    </row>
    <row r="420" spans="1:41" ht="45" customHeight="1">
      <c r="A420" s="401">
        <f t="shared" si="34"/>
        <v>405</v>
      </c>
      <c r="B420" s="413" t="str">
        <f>IF('様式第２号　基本情報入力シート'!B457="","",'様式第２号　基本情報入力シート'!B457)</f>
        <v/>
      </c>
      <c r="C420" s="426" t="str">
        <f>IF('様式第２号　基本情報入力シート'!L457="","",'様式第２号　基本情報入力シート'!L457)</f>
        <v/>
      </c>
      <c r="D420" s="426" t="str">
        <f>IF('様式第２号　基本情報入力シート'!Q457="","",'様式第２号　基本情報入力シート'!Q457)</f>
        <v/>
      </c>
      <c r="E420" s="426" t="str">
        <f>IF('様式第２号　基本情報入力シート'!V457="","",'様式第２号　基本情報入力シート'!V457)</f>
        <v/>
      </c>
      <c r="F420" s="426" t="str">
        <f>IF('様式第２号　基本情報入力シート'!W457="","",'様式第２号　基本情報入力シート'!W457)</f>
        <v/>
      </c>
      <c r="G420" s="426" t="str">
        <f>IF('様式第２号　基本情報入力シート'!Z457="","",'様式第２号　基本情報入力シート'!Z457)</f>
        <v/>
      </c>
      <c r="H420" s="475" t="str">
        <f>IF('様式第２号　基本情報入力シート'!AD457="","",'様式第２号　基本情報入力シート'!AD457)</f>
        <v/>
      </c>
      <c r="I420" s="481" t="str">
        <f>IF('様式第２号　基本情報入力シート'!AE457="","",'様式第２号　基本情報入力シート'!AE457)</f>
        <v/>
      </c>
      <c r="J420" s="488"/>
      <c r="K420" s="491"/>
      <c r="L420" s="491"/>
      <c r="M420" s="494" t="str">
        <f>IF(G420="","",VLOOKUP(AM420,'【参考】数式用'!$AZ$3:$BA$6,2,FALSE))</f>
        <v/>
      </c>
      <c r="N420" s="503" t="str">
        <f>IF(G420="","",VLOOKUP(G420,'【参考】数式用'!$A$4:$L$54,MATCH('様式４号（個表） '!M420,'【参考】数式用'!$J$3:$L$3,0)+9,FALSE))</f>
        <v/>
      </c>
      <c r="O420" s="513" t="s">
        <v>2422</v>
      </c>
      <c r="P420" s="517" t="str">
        <f t="shared" si="30"/>
        <v>未入力あり</v>
      </c>
      <c r="Q420" s="525" t="str">
        <f>IFERROR(IF(P420="未入力あり","",ROUNDDOWN(ROUNDDOWN($H420*$I420,0)*VLOOKUP($G420,'【参考】数式用'!$A$4:$E$54,3,FALSE),0)),"")</f>
        <v/>
      </c>
      <c r="R420" s="525" t="str">
        <f>IF(AK420="×",0,IF(P420="未入力あり","",ROUNDDOWN(ROUNDDOWN($H420*$I420,0)*VLOOKUP($G420,'【参考】数式用'!$A$4:$E$54,4,FALSE),0)))</f>
        <v/>
      </c>
      <c r="S420" s="529" t="str">
        <f>IF(AL420="×",0,IF(P420="未入力あり","",ROUNDDOWN(ROUNDDOWN($H420*$I420,0)*VLOOKUP($G420,'【参考】数式用'!$A$4:$E$54,5,FALSE),0)))</f>
        <v/>
      </c>
      <c r="U420" s="535"/>
      <c r="V420" s="535"/>
      <c r="W420" s="535"/>
      <c r="X420" s="535"/>
      <c r="Y420" s="535"/>
      <c r="Z420" s="535"/>
      <c r="AA420" s="535"/>
      <c r="AB420" s="535"/>
      <c r="AC420" s="535"/>
      <c r="AD420" s="535"/>
      <c r="AE420" s="535"/>
      <c r="AG420" s="541" t="e">
        <f>IF(#REF!="○",F420,"")</f>
        <v>#REF!</v>
      </c>
      <c r="AH420" s="195" t="e">
        <f>VLOOKUP('様式４号（個表） '!$G420,'【参考】数式用'!$P$4:$Q$54,2,FALSE)</f>
        <v>#N/A</v>
      </c>
      <c r="AI420" s="195" t="e">
        <f>VLOOKUP('様式４号（個表） '!$G420,'【参考】数式用'!$P$4:$W$54,8,FALSE)</f>
        <v>#N/A</v>
      </c>
      <c r="AJ420" s="195" t="e">
        <f>VLOOKUP('様式４号（個表） '!$G420,'【参考】数式用'!$P$4:$AD$54,15,FALSE)</f>
        <v>#N/A</v>
      </c>
      <c r="AK420" s="195" t="str">
        <f t="shared" si="31"/>
        <v/>
      </c>
      <c r="AL420" s="195" t="str">
        <f t="shared" si="31"/>
        <v/>
      </c>
      <c r="AM420" s="195" t="str">
        <f t="shared" si="32"/>
        <v/>
      </c>
      <c r="AN420" s="195" t="str">
        <f>IF(G420="","",VLOOKUP(G420,'【参考】数式用'!$A$4:$M$54,13,FALSE))</f>
        <v/>
      </c>
      <c r="AO420" s="197" t="str">
        <f t="shared" si="33"/>
        <v>―</v>
      </c>
    </row>
    <row r="421" spans="1:41" ht="45" customHeight="1">
      <c r="A421" s="401">
        <f t="shared" si="34"/>
        <v>406</v>
      </c>
      <c r="B421" s="413" t="str">
        <f>IF('様式第２号　基本情報入力シート'!B458="","",'様式第２号　基本情報入力シート'!B458)</f>
        <v/>
      </c>
      <c r="C421" s="426" t="str">
        <f>IF('様式第２号　基本情報入力シート'!L458="","",'様式第２号　基本情報入力シート'!L458)</f>
        <v/>
      </c>
      <c r="D421" s="426" t="str">
        <f>IF('様式第２号　基本情報入力シート'!Q458="","",'様式第２号　基本情報入力シート'!Q458)</f>
        <v/>
      </c>
      <c r="E421" s="426" t="str">
        <f>IF('様式第２号　基本情報入力シート'!V458="","",'様式第２号　基本情報入力シート'!V458)</f>
        <v/>
      </c>
      <c r="F421" s="426" t="str">
        <f>IF('様式第２号　基本情報入力シート'!W458="","",'様式第２号　基本情報入力シート'!W458)</f>
        <v/>
      </c>
      <c r="G421" s="426" t="str">
        <f>IF('様式第２号　基本情報入力シート'!Z458="","",'様式第２号　基本情報入力シート'!Z458)</f>
        <v/>
      </c>
      <c r="H421" s="475" t="str">
        <f>IF('様式第２号　基本情報入力シート'!AD458="","",'様式第２号　基本情報入力シート'!AD458)</f>
        <v/>
      </c>
      <c r="I421" s="481" t="str">
        <f>IF('様式第２号　基本情報入力シート'!AE458="","",'様式第２号　基本情報入力シート'!AE458)</f>
        <v/>
      </c>
      <c r="J421" s="488"/>
      <c r="K421" s="491"/>
      <c r="L421" s="491"/>
      <c r="M421" s="494" t="str">
        <f>IF(G421="","",VLOOKUP(AM421,'【参考】数式用'!$AZ$3:$BA$6,2,FALSE))</f>
        <v/>
      </c>
      <c r="N421" s="503" t="str">
        <f>IF(G421="","",VLOOKUP(G421,'【参考】数式用'!$A$4:$L$54,MATCH('様式４号（個表） '!M421,'【参考】数式用'!$J$3:$L$3,0)+9,FALSE))</f>
        <v/>
      </c>
      <c r="O421" s="513" t="s">
        <v>2422</v>
      </c>
      <c r="P421" s="517" t="str">
        <f t="shared" si="30"/>
        <v>未入力あり</v>
      </c>
      <c r="Q421" s="525" t="str">
        <f>IFERROR(IF(P421="未入力あり","",ROUNDDOWN(ROUNDDOWN($H421*$I421,0)*VLOOKUP($G421,'【参考】数式用'!$A$4:$E$54,3,FALSE),0)),"")</f>
        <v/>
      </c>
      <c r="R421" s="525" t="str">
        <f>IF(AK421="×",0,IF(P421="未入力あり","",ROUNDDOWN(ROUNDDOWN($H421*$I421,0)*VLOOKUP($G421,'【参考】数式用'!$A$4:$E$54,4,FALSE),0)))</f>
        <v/>
      </c>
      <c r="S421" s="529" t="str">
        <f>IF(AL421="×",0,IF(P421="未入力あり","",ROUNDDOWN(ROUNDDOWN($H421*$I421,0)*VLOOKUP($G421,'【参考】数式用'!$A$4:$E$54,5,FALSE),0)))</f>
        <v/>
      </c>
      <c r="U421" s="535"/>
      <c r="V421" s="535"/>
      <c r="W421" s="535"/>
      <c r="X421" s="535"/>
      <c r="Y421" s="535"/>
      <c r="Z421" s="535"/>
      <c r="AA421" s="535"/>
      <c r="AB421" s="535"/>
      <c r="AC421" s="535"/>
      <c r="AD421" s="535"/>
      <c r="AE421" s="535"/>
      <c r="AG421" s="541" t="e">
        <f>IF(#REF!="○",F421,"")</f>
        <v>#REF!</v>
      </c>
      <c r="AH421" s="195" t="e">
        <f>VLOOKUP('様式４号（個表） '!$G421,'【参考】数式用'!$P$4:$Q$54,2,FALSE)</f>
        <v>#N/A</v>
      </c>
      <c r="AI421" s="195" t="e">
        <f>VLOOKUP('様式４号（個表） '!$G421,'【参考】数式用'!$P$4:$W$54,8,FALSE)</f>
        <v>#N/A</v>
      </c>
      <c r="AJ421" s="195" t="e">
        <f>VLOOKUP('様式４号（個表） '!$G421,'【参考】数式用'!$P$4:$AD$54,15,FALSE)</f>
        <v>#N/A</v>
      </c>
      <c r="AK421" s="195" t="str">
        <f t="shared" si="31"/>
        <v/>
      </c>
      <c r="AL421" s="195" t="str">
        <f t="shared" si="31"/>
        <v/>
      </c>
      <c r="AM421" s="195" t="str">
        <f t="shared" si="32"/>
        <v/>
      </c>
      <c r="AN421" s="195" t="str">
        <f>IF(G421="","",VLOOKUP(G421,'【参考】数式用'!$A$4:$M$54,13,FALSE))</f>
        <v/>
      </c>
      <c r="AO421" s="197" t="str">
        <f t="shared" si="33"/>
        <v>―</v>
      </c>
    </row>
    <row r="422" spans="1:41" ht="45" customHeight="1">
      <c r="A422" s="401">
        <f t="shared" si="34"/>
        <v>407</v>
      </c>
      <c r="B422" s="413" t="str">
        <f>IF('様式第２号　基本情報入力シート'!B459="","",'様式第２号　基本情報入力シート'!B459)</f>
        <v/>
      </c>
      <c r="C422" s="426" t="str">
        <f>IF('様式第２号　基本情報入力シート'!L459="","",'様式第２号　基本情報入力シート'!L459)</f>
        <v/>
      </c>
      <c r="D422" s="426" t="str">
        <f>IF('様式第２号　基本情報入力シート'!Q459="","",'様式第２号　基本情報入力シート'!Q459)</f>
        <v/>
      </c>
      <c r="E422" s="426" t="str">
        <f>IF('様式第２号　基本情報入力シート'!V459="","",'様式第２号　基本情報入力シート'!V459)</f>
        <v/>
      </c>
      <c r="F422" s="426" t="str">
        <f>IF('様式第２号　基本情報入力シート'!W459="","",'様式第２号　基本情報入力シート'!W459)</f>
        <v/>
      </c>
      <c r="G422" s="426" t="str">
        <f>IF('様式第２号　基本情報入力シート'!Z459="","",'様式第２号　基本情報入力シート'!Z459)</f>
        <v/>
      </c>
      <c r="H422" s="475" t="str">
        <f>IF('様式第２号　基本情報入力シート'!AD459="","",'様式第２号　基本情報入力シート'!AD459)</f>
        <v/>
      </c>
      <c r="I422" s="481" t="str">
        <f>IF('様式第２号　基本情報入力シート'!AE459="","",'様式第２号　基本情報入力シート'!AE459)</f>
        <v/>
      </c>
      <c r="J422" s="488"/>
      <c r="K422" s="491"/>
      <c r="L422" s="491"/>
      <c r="M422" s="494" t="str">
        <f>IF(G422="","",VLOOKUP(AM422,'【参考】数式用'!$AZ$3:$BA$6,2,FALSE))</f>
        <v/>
      </c>
      <c r="N422" s="503" t="str">
        <f>IF(G422="","",VLOOKUP(G422,'【参考】数式用'!$A$4:$L$54,MATCH('様式４号（個表） '!M422,'【参考】数式用'!$J$3:$L$3,0)+9,FALSE))</f>
        <v/>
      </c>
      <c r="O422" s="513" t="s">
        <v>2422</v>
      </c>
      <c r="P422" s="517" t="str">
        <f t="shared" si="30"/>
        <v>未入力あり</v>
      </c>
      <c r="Q422" s="525" t="str">
        <f>IFERROR(IF(P422="未入力あり","",ROUNDDOWN(ROUNDDOWN($H422*$I422,0)*VLOOKUP($G422,'【参考】数式用'!$A$4:$E$54,3,FALSE),0)),"")</f>
        <v/>
      </c>
      <c r="R422" s="525" t="str">
        <f>IF(AK422="×",0,IF(P422="未入力あり","",ROUNDDOWN(ROUNDDOWN($H422*$I422,0)*VLOOKUP($G422,'【参考】数式用'!$A$4:$E$54,4,FALSE),0)))</f>
        <v/>
      </c>
      <c r="S422" s="529" t="str">
        <f>IF(AL422="×",0,IF(P422="未入力あり","",ROUNDDOWN(ROUNDDOWN($H422*$I422,0)*VLOOKUP($G422,'【参考】数式用'!$A$4:$E$54,5,FALSE),0)))</f>
        <v/>
      </c>
      <c r="U422" s="535"/>
      <c r="V422" s="535"/>
      <c r="W422" s="535"/>
      <c r="X422" s="535"/>
      <c r="Y422" s="535"/>
      <c r="Z422" s="535"/>
      <c r="AA422" s="535"/>
      <c r="AB422" s="535"/>
      <c r="AC422" s="535"/>
      <c r="AD422" s="535"/>
      <c r="AE422" s="535"/>
      <c r="AG422" s="541" t="e">
        <f>IF(#REF!="○",F422,"")</f>
        <v>#REF!</v>
      </c>
      <c r="AH422" s="195" t="e">
        <f>VLOOKUP('様式４号（個表） '!$G422,'【参考】数式用'!$P$4:$Q$54,2,FALSE)</f>
        <v>#N/A</v>
      </c>
      <c r="AI422" s="195" t="e">
        <f>VLOOKUP('様式４号（個表） '!$G422,'【参考】数式用'!$P$4:$W$54,8,FALSE)</f>
        <v>#N/A</v>
      </c>
      <c r="AJ422" s="195" t="e">
        <f>VLOOKUP('様式４号（個表） '!$G422,'【参考】数式用'!$P$4:$AD$54,15,FALSE)</f>
        <v>#N/A</v>
      </c>
      <c r="AK422" s="195" t="str">
        <f t="shared" si="31"/>
        <v/>
      </c>
      <c r="AL422" s="195" t="str">
        <f t="shared" si="31"/>
        <v/>
      </c>
      <c r="AM422" s="195" t="str">
        <f t="shared" si="32"/>
        <v/>
      </c>
      <c r="AN422" s="195" t="str">
        <f>IF(G422="","",VLOOKUP(G422,'【参考】数式用'!$A$4:$M$54,13,FALSE))</f>
        <v/>
      </c>
      <c r="AO422" s="197" t="str">
        <f t="shared" si="33"/>
        <v>―</v>
      </c>
    </row>
    <row r="423" spans="1:41" ht="45" customHeight="1">
      <c r="A423" s="401">
        <f t="shared" si="34"/>
        <v>408</v>
      </c>
      <c r="B423" s="413" t="str">
        <f>IF('様式第２号　基本情報入力シート'!B460="","",'様式第２号　基本情報入力シート'!B460)</f>
        <v/>
      </c>
      <c r="C423" s="426" t="str">
        <f>IF('様式第２号　基本情報入力シート'!L460="","",'様式第２号　基本情報入力シート'!L460)</f>
        <v/>
      </c>
      <c r="D423" s="426" t="str">
        <f>IF('様式第２号　基本情報入力シート'!Q460="","",'様式第２号　基本情報入力シート'!Q460)</f>
        <v/>
      </c>
      <c r="E423" s="426" t="str">
        <f>IF('様式第２号　基本情報入力シート'!V460="","",'様式第２号　基本情報入力シート'!V460)</f>
        <v/>
      </c>
      <c r="F423" s="426" t="str">
        <f>IF('様式第２号　基本情報入力シート'!W460="","",'様式第２号　基本情報入力シート'!W460)</f>
        <v/>
      </c>
      <c r="G423" s="426" t="str">
        <f>IF('様式第２号　基本情報入力シート'!Z460="","",'様式第２号　基本情報入力シート'!Z460)</f>
        <v/>
      </c>
      <c r="H423" s="475" t="str">
        <f>IF('様式第２号　基本情報入力シート'!AD460="","",'様式第２号　基本情報入力シート'!AD460)</f>
        <v/>
      </c>
      <c r="I423" s="481" t="str">
        <f>IF('様式第２号　基本情報入力シート'!AE460="","",'様式第２号　基本情報入力シート'!AE460)</f>
        <v/>
      </c>
      <c r="J423" s="488"/>
      <c r="K423" s="491"/>
      <c r="L423" s="491"/>
      <c r="M423" s="494" t="str">
        <f>IF(G423="","",VLOOKUP(AM423,'【参考】数式用'!$AZ$3:$BA$6,2,FALSE))</f>
        <v/>
      </c>
      <c r="N423" s="503" t="str">
        <f>IF(G423="","",VLOOKUP(G423,'【参考】数式用'!$A$4:$L$54,MATCH('様式４号（個表） '!M423,'【参考】数式用'!$J$3:$L$3,0)+9,FALSE))</f>
        <v/>
      </c>
      <c r="O423" s="513" t="s">
        <v>2422</v>
      </c>
      <c r="P423" s="517" t="str">
        <f t="shared" si="30"/>
        <v>未入力あり</v>
      </c>
      <c r="Q423" s="525" t="str">
        <f>IFERROR(IF(P423="未入力あり","",ROUNDDOWN(ROUNDDOWN($H423*$I423,0)*VLOOKUP($G423,'【参考】数式用'!$A$4:$E$54,3,FALSE),0)),"")</f>
        <v/>
      </c>
      <c r="R423" s="525" t="str">
        <f>IF(AK423="×",0,IF(P423="未入力あり","",ROUNDDOWN(ROUNDDOWN($H423*$I423,0)*VLOOKUP($G423,'【参考】数式用'!$A$4:$E$54,4,FALSE),0)))</f>
        <v/>
      </c>
      <c r="S423" s="529" t="str">
        <f>IF(AL423="×",0,IF(P423="未入力あり","",ROUNDDOWN(ROUNDDOWN($H423*$I423,0)*VLOOKUP($G423,'【参考】数式用'!$A$4:$E$54,5,FALSE),0)))</f>
        <v/>
      </c>
      <c r="U423" s="535"/>
      <c r="V423" s="535"/>
      <c r="W423" s="535"/>
      <c r="X423" s="535"/>
      <c r="Y423" s="535"/>
      <c r="Z423" s="535"/>
      <c r="AA423" s="535"/>
      <c r="AB423" s="535"/>
      <c r="AC423" s="535"/>
      <c r="AD423" s="535"/>
      <c r="AE423" s="535"/>
      <c r="AG423" s="541" t="e">
        <f>IF(#REF!="○",F423,"")</f>
        <v>#REF!</v>
      </c>
      <c r="AH423" s="195" t="e">
        <f>VLOOKUP('様式４号（個表） '!$G423,'【参考】数式用'!$P$4:$Q$54,2,FALSE)</f>
        <v>#N/A</v>
      </c>
      <c r="AI423" s="195" t="e">
        <f>VLOOKUP('様式４号（個表） '!$G423,'【参考】数式用'!$P$4:$W$54,8,FALSE)</f>
        <v>#N/A</v>
      </c>
      <c r="AJ423" s="195" t="e">
        <f>VLOOKUP('様式４号（個表） '!$G423,'【参考】数式用'!$P$4:$AD$54,15,FALSE)</f>
        <v>#N/A</v>
      </c>
      <c r="AK423" s="195" t="str">
        <f t="shared" si="31"/>
        <v/>
      </c>
      <c r="AL423" s="195" t="str">
        <f t="shared" si="31"/>
        <v/>
      </c>
      <c r="AM423" s="195" t="str">
        <f t="shared" si="32"/>
        <v/>
      </c>
      <c r="AN423" s="195" t="str">
        <f>IF(G423="","",VLOOKUP(G423,'【参考】数式用'!$A$4:$M$54,13,FALSE))</f>
        <v/>
      </c>
      <c r="AO423" s="197" t="str">
        <f t="shared" si="33"/>
        <v>―</v>
      </c>
    </row>
    <row r="424" spans="1:41" ht="45" customHeight="1">
      <c r="A424" s="401">
        <f t="shared" si="34"/>
        <v>409</v>
      </c>
      <c r="B424" s="413" t="str">
        <f>IF('様式第２号　基本情報入力シート'!B461="","",'様式第２号　基本情報入力シート'!B461)</f>
        <v/>
      </c>
      <c r="C424" s="426" t="str">
        <f>IF('様式第２号　基本情報入力シート'!L461="","",'様式第２号　基本情報入力シート'!L461)</f>
        <v/>
      </c>
      <c r="D424" s="426" t="str">
        <f>IF('様式第２号　基本情報入力シート'!Q461="","",'様式第２号　基本情報入力シート'!Q461)</f>
        <v/>
      </c>
      <c r="E424" s="426" t="str">
        <f>IF('様式第２号　基本情報入力シート'!V461="","",'様式第２号　基本情報入力シート'!V461)</f>
        <v/>
      </c>
      <c r="F424" s="426" t="str">
        <f>IF('様式第２号　基本情報入力シート'!W461="","",'様式第２号　基本情報入力シート'!W461)</f>
        <v/>
      </c>
      <c r="G424" s="426" t="str">
        <f>IF('様式第２号　基本情報入力シート'!Z461="","",'様式第２号　基本情報入力シート'!Z461)</f>
        <v/>
      </c>
      <c r="H424" s="475" t="str">
        <f>IF('様式第２号　基本情報入力シート'!AD461="","",'様式第２号　基本情報入力シート'!AD461)</f>
        <v/>
      </c>
      <c r="I424" s="481" t="str">
        <f>IF('様式第２号　基本情報入力シート'!AE461="","",'様式第２号　基本情報入力シート'!AE461)</f>
        <v/>
      </c>
      <c r="J424" s="488"/>
      <c r="K424" s="491"/>
      <c r="L424" s="491"/>
      <c r="M424" s="494" t="str">
        <f>IF(G424="","",VLOOKUP(AM424,'【参考】数式用'!$AZ$3:$BA$6,2,FALSE))</f>
        <v/>
      </c>
      <c r="N424" s="503" t="str">
        <f>IF(G424="","",VLOOKUP(G424,'【参考】数式用'!$A$4:$L$54,MATCH('様式４号（個表） '!M424,'【参考】数式用'!$J$3:$L$3,0)+9,FALSE))</f>
        <v/>
      </c>
      <c r="O424" s="513" t="s">
        <v>2422</v>
      </c>
      <c r="P424" s="517" t="str">
        <f t="shared" si="30"/>
        <v>未入力あり</v>
      </c>
      <c r="Q424" s="525" t="str">
        <f>IFERROR(IF(P424="未入力あり","",ROUNDDOWN(ROUNDDOWN($H424*$I424,0)*VLOOKUP($G424,'【参考】数式用'!$A$4:$E$54,3,FALSE),0)),"")</f>
        <v/>
      </c>
      <c r="R424" s="525" t="str">
        <f>IF(AK424="×",0,IF(P424="未入力あり","",ROUNDDOWN(ROUNDDOWN($H424*$I424,0)*VLOOKUP($G424,'【参考】数式用'!$A$4:$E$54,4,FALSE),0)))</f>
        <v/>
      </c>
      <c r="S424" s="529" t="str">
        <f>IF(AL424="×",0,IF(P424="未入力あり","",ROUNDDOWN(ROUNDDOWN($H424*$I424,0)*VLOOKUP($G424,'【参考】数式用'!$A$4:$E$54,5,FALSE),0)))</f>
        <v/>
      </c>
      <c r="U424" s="535"/>
      <c r="V424" s="535"/>
      <c r="W424" s="535"/>
      <c r="X424" s="535"/>
      <c r="Y424" s="535"/>
      <c r="Z424" s="535"/>
      <c r="AA424" s="535"/>
      <c r="AB424" s="535"/>
      <c r="AC424" s="535"/>
      <c r="AD424" s="535"/>
      <c r="AE424" s="535"/>
      <c r="AG424" s="541" t="e">
        <f>IF(#REF!="○",F424,"")</f>
        <v>#REF!</v>
      </c>
      <c r="AH424" s="195" t="e">
        <f>VLOOKUP('様式４号（個表） '!$G424,'【参考】数式用'!$P$4:$Q$54,2,FALSE)</f>
        <v>#N/A</v>
      </c>
      <c r="AI424" s="195" t="e">
        <f>VLOOKUP('様式４号（個表） '!$G424,'【参考】数式用'!$P$4:$W$54,8,FALSE)</f>
        <v>#N/A</v>
      </c>
      <c r="AJ424" s="195" t="e">
        <f>VLOOKUP('様式４号（個表） '!$G424,'【参考】数式用'!$P$4:$AD$54,15,FALSE)</f>
        <v>#N/A</v>
      </c>
      <c r="AK424" s="195" t="str">
        <f t="shared" si="31"/>
        <v/>
      </c>
      <c r="AL424" s="195" t="str">
        <f t="shared" si="31"/>
        <v/>
      </c>
      <c r="AM424" s="195" t="str">
        <f t="shared" si="32"/>
        <v/>
      </c>
      <c r="AN424" s="195" t="str">
        <f>IF(G424="","",VLOOKUP(G424,'【参考】数式用'!$A$4:$M$54,13,FALSE))</f>
        <v/>
      </c>
      <c r="AO424" s="197" t="str">
        <f t="shared" si="33"/>
        <v>―</v>
      </c>
    </row>
    <row r="425" spans="1:41" ht="45" customHeight="1">
      <c r="A425" s="401">
        <f t="shared" si="34"/>
        <v>410</v>
      </c>
      <c r="B425" s="413" t="str">
        <f>IF('様式第２号　基本情報入力シート'!B462="","",'様式第２号　基本情報入力シート'!B462)</f>
        <v/>
      </c>
      <c r="C425" s="426" t="str">
        <f>IF('様式第２号　基本情報入力シート'!L462="","",'様式第２号　基本情報入力シート'!L462)</f>
        <v/>
      </c>
      <c r="D425" s="426" t="str">
        <f>IF('様式第２号　基本情報入力シート'!Q462="","",'様式第２号　基本情報入力シート'!Q462)</f>
        <v/>
      </c>
      <c r="E425" s="426" t="str">
        <f>IF('様式第２号　基本情報入力シート'!V462="","",'様式第２号　基本情報入力シート'!V462)</f>
        <v/>
      </c>
      <c r="F425" s="426" t="str">
        <f>IF('様式第２号　基本情報入力シート'!W462="","",'様式第２号　基本情報入力シート'!W462)</f>
        <v/>
      </c>
      <c r="G425" s="426" t="str">
        <f>IF('様式第２号　基本情報入力シート'!Z462="","",'様式第２号　基本情報入力シート'!Z462)</f>
        <v/>
      </c>
      <c r="H425" s="475" t="str">
        <f>IF('様式第２号　基本情報入力シート'!AD462="","",'様式第２号　基本情報入力シート'!AD462)</f>
        <v/>
      </c>
      <c r="I425" s="481" t="str">
        <f>IF('様式第２号　基本情報入力シート'!AE462="","",'様式第２号　基本情報入力シート'!AE462)</f>
        <v/>
      </c>
      <c r="J425" s="488"/>
      <c r="K425" s="491"/>
      <c r="L425" s="491"/>
      <c r="M425" s="494" t="str">
        <f>IF(G425="","",VLOOKUP(AM425,'【参考】数式用'!$AZ$3:$BA$6,2,FALSE))</f>
        <v/>
      </c>
      <c r="N425" s="503" t="str">
        <f>IF(G425="","",VLOOKUP(G425,'【参考】数式用'!$A$4:$L$54,MATCH('様式４号（個表） '!M425,'【参考】数式用'!$J$3:$L$3,0)+9,FALSE))</f>
        <v/>
      </c>
      <c r="O425" s="513" t="s">
        <v>2422</v>
      </c>
      <c r="P425" s="517" t="str">
        <f t="shared" si="30"/>
        <v>未入力あり</v>
      </c>
      <c r="Q425" s="525" t="str">
        <f>IFERROR(IF(P425="未入力あり","",ROUNDDOWN(ROUNDDOWN($H425*$I425,0)*VLOOKUP($G425,'【参考】数式用'!$A$4:$E$54,3,FALSE),0)),"")</f>
        <v/>
      </c>
      <c r="R425" s="525" t="str">
        <f>IF(AK425="×",0,IF(P425="未入力あり","",ROUNDDOWN(ROUNDDOWN($H425*$I425,0)*VLOOKUP($G425,'【参考】数式用'!$A$4:$E$54,4,FALSE),0)))</f>
        <v/>
      </c>
      <c r="S425" s="529" t="str">
        <f>IF(AL425="×",0,IF(P425="未入力あり","",ROUNDDOWN(ROUNDDOWN($H425*$I425,0)*VLOOKUP($G425,'【参考】数式用'!$A$4:$E$54,5,FALSE),0)))</f>
        <v/>
      </c>
      <c r="U425" s="535"/>
      <c r="V425" s="535"/>
      <c r="W425" s="535"/>
      <c r="X425" s="535"/>
      <c r="Y425" s="535"/>
      <c r="Z425" s="535"/>
      <c r="AA425" s="535"/>
      <c r="AB425" s="535"/>
      <c r="AC425" s="535"/>
      <c r="AD425" s="535"/>
      <c r="AE425" s="535"/>
      <c r="AG425" s="541" t="e">
        <f>IF(#REF!="○",F425,"")</f>
        <v>#REF!</v>
      </c>
      <c r="AH425" s="195" t="e">
        <f>VLOOKUP('様式４号（個表） '!$G425,'【参考】数式用'!$P$4:$Q$54,2,FALSE)</f>
        <v>#N/A</v>
      </c>
      <c r="AI425" s="195" t="e">
        <f>VLOOKUP('様式４号（個表） '!$G425,'【参考】数式用'!$P$4:$W$54,8,FALSE)</f>
        <v>#N/A</v>
      </c>
      <c r="AJ425" s="195" t="e">
        <f>VLOOKUP('様式４号（個表） '!$G425,'【参考】数式用'!$P$4:$AD$54,15,FALSE)</f>
        <v>#N/A</v>
      </c>
      <c r="AK425" s="195" t="str">
        <f t="shared" si="31"/>
        <v/>
      </c>
      <c r="AL425" s="195" t="str">
        <f t="shared" si="31"/>
        <v/>
      </c>
      <c r="AM425" s="195" t="str">
        <f t="shared" si="32"/>
        <v/>
      </c>
      <c r="AN425" s="195" t="str">
        <f>IF(G425="","",VLOOKUP(G425,'【参考】数式用'!$A$4:$M$54,13,FALSE))</f>
        <v/>
      </c>
      <c r="AO425" s="197" t="str">
        <f t="shared" si="33"/>
        <v>―</v>
      </c>
    </row>
    <row r="426" spans="1:41" ht="45" customHeight="1">
      <c r="A426" s="401">
        <f t="shared" si="34"/>
        <v>411</v>
      </c>
      <c r="B426" s="413" t="str">
        <f>IF('様式第２号　基本情報入力シート'!B463="","",'様式第２号　基本情報入力シート'!B463)</f>
        <v/>
      </c>
      <c r="C426" s="426" t="str">
        <f>IF('様式第２号　基本情報入力シート'!L463="","",'様式第２号　基本情報入力シート'!L463)</f>
        <v/>
      </c>
      <c r="D426" s="426" t="str">
        <f>IF('様式第２号　基本情報入力シート'!Q463="","",'様式第２号　基本情報入力シート'!Q463)</f>
        <v/>
      </c>
      <c r="E426" s="426" t="str">
        <f>IF('様式第２号　基本情報入力シート'!V463="","",'様式第２号　基本情報入力シート'!V463)</f>
        <v/>
      </c>
      <c r="F426" s="426" t="str">
        <f>IF('様式第２号　基本情報入力シート'!W463="","",'様式第２号　基本情報入力シート'!W463)</f>
        <v/>
      </c>
      <c r="G426" s="426" t="str">
        <f>IF('様式第２号　基本情報入力シート'!Z463="","",'様式第２号　基本情報入力シート'!Z463)</f>
        <v/>
      </c>
      <c r="H426" s="475" t="str">
        <f>IF('様式第２号　基本情報入力シート'!AD463="","",'様式第２号　基本情報入力シート'!AD463)</f>
        <v/>
      </c>
      <c r="I426" s="481" t="str">
        <f>IF('様式第２号　基本情報入力シート'!AE463="","",'様式第２号　基本情報入力シート'!AE463)</f>
        <v/>
      </c>
      <c r="J426" s="488"/>
      <c r="K426" s="491"/>
      <c r="L426" s="491"/>
      <c r="M426" s="494" t="str">
        <f>IF(G426="","",VLOOKUP(AM426,'【参考】数式用'!$AZ$3:$BA$6,2,FALSE))</f>
        <v/>
      </c>
      <c r="N426" s="503" t="str">
        <f>IF(G426="","",VLOOKUP(G426,'【参考】数式用'!$A$4:$L$54,MATCH('様式４号（個表） '!M426,'【参考】数式用'!$J$3:$L$3,0)+9,FALSE))</f>
        <v/>
      </c>
      <c r="O426" s="513" t="s">
        <v>2422</v>
      </c>
      <c r="P426" s="517" t="str">
        <f t="shared" si="30"/>
        <v>未入力あり</v>
      </c>
      <c r="Q426" s="525" t="str">
        <f>IFERROR(IF(P426="未入力あり","",ROUNDDOWN(ROUNDDOWN($H426*$I426,0)*VLOOKUP($G426,'【参考】数式用'!$A$4:$E$54,3,FALSE),0)),"")</f>
        <v/>
      </c>
      <c r="R426" s="525" t="str">
        <f>IF(AK426="×",0,IF(P426="未入力あり","",ROUNDDOWN(ROUNDDOWN($H426*$I426,0)*VLOOKUP($G426,'【参考】数式用'!$A$4:$E$54,4,FALSE),0)))</f>
        <v/>
      </c>
      <c r="S426" s="529" t="str">
        <f>IF(AL426="×",0,IF(P426="未入力あり","",ROUNDDOWN(ROUNDDOWN($H426*$I426,0)*VLOOKUP($G426,'【参考】数式用'!$A$4:$E$54,5,FALSE),0)))</f>
        <v/>
      </c>
      <c r="U426" s="535"/>
      <c r="V426" s="535"/>
      <c r="W426" s="535"/>
      <c r="X426" s="535"/>
      <c r="Y426" s="535"/>
      <c r="Z426" s="535"/>
      <c r="AA426" s="535"/>
      <c r="AB426" s="535"/>
      <c r="AC426" s="535"/>
      <c r="AD426" s="535"/>
      <c r="AE426" s="535"/>
      <c r="AG426" s="541" t="e">
        <f>IF(#REF!="○",F426,"")</f>
        <v>#REF!</v>
      </c>
      <c r="AH426" s="195" t="e">
        <f>VLOOKUP('様式４号（個表） '!$G426,'【参考】数式用'!$P$4:$Q$54,2,FALSE)</f>
        <v>#N/A</v>
      </c>
      <c r="AI426" s="195" t="e">
        <f>VLOOKUP('様式４号（個表） '!$G426,'【参考】数式用'!$P$4:$W$54,8,FALSE)</f>
        <v>#N/A</v>
      </c>
      <c r="AJ426" s="195" t="e">
        <f>VLOOKUP('様式４号（個表） '!$G426,'【参考】数式用'!$P$4:$AD$54,15,FALSE)</f>
        <v>#N/A</v>
      </c>
      <c r="AK426" s="195" t="str">
        <f t="shared" si="31"/>
        <v/>
      </c>
      <c r="AL426" s="195" t="str">
        <f t="shared" si="31"/>
        <v/>
      </c>
      <c r="AM426" s="195" t="str">
        <f t="shared" si="32"/>
        <v/>
      </c>
      <c r="AN426" s="195" t="str">
        <f>IF(G426="","",VLOOKUP(G426,'【参考】数式用'!$A$4:$M$54,13,FALSE))</f>
        <v/>
      </c>
      <c r="AO426" s="197" t="str">
        <f t="shared" si="33"/>
        <v>―</v>
      </c>
    </row>
    <row r="427" spans="1:41" ht="45" customHeight="1">
      <c r="A427" s="401">
        <f t="shared" si="34"/>
        <v>412</v>
      </c>
      <c r="B427" s="413" t="str">
        <f>IF('様式第２号　基本情報入力シート'!B464="","",'様式第２号　基本情報入力シート'!B464)</f>
        <v/>
      </c>
      <c r="C427" s="426" t="str">
        <f>IF('様式第２号　基本情報入力シート'!L464="","",'様式第２号　基本情報入力シート'!L464)</f>
        <v/>
      </c>
      <c r="D427" s="426" t="str">
        <f>IF('様式第２号　基本情報入力シート'!Q464="","",'様式第２号　基本情報入力シート'!Q464)</f>
        <v/>
      </c>
      <c r="E427" s="426" t="str">
        <f>IF('様式第２号　基本情報入力シート'!V464="","",'様式第２号　基本情報入力シート'!V464)</f>
        <v/>
      </c>
      <c r="F427" s="426" t="str">
        <f>IF('様式第２号　基本情報入力シート'!W464="","",'様式第２号　基本情報入力シート'!W464)</f>
        <v/>
      </c>
      <c r="G427" s="426" t="str">
        <f>IF('様式第２号　基本情報入力シート'!Z464="","",'様式第２号　基本情報入力シート'!Z464)</f>
        <v/>
      </c>
      <c r="H427" s="475" t="str">
        <f>IF('様式第２号　基本情報入力シート'!AD464="","",'様式第２号　基本情報入力シート'!AD464)</f>
        <v/>
      </c>
      <c r="I427" s="481" t="str">
        <f>IF('様式第２号　基本情報入力シート'!AE464="","",'様式第２号　基本情報入力シート'!AE464)</f>
        <v/>
      </c>
      <c r="J427" s="488"/>
      <c r="K427" s="491"/>
      <c r="L427" s="491"/>
      <c r="M427" s="494" t="str">
        <f>IF(G427="","",VLOOKUP(AM427,'【参考】数式用'!$AZ$3:$BA$6,2,FALSE))</f>
        <v/>
      </c>
      <c r="N427" s="503" t="str">
        <f>IF(G427="","",VLOOKUP(G427,'【参考】数式用'!$A$4:$L$54,MATCH('様式４号（個表） '!M427,'【参考】数式用'!$J$3:$L$3,0)+9,FALSE))</f>
        <v/>
      </c>
      <c r="O427" s="513" t="s">
        <v>2422</v>
      </c>
      <c r="P427" s="517" t="str">
        <f t="shared" si="30"/>
        <v>未入力あり</v>
      </c>
      <c r="Q427" s="525" t="str">
        <f>IFERROR(IF(P427="未入力あり","",ROUNDDOWN(ROUNDDOWN($H427*$I427,0)*VLOOKUP($G427,'【参考】数式用'!$A$4:$E$54,3,FALSE),0)),"")</f>
        <v/>
      </c>
      <c r="R427" s="525" t="str">
        <f>IF(AK427="×",0,IF(P427="未入力あり","",ROUNDDOWN(ROUNDDOWN($H427*$I427,0)*VLOOKUP($G427,'【参考】数式用'!$A$4:$E$54,4,FALSE),0)))</f>
        <v/>
      </c>
      <c r="S427" s="529" t="str">
        <f>IF(AL427="×",0,IF(P427="未入力あり","",ROUNDDOWN(ROUNDDOWN($H427*$I427,0)*VLOOKUP($G427,'【参考】数式用'!$A$4:$E$54,5,FALSE),0)))</f>
        <v/>
      </c>
      <c r="U427" s="535"/>
      <c r="V427" s="535"/>
      <c r="W427" s="535"/>
      <c r="X427" s="535"/>
      <c r="Y427" s="535"/>
      <c r="Z427" s="535"/>
      <c r="AA427" s="535"/>
      <c r="AB427" s="535"/>
      <c r="AC427" s="535"/>
      <c r="AD427" s="535"/>
      <c r="AE427" s="535"/>
      <c r="AG427" s="541" t="e">
        <f>IF(#REF!="○",F427,"")</f>
        <v>#REF!</v>
      </c>
      <c r="AH427" s="195" t="e">
        <f>VLOOKUP('様式４号（個表） '!$G427,'【参考】数式用'!$P$4:$Q$54,2,FALSE)</f>
        <v>#N/A</v>
      </c>
      <c r="AI427" s="195" t="e">
        <f>VLOOKUP('様式４号（個表） '!$G427,'【参考】数式用'!$P$4:$W$54,8,FALSE)</f>
        <v>#N/A</v>
      </c>
      <c r="AJ427" s="195" t="e">
        <f>VLOOKUP('様式４号（個表） '!$G427,'【参考】数式用'!$P$4:$AD$54,15,FALSE)</f>
        <v>#N/A</v>
      </c>
      <c r="AK427" s="195" t="str">
        <f t="shared" si="31"/>
        <v/>
      </c>
      <c r="AL427" s="195" t="str">
        <f t="shared" si="31"/>
        <v/>
      </c>
      <c r="AM427" s="195" t="str">
        <f t="shared" si="32"/>
        <v/>
      </c>
      <c r="AN427" s="195" t="str">
        <f>IF(G427="","",VLOOKUP(G427,'【参考】数式用'!$A$4:$M$54,13,FALSE))</f>
        <v/>
      </c>
      <c r="AO427" s="197" t="str">
        <f t="shared" si="33"/>
        <v>―</v>
      </c>
    </row>
    <row r="428" spans="1:41" ht="45" customHeight="1">
      <c r="A428" s="401">
        <f t="shared" si="34"/>
        <v>413</v>
      </c>
      <c r="B428" s="413" t="str">
        <f>IF('様式第２号　基本情報入力シート'!B465="","",'様式第２号　基本情報入力シート'!B465)</f>
        <v/>
      </c>
      <c r="C428" s="426" t="str">
        <f>IF('様式第２号　基本情報入力シート'!L465="","",'様式第２号　基本情報入力シート'!L465)</f>
        <v/>
      </c>
      <c r="D428" s="426" t="str">
        <f>IF('様式第２号　基本情報入力シート'!Q465="","",'様式第２号　基本情報入力シート'!Q465)</f>
        <v/>
      </c>
      <c r="E428" s="426" t="str">
        <f>IF('様式第２号　基本情報入力シート'!V465="","",'様式第２号　基本情報入力シート'!V465)</f>
        <v/>
      </c>
      <c r="F428" s="426" t="str">
        <f>IF('様式第２号　基本情報入力シート'!W465="","",'様式第２号　基本情報入力シート'!W465)</f>
        <v/>
      </c>
      <c r="G428" s="426" t="str">
        <f>IF('様式第２号　基本情報入力シート'!Z465="","",'様式第２号　基本情報入力シート'!Z465)</f>
        <v/>
      </c>
      <c r="H428" s="475" t="str">
        <f>IF('様式第２号　基本情報入力シート'!AD465="","",'様式第２号　基本情報入力シート'!AD465)</f>
        <v/>
      </c>
      <c r="I428" s="481" t="str">
        <f>IF('様式第２号　基本情報入力シート'!AE465="","",'様式第２号　基本情報入力シート'!AE465)</f>
        <v/>
      </c>
      <c r="J428" s="488"/>
      <c r="K428" s="491"/>
      <c r="L428" s="491"/>
      <c r="M428" s="494" t="str">
        <f>IF(G428="","",VLOOKUP(AM428,'【参考】数式用'!$AZ$3:$BA$6,2,FALSE))</f>
        <v/>
      </c>
      <c r="N428" s="503" t="str">
        <f>IF(G428="","",VLOOKUP(G428,'【参考】数式用'!$A$4:$L$54,MATCH('様式４号（個表） '!M428,'【参考】数式用'!$J$3:$L$3,0)+9,FALSE))</f>
        <v/>
      </c>
      <c r="O428" s="513" t="s">
        <v>2422</v>
      </c>
      <c r="P428" s="517" t="str">
        <f t="shared" si="30"/>
        <v>未入力あり</v>
      </c>
      <c r="Q428" s="525" t="str">
        <f>IFERROR(IF(P428="未入力あり","",ROUNDDOWN(ROUNDDOWN($H428*$I428,0)*VLOOKUP($G428,'【参考】数式用'!$A$4:$E$54,3,FALSE),0)),"")</f>
        <v/>
      </c>
      <c r="R428" s="525" t="str">
        <f>IF(AK428="×",0,IF(P428="未入力あり","",ROUNDDOWN(ROUNDDOWN($H428*$I428,0)*VLOOKUP($G428,'【参考】数式用'!$A$4:$E$54,4,FALSE),0)))</f>
        <v/>
      </c>
      <c r="S428" s="529" t="str">
        <f>IF(AL428="×",0,IF(P428="未入力あり","",ROUNDDOWN(ROUNDDOWN($H428*$I428,0)*VLOOKUP($G428,'【参考】数式用'!$A$4:$E$54,5,FALSE),0)))</f>
        <v/>
      </c>
      <c r="U428" s="535"/>
      <c r="V428" s="535"/>
      <c r="W428" s="535"/>
      <c r="X428" s="535"/>
      <c r="Y428" s="535"/>
      <c r="Z428" s="535"/>
      <c r="AA428" s="535"/>
      <c r="AB428" s="535"/>
      <c r="AC428" s="535"/>
      <c r="AD428" s="535"/>
      <c r="AE428" s="535"/>
      <c r="AG428" s="541" t="e">
        <f>IF(#REF!="○",F428,"")</f>
        <v>#REF!</v>
      </c>
      <c r="AH428" s="195" t="e">
        <f>VLOOKUP('様式４号（個表） '!$G428,'【参考】数式用'!$P$4:$Q$54,2,FALSE)</f>
        <v>#N/A</v>
      </c>
      <c r="AI428" s="195" t="e">
        <f>VLOOKUP('様式４号（個表） '!$G428,'【参考】数式用'!$P$4:$W$54,8,FALSE)</f>
        <v>#N/A</v>
      </c>
      <c r="AJ428" s="195" t="e">
        <f>VLOOKUP('様式４号（個表） '!$G428,'【参考】数式用'!$P$4:$AD$54,15,FALSE)</f>
        <v>#N/A</v>
      </c>
      <c r="AK428" s="195" t="str">
        <f t="shared" si="31"/>
        <v/>
      </c>
      <c r="AL428" s="195" t="str">
        <f t="shared" si="31"/>
        <v/>
      </c>
      <c r="AM428" s="195" t="str">
        <f t="shared" si="32"/>
        <v/>
      </c>
      <c r="AN428" s="195" t="str">
        <f>IF(G428="","",VLOOKUP(G428,'【参考】数式用'!$A$4:$M$54,13,FALSE))</f>
        <v/>
      </c>
      <c r="AO428" s="197" t="str">
        <f t="shared" si="33"/>
        <v>―</v>
      </c>
    </row>
    <row r="429" spans="1:41" ht="45" customHeight="1">
      <c r="A429" s="401">
        <f t="shared" si="34"/>
        <v>414</v>
      </c>
      <c r="B429" s="413" t="str">
        <f>IF('様式第２号　基本情報入力シート'!B466="","",'様式第２号　基本情報入力シート'!B466)</f>
        <v/>
      </c>
      <c r="C429" s="426" t="str">
        <f>IF('様式第２号　基本情報入力シート'!L466="","",'様式第２号　基本情報入力シート'!L466)</f>
        <v/>
      </c>
      <c r="D429" s="426" t="str">
        <f>IF('様式第２号　基本情報入力シート'!Q466="","",'様式第２号　基本情報入力シート'!Q466)</f>
        <v/>
      </c>
      <c r="E429" s="426" t="str">
        <f>IF('様式第２号　基本情報入力シート'!V466="","",'様式第２号　基本情報入力シート'!V466)</f>
        <v/>
      </c>
      <c r="F429" s="426" t="str">
        <f>IF('様式第２号　基本情報入力シート'!W466="","",'様式第２号　基本情報入力シート'!W466)</f>
        <v/>
      </c>
      <c r="G429" s="426" t="str">
        <f>IF('様式第２号　基本情報入力シート'!Z466="","",'様式第２号　基本情報入力シート'!Z466)</f>
        <v/>
      </c>
      <c r="H429" s="475" t="str">
        <f>IF('様式第２号　基本情報入力シート'!AD466="","",'様式第２号　基本情報入力シート'!AD466)</f>
        <v/>
      </c>
      <c r="I429" s="481" t="str">
        <f>IF('様式第２号　基本情報入力シート'!AE466="","",'様式第２号　基本情報入力シート'!AE466)</f>
        <v/>
      </c>
      <c r="J429" s="488"/>
      <c r="K429" s="491"/>
      <c r="L429" s="491"/>
      <c r="M429" s="494" t="str">
        <f>IF(G429="","",VLOOKUP(AM429,'【参考】数式用'!$AZ$3:$BA$6,2,FALSE))</f>
        <v/>
      </c>
      <c r="N429" s="503" t="str">
        <f>IF(G429="","",VLOOKUP(G429,'【参考】数式用'!$A$4:$L$54,MATCH('様式４号（個表） '!M429,'【参考】数式用'!$J$3:$L$3,0)+9,FALSE))</f>
        <v/>
      </c>
      <c r="O429" s="513" t="s">
        <v>2422</v>
      </c>
      <c r="P429" s="517" t="str">
        <f t="shared" si="30"/>
        <v>未入力あり</v>
      </c>
      <c r="Q429" s="525" t="str">
        <f>IFERROR(IF(P429="未入力あり","",ROUNDDOWN(ROUNDDOWN($H429*$I429,0)*VLOOKUP($G429,'【参考】数式用'!$A$4:$E$54,3,FALSE),0)),"")</f>
        <v/>
      </c>
      <c r="R429" s="525" t="str">
        <f>IF(AK429="×",0,IF(P429="未入力あり","",ROUNDDOWN(ROUNDDOWN($H429*$I429,0)*VLOOKUP($G429,'【参考】数式用'!$A$4:$E$54,4,FALSE),0)))</f>
        <v/>
      </c>
      <c r="S429" s="529" t="str">
        <f>IF(AL429="×",0,IF(P429="未入力あり","",ROUNDDOWN(ROUNDDOWN($H429*$I429,0)*VLOOKUP($G429,'【参考】数式用'!$A$4:$E$54,5,FALSE),0)))</f>
        <v/>
      </c>
      <c r="U429" s="535"/>
      <c r="V429" s="535"/>
      <c r="W429" s="535"/>
      <c r="X429" s="535"/>
      <c r="Y429" s="535"/>
      <c r="Z429" s="535"/>
      <c r="AA429" s="535"/>
      <c r="AB429" s="535"/>
      <c r="AC429" s="535"/>
      <c r="AD429" s="535"/>
      <c r="AE429" s="535"/>
      <c r="AG429" s="541" t="e">
        <f>IF(#REF!="○",F429,"")</f>
        <v>#REF!</v>
      </c>
      <c r="AH429" s="195" t="e">
        <f>VLOOKUP('様式４号（個表） '!$G429,'【参考】数式用'!$P$4:$Q$54,2,FALSE)</f>
        <v>#N/A</v>
      </c>
      <c r="AI429" s="195" t="e">
        <f>VLOOKUP('様式４号（個表） '!$G429,'【参考】数式用'!$P$4:$W$54,8,FALSE)</f>
        <v>#N/A</v>
      </c>
      <c r="AJ429" s="195" t="e">
        <f>VLOOKUP('様式４号（個表） '!$G429,'【参考】数式用'!$P$4:$AD$54,15,FALSE)</f>
        <v>#N/A</v>
      </c>
      <c r="AK429" s="195" t="str">
        <f t="shared" si="31"/>
        <v/>
      </c>
      <c r="AL429" s="195" t="str">
        <f t="shared" si="31"/>
        <v/>
      </c>
      <c r="AM429" s="195" t="str">
        <f t="shared" si="32"/>
        <v/>
      </c>
      <c r="AN429" s="195" t="str">
        <f>IF(G429="","",VLOOKUP(G429,'【参考】数式用'!$A$4:$M$54,13,FALSE))</f>
        <v/>
      </c>
      <c r="AO429" s="197" t="str">
        <f t="shared" si="33"/>
        <v>―</v>
      </c>
    </row>
    <row r="430" spans="1:41" ht="45" customHeight="1">
      <c r="A430" s="401">
        <f t="shared" si="34"/>
        <v>415</v>
      </c>
      <c r="B430" s="413" t="str">
        <f>IF('様式第２号　基本情報入力シート'!B467="","",'様式第２号　基本情報入力シート'!B467)</f>
        <v/>
      </c>
      <c r="C430" s="426" t="str">
        <f>IF('様式第２号　基本情報入力シート'!L467="","",'様式第２号　基本情報入力シート'!L467)</f>
        <v/>
      </c>
      <c r="D430" s="426" t="str">
        <f>IF('様式第２号　基本情報入力シート'!Q467="","",'様式第２号　基本情報入力シート'!Q467)</f>
        <v/>
      </c>
      <c r="E430" s="426" t="str">
        <f>IF('様式第２号　基本情報入力シート'!V467="","",'様式第２号　基本情報入力シート'!V467)</f>
        <v/>
      </c>
      <c r="F430" s="426" t="str">
        <f>IF('様式第２号　基本情報入力シート'!W467="","",'様式第２号　基本情報入力シート'!W467)</f>
        <v/>
      </c>
      <c r="G430" s="426" t="str">
        <f>IF('様式第２号　基本情報入力シート'!Z467="","",'様式第２号　基本情報入力シート'!Z467)</f>
        <v/>
      </c>
      <c r="H430" s="475" t="str">
        <f>IF('様式第２号　基本情報入力シート'!AD467="","",'様式第２号　基本情報入力シート'!AD467)</f>
        <v/>
      </c>
      <c r="I430" s="481" t="str">
        <f>IF('様式第２号　基本情報入力シート'!AE467="","",'様式第２号　基本情報入力シート'!AE467)</f>
        <v/>
      </c>
      <c r="J430" s="488"/>
      <c r="K430" s="491"/>
      <c r="L430" s="491"/>
      <c r="M430" s="494" t="str">
        <f>IF(G430="","",VLOOKUP(AM430,'【参考】数式用'!$AZ$3:$BA$6,2,FALSE))</f>
        <v/>
      </c>
      <c r="N430" s="503" t="str">
        <f>IF(G430="","",VLOOKUP(G430,'【参考】数式用'!$A$4:$L$54,MATCH('様式４号（個表） '!M430,'【参考】数式用'!$J$3:$L$3,0)+9,FALSE))</f>
        <v/>
      </c>
      <c r="O430" s="513" t="s">
        <v>2422</v>
      </c>
      <c r="P430" s="517" t="str">
        <f t="shared" si="30"/>
        <v>未入力あり</v>
      </c>
      <c r="Q430" s="525" t="str">
        <f>IFERROR(IF(P430="未入力あり","",ROUNDDOWN(ROUNDDOWN($H430*$I430,0)*VLOOKUP($G430,'【参考】数式用'!$A$4:$E$54,3,FALSE),0)),"")</f>
        <v/>
      </c>
      <c r="R430" s="525" t="str">
        <f>IF(AK430="×",0,IF(P430="未入力あり","",ROUNDDOWN(ROUNDDOWN($H430*$I430,0)*VLOOKUP($G430,'【参考】数式用'!$A$4:$E$54,4,FALSE),0)))</f>
        <v/>
      </c>
      <c r="S430" s="529" t="str">
        <f>IF(AL430="×",0,IF(P430="未入力あり","",ROUNDDOWN(ROUNDDOWN($H430*$I430,0)*VLOOKUP($G430,'【参考】数式用'!$A$4:$E$54,5,FALSE),0)))</f>
        <v/>
      </c>
      <c r="U430" s="535"/>
      <c r="V430" s="535"/>
      <c r="W430" s="535"/>
      <c r="X430" s="535"/>
      <c r="Y430" s="535"/>
      <c r="Z430" s="535"/>
      <c r="AA430" s="535"/>
      <c r="AB430" s="535"/>
      <c r="AC430" s="535"/>
      <c r="AD430" s="535"/>
      <c r="AE430" s="535"/>
      <c r="AG430" s="541" t="e">
        <f>IF(#REF!="○",F430,"")</f>
        <v>#REF!</v>
      </c>
      <c r="AH430" s="195" t="e">
        <f>VLOOKUP('様式４号（個表） '!$G430,'【参考】数式用'!$P$4:$Q$54,2,FALSE)</f>
        <v>#N/A</v>
      </c>
      <c r="AI430" s="195" t="e">
        <f>VLOOKUP('様式４号（個表） '!$G430,'【参考】数式用'!$P$4:$W$54,8,FALSE)</f>
        <v>#N/A</v>
      </c>
      <c r="AJ430" s="195" t="e">
        <f>VLOOKUP('様式４号（個表） '!$G430,'【参考】数式用'!$P$4:$AD$54,15,FALSE)</f>
        <v>#N/A</v>
      </c>
      <c r="AK430" s="195" t="str">
        <f t="shared" si="31"/>
        <v/>
      </c>
      <c r="AL430" s="195" t="str">
        <f t="shared" si="31"/>
        <v/>
      </c>
      <c r="AM430" s="195" t="str">
        <f t="shared" si="32"/>
        <v/>
      </c>
      <c r="AN430" s="195" t="str">
        <f>IF(G430="","",VLOOKUP(G430,'【参考】数式用'!$A$4:$M$54,13,FALSE))</f>
        <v/>
      </c>
      <c r="AO430" s="197" t="str">
        <f t="shared" si="33"/>
        <v>―</v>
      </c>
    </row>
    <row r="431" spans="1:41" ht="45" customHeight="1">
      <c r="A431" s="401">
        <f t="shared" si="34"/>
        <v>416</v>
      </c>
      <c r="B431" s="413" t="str">
        <f>IF('様式第２号　基本情報入力シート'!B468="","",'様式第２号　基本情報入力シート'!B468)</f>
        <v/>
      </c>
      <c r="C431" s="426" t="str">
        <f>IF('様式第２号　基本情報入力シート'!L468="","",'様式第２号　基本情報入力シート'!L468)</f>
        <v/>
      </c>
      <c r="D431" s="426" t="str">
        <f>IF('様式第２号　基本情報入力シート'!Q468="","",'様式第２号　基本情報入力シート'!Q468)</f>
        <v/>
      </c>
      <c r="E431" s="426" t="str">
        <f>IF('様式第２号　基本情報入力シート'!V468="","",'様式第２号　基本情報入力シート'!V468)</f>
        <v/>
      </c>
      <c r="F431" s="426" t="str">
        <f>IF('様式第２号　基本情報入力シート'!W468="","",'様式第２号　基本情報入力シート'!W468)</f>
        <v/>
      </c>
      <c r="G431" s="426" t="str">
        <f>IF('様式第２号　基本情報入力シート'!Z468="","",'様式第２号　基本情報入力シート'!Z468)</f>
        <v/>
      </c>
      <c r="H431" s="475" t="str">
        <f>IF('様式第２号　基本情報入力シート'!AD468="","",'様式第２号　基本情報入力シート'!AD468)</f>
        <v/>
      </c>
      <c r="I431" s="481" t="str">
        <f>IF('様式第２号　基本情報入力シート'!AE468="","",'様式第２号　基本情報入力シート'!AE468)</f>
        <v/>
      </c>
      <c r="J431" s="488"/>
      <c r="K431" s="491"/>
      <c r="L431" s="491"/>
      <c r="M431" s="494" t="str">
        <f>IF(G431="","",VLOOKUP(AM431,'【参考】数式用'!$AZ$3:$BA$6,2,FALSE))</f>
        <v/>
      </c>
      <c r="N431" s="503" t="str">
        <f>IF(G431="","",VLOOKUP(G431,'【参考】数式用'!$A$4:$L$54,MATCH('様式４号（個表） '!M431,'【参考】数式用'!$J$3:$L$3,0)+9,FALSE))</f>
        <v/>
      </c>
      <c r="O431" s="513" t="s">
        <v>2422</v>
      </c>
      <c r="P431" s="517" t="str">
        <f t="shared" si="30"/>
        <v>未入力あり</v>
      </c>
      <c r="Q431" s="525" t="str">
        <f>IFERROR(IF(P431="未入力あり","",ROUNDDOWN(ROUNDDOWN($H431*$I431,0)*VLOOKUP($G431,'【参考】数式用'!$A$4:$E$54,3,FALSE),0)),"")</f>
        <v/>
      </c>
      <c r="R431" s="525" t="str">
        <f>IF(AK431="×",0,IF(P431="未入力あり","",ROUNDDOWN(ROUNDDOWN($H431*$I431,0)*VLOOKUP($G431,'【参考】数式用'!$A$4:$E$54,4,FALSE),0)))</f>
        <v/>
      </c>
      <c r="S431" s="529" t="str">
        <f>IF(AL431="×",0,IF(P431="未入力あり","",ROUNDDOWN(ROUNDDOWN($H431*$I431,0)*VLOOKUP($G431,'【参考】数式用'!$A$4:$E$54,5,FALSE),0)))</f>
        <v/>
      </c>
      <c r="U431" s="535"/>
      <c r="V431" s="535"/>
      <c r="W431" s="535"/>
      <c r="X431" s="535"/>
      <c r="Y431" s="535"/>
      <c r="Z431" s="535"/>
      <c r="AA431" s="535"/>
      <c r="AB431" s="535"/>
      <c r="AC431" s="535"/>
      <c r="AD431" s="535"/>
      <c r="AE431" s="535"/>
      <c r="AG431" s="541" t="e">
        <f>IF(#REF!="○",F431,"")</f>
        <v>#REF!</v>
      </c>
      <c r="AH431" s="195" t="e">
        <f>VLOOKUP('様式４号（個表） '!$G431,'【参考】数式用'!$P$4:$Q$54,2,FALSE)</f>
        <v>#N/A</v>
      </c>
      <c r="AI431" s="195" t="e">
        <f>VLOOKUP('様式４号（個表） '!$G431,'【参考】数式用'!$P$4:$W$54,8,FALSE)</f>
        <v>#N/A</v>
      </c>
      <c r="AJ431" s="195" t="e">
        <f>VLOOKUP('様式４号（個表） '!$G431,'【参考】数式用'!$P$4:$AD$54,15,FALSE)</f>
        <v>#N/A</v>
      </c>
      <c r="AK431" s="195" t="str">
        <f t="shared" si="31"/>
        <v/>
      </c>
      <c r="AL431" s="195" t="str">
        <f t="shared" si="31"/>
        <v/>
      </c>
      <c r="AM431" s="195" t="str">
        <f t="shared" si="32"/>
        <v/>
      </c>
      <c r="AN431" s="195" t="str">
        <f>IF(G431="","",VLOOKUP(G431,'【参考】数式用'!$A$4:$M$54,13,FALSE))</f>
        <v/>
      </c>
      <c r="AO431" s="197" t="str">
        <f t="shared" si="33"/>
        <v>―</v>
      </c>
    </row>
    <row r="432" spans="1:41" ht="45" customHeight="1">
      <c r="A432" s="401">
        <f t="shared" si="34"/>
        <v>417</v>
      </c>
      <c r="B432" s="413" t="str">
        <f>IF('様式第２号　基本情報入力シート'!B469="","",'様式第２号　基本情報入力シート'!B469)</f>
        <v/>
      </c>
      <c r="C432" s="426" t="str">
        <f>IF('様式第２号　基本情報入力シート'!L469="","",'様式第２号　基本情報入力シート'!L469)</f>
        <v/>
      </c>
      <c r="D432" s="426" t="str">
        <f>IF('様式第２号　基本情報入力シート'!Q469="","",'様式第２号　基本情報入力シート'!Q469)</f>
        <v/>
      </c>
      <c r="E432" s="426" t="str">
        <f>IF('様式第２号　基本情報入力シート'!V469="","",'様式第２号　基本情報入力シート'!V469)</f>
        <v/>
      </c>
      <c r="F432" s="426" t="str">
        <f>IF('様式第２号　基本情報入力シート'!W469="","",'様式第２号　基本情報入力シート'!W469)</f>
        <v/>
      </c>
      <c r="G432" s="426" t="str">
        <f>IF('様式第２号　基本情報入力シート'!Z469="","",'様式第２号　基本情報入力シート'!Z469)</f>
        <v/>
      </c>
      <c r="H432" s="475" t="str">
        <f>IF('様式第２号　基本情報入力シート'!AD469="","",'様式第２号　基本情報入力シート'!AD469)</f>
        <v/>
      </c>
      <c r="I432" s="481" t="str">
        <f>IF('様式第２号　基本情報入力シート'!AE469="","",'様式第２号　基本情報入力シート'!AE469)</f>
        <v/>
      </c>
      <c r="J432" s="488"/>
      <c r="K432" s="491"/>
      <c r="L432" s="491"/>
      <c r="M432" s="494" t="str">
        <f>IF(G432="","",VLOOKUP(AM432,'【参考】数式用'!$AZ$3:$BA$6,2,FALSE))</f>
        <v/>
      </c>
      <c r="N432" s="503" t="str">
        <f>IF(G432="","",VLOOKUP(G432,'【参考】数式用'!$A$4:$L$54,MATCH('様式４号（個表） '!M432,'【参考】数式用'!$J$3:$L$3,0)+9,FALSE))</f>
        <v/>
      </c>
      <c r="O432" s="513" t="s">
        <v>2422</v>
      </c>
      <c r="P432" s="517" t="str">
        <f t="shared" si="30"/>
        <v>未入力あり</v>
      </c>
      <c r="Q432" s="525" t="str">
        <f>IFERROR(IF(P432="未入力あり","",ROUNDDOWN(ROUNDDOWN($H432*$I432,0)*VLOOKUP($G432,'【参考】数式用'!$A$4:$E$54,3,FALSE),0)),"")</f>
        <v/>
      </c>
      <c r="R432" s="525" t="str">
        <f>IF(AK432="×",0,IF(P432="未入力あり","",ROUNDDOWN(ROUNDDOWN($H432*$I432,0)*VLOOKUP($G432,'【参考】数式用'!$A$4:$E$54,4,FALSE),0)))</f>
        <v/>
      </c>
      <c r="S432" s="529" t="str">
        <f>IF(AL432="×",0,IF(P432="未入力あり","",ROUNDDOWN(ROUNDDOWN($H432*$I432,0)*VLOOKUP($G432,'【参考】数式用'!$A$4:$E$54,5,FALSE),0)))</f>
        <v/>
      </c>
      <c r="U432" s="535"/>
      <c r="V432" s="535"/>
      <c r="W432" s="535"/>
      <c r="X432" s="535"/>
      <c r="Y432" s="535"/>
      <c r="Z432" s="535"/>
      <c r="AA432" s="535"/>
      <c r="AB432" s="535"/>
      <c r="AC432" s="535"/>
      <c r="AD432" s="535"/>
      <c r="AE432" s="535"/>
      <c r="AG432" s="541" t="e">
        <f>IF(#REF!="○",F432,"")</f>
        <v>#REF!</v>
      </c>
      <c r="AH432" s="195" t="e">
        <f>VLOOKUP('様式４号（個表） '!$G432,'【参考】数式用'!$P$4:$Q$54,2,FALSE)</f>
        <v>#N/A</v>
      </c>
      <c r="AI432" s="195" t="e">
        <f>VLOOKUP('様式４号（個表） '!$G432,'【参考】数式用'!$P$4:$W$54,8,FALSE)</f>
        <v>#N/A</v>
      </c>
      <c r="AJ432" s="195" t="e">
        <f>VLOOKUP('様式４号（個表） '!$G432,'【参考】数式用'!$P$4:$AD$54,15,FALSE)</f>
        <v>#N/A</v>
      </c>
      <c r="AK432" s="195" t="str">
        <f t="shared" si="31"/>
        <v/>
      </c>
      <c r="AL432" s="195" t="str">
        <f t="shared" si="31"/>
        <v/>
      </c>
      <c r="AM432" s="195" t="str">
        <f t="shared" si="32"/>
        <v/>
      </c>
      <c r="AN432" s="195" t="str">
        <f>IF(G432="","",VLOOKUP(G432,'【参考】数式用'!$A$4:$M$54,13,FALSE))</f>
        <v/>
      </c>
      <c r="AO432" s="197" t="str">
        <f t="shared" si="33"/>
        <v>―</v>
      </c>
    </row>
    <row r="433" spans="1:41" ht="45" customHeight="1">
      <c r="A433" s="401">
        <f t="shared" si="34"/>
        <v>418</v>
      </c>
      <c r="B433" s="413" t="str">
        <f>IF('様式第２号　基本情報入力シート'!B470="","",'様式第２号　基本情報入力シート'!B470)</f>
        <v/>
      </c>
      <c r="C433" s="426" t="str">
        <f>IF('様式第２号　基本情報入力シート'!L470="","",'様式第２号　基本情報入力シート'!L470)</f>
        <v/>
      </c>
      <c r="D433" s="426" t="str">
        <f>IF('様式第２号　基本情報入力シート'!Q470="","",'様式第２号　基本情報入力シート'!Q470)</f>
        <v/>
      </c>
      <c r="E433" s="426" t="str">
        <f>IF('様式第２号　基本情報入力シート'!V470="","",'様式第２号　基本情報入力シート'!V470)</f>
        <v/>
      </c>
      <c r="F433" s="426" t="str">
        <f>IF('様式第２号　基本情報入力シート'!W470="","",'様式第２号　基本情報入力シート'!W470)</f>
        <v/>
      </c>
      <c r="G433" s="426" t="str">
        <f>IF('様式第２号　基本情報入力シート'!Z470="","",'様式第２号　基本情報入力シート'!Z470)</f>
        <v/>
      </c>
      <c r="H433" s="475" t="str">
        <f>IF('様式第２号　基本情報入力シート'!AD470="","",'様式第２号　基本情報入力シート'!AD470)</f>
        <v/>
      </c>
      <c r="I433" s="481" t="str">
        <f>IF('様式第２号　基本情報入力シート'!AE470="","",'様式第２号　基本情報入力シート'!AE470)</f>
        <v/>
      </c>
      <c r="J433" s="488"/>
      <c r="K433" s="491"/>
      <c r="L433" s="491"/>
      <c r="M433" s="494" t="str">
        <f>IF(G433="","",VLOOKUP(AM433,'【参考】数式用'!$AZ$3:$BA$6,2,FALSE))</f>
        <v/>
      </c>
      <c r="N433" s="503" t="str">
        <f>IF(G433="","",VLOOKUP(G433,'【参考】数式用'!$A$4:$L$54,MATCH('様式４号（個表） '!M433,'【参考】数式用'!$J$3:$L$3,0)+9,FALSE))</f>
        <v/>
      </c>
      <c r="O433" s="513" t="s">
        <v>2422</v>
      </c>
      <c r="P433" s="517" t="str">
        <f t="shared" si="30"/>
        <v>未入力あり</v>
      </c>
      <c r="Q433" s="525" t="str">
        <f>IFERROR(IF(P433="未入力あり","",ROUNDDOWN(ROUNDDOWN($H433*$I433,0)*VLOOKUP($G433,'【参考】数式用'!$A$4:$E$54,3,FALSE),0)),"")</f>
        <v/>
      </c>
      <c r="R433" s="525" t="str">
        <f>IF(AK433="×",0,IF(P433="未入力あり","",ROUNDDOWN(ROUNDDOWN($H433*$I433,0)*VLOOKUP($G433,'【参考】数式用'!$A$4:$E$54,4,FALSE),0)))</f>
        <v/>
      </c>
      <c r="S433" s="529" t="str">
        <f>IF(AL433="×",0,IF(P433="未入力あり","",ROUNDDOWN(ROUNDDOWN($H433*$I433,0)*VLOOKUP($G433,'【参考】数式用'!$A$4:$E$54,5,FALSE),0)))</f>
        <v/>
      </c>
      <c r="U433" s="535"/>
      <c r="V433" s="535"/>
      <c r="W433" s="535"/>
      <c r="X433" s="535"/>
      <c r="Y433" s="535"/>
      <c r="Z433" s="535"/>
      <c r="AA433" s="535"/>
      <c r="AB433" s="535"/>
      <c r="AC433" s="535"/>
      <c r="AD433" s="535"/>
      <c r="AE433" s="535"/>
      <c r="AG433" s="541" t="e">
        <f>IF(#REF!="○",F433,"")</f>
        <v>#REF!</v>
      </c>
      <c r="AH433" s="195" t="e">
        <f>VLOOKUP('様式４号（個表） '!$G433,'【参考】数式用'!$P$4:$Q$54,2,FALSE)</f>
        <v>#N/A</v>
      </c>
      <c r="AI433" s="195" t="e">
        <f>VLOOKUP('様式４号（個表） '!$G433,'【参考】数式用'!$P$4:$W$54,8,FALSE)</f>
        <v>#N/A</v>
      </c>
      <c r="AJ433" s="195" t="e">
        <f>VLOOKUP('様式４号（個表） '!$G433,'【参考】数式用'!$P$4:$AD$54,15,FALSE)</f>
        <v>#N/A</v>
      </c>
      <c r="AK433" s="195" t="str">
        <f t="shared" si="31"/>
        <v/>
      </c>
      <c r="AL433" s="195" t="str">
        <f t="shared" si="31"/>
        <v/>
      </c>
      <c r="AM433" s="195" t="str">
        <f t="shared" si="32"/>
        <v/>
      </c>
      <c r="AN433" s="195" t="str">
        <f>IF(G433="","",VLOOKUP(G433,'【参考】数式用'!$A$4:$M$54,13,FALSE))</f>
        <v/>
      </c>
      <c r="AO433" s="197" t="str">
        <f t="shared" si="33"/>
        <v>―</v>
      </c>
    </row>
    <row r="434" spans="1:41" ht="45" customHeight="1">
      <c r="A434" s="401">
        <f t="shared" si="34"/>
        <v>419</v>
      </c>
      <c r="B434" s="413" t="str">
        <f>IF('様式第２号　基本情報入力シート'!B471="","",'様式第２号　基本情報入力シート'!B471)</f>
        <v/>
      </c>
      <c r="C434" s="426" t="str">
        <f>IF('様式第２号　基本情報入力シート'!L471="","",'様式第２号　基本情報入力シート'!L471)</f>
        <v/>
      </c>
      <c r="D434" s="426" t="str">
        <f>IF('様式第２号　基本情報入力シート'!Q471="","",'様式第２号　基本情報入力シート'!Q471)</f>
        <v/>
      </c>
      <c r="E434" s="426" t="str">
        <f>IF('様式第２号　基本情報入力シート'!V471="","",'様式第２号　基本情報入力シート'!V471)</f>
        <v/>
      </c>
      <c r="F434" s="426" t="str">
        <f>IF('様式第２号　基本情報入力シート'!W471="","",'様式第２号　基本情報入力シート'!W471)</f>
        <v/>
      </c>
      <c r="G434" s="426" t="str">
        <f>IF('様式第２号　基本情報入力シート'!Z471="","",'様式第２号　基本情報入力シート'!Z471)</f>
        <v/>
      </c>
      <c r="H434" s="475" t="str">
        <f>IF('様式第２号　基本情報入力シート'!AD471="","",'様式第２号　基本情報入力シート'!AD471)</f>
        <v/>
      </c>
      <c r="I434" s="481" t="str">
        <f>IF('様式第２号　基本情報入力シート'!AE471="","",'様式第２号　基本情報入力シート'!AE471)</f>
        <v/>
      </c>
      <c r="J434" s="488"/>
      <c r="K434" s="491"/>
      <c r="L434" s="491"/>
      <c r="M434" s="494" t="str">
        <f>IF(G434="","",VLOOKUP(AM434,'【参考】数式用'!$AZ$3:$BA$6,2,FALSE))</f>
        <v/>
      </c>
      <c r="N434" s="503" t="str">
        <f>IF(G434="","",VLOOKUP(G434,'【参考】数式用'!$A$4:$L$54,MATCH('様式４号（個表） '!M434,'【参考】数式用'!$J$3:$L$3,0)+9,FALSE))</f>
        <v/>
      </c>
      <c r="O434" s="513" t="s">
        <v>2422</v>
      </c>
      <c r="P434" s="517" t="str">
        <f t="shared" si="30"/>
        <v>未入力あり</v>
      </c>
      <c r="Q434" s="525" t="str">
        <f>IFERROR(IF(P434="未入力あり","",ROUNDDOWN(ROUNDDOWN($H434*$I434,0)*VLOOKUP($G434,'【参考】数式用'!$A$4:$E$54,3,FALSE),0)),"")</f>
        <v/>
      </c>
      <c r="R434" s="525" t="str">
        <f>IF(AK434="×",0,IF(P434="未入力あり","",ROUNDDOWN(ROUNDDOWN($H434*$I434,0)*VLOOKUP($G434,'【参考】数式用'!$A$4:$E$54,4,FALSE),0)))</f>
        <v/>
      </c>
      <c r="S434" s="529" t="str">
        <f>IF(AL434="×",0,IF(P434="未入力あり","",ROUNDDOWN(ROUNDDOWN($H434*$I434,0)*VLOOKUP($G434,'【参考】数式用'!$A$4:$E$54,5,FALSE),0)))</f>
        <v/>
      </c>
      <c r="U434" s="535"/>
      <c r="V434" s="535"/>
      <c r="W434" s="535"/>
      <c r="X434" s="535"/>
      <c r="Y434" s="535"/>
      <c r="Z434" s="535"/>
      <c r="AA434" s="535"/>
      <c r="AB434" s="535"/>
      <c r="AC434" s="535"/>
      <c r="AD434" s="535"/>
      <c r="AE434" s="535"/>
      <c r="AG434" s="541" t="e">
        <f>IF(#REF!="○",F434,"")</f>
        <v>#REF!</v>
      </c>
      <c r="AH434" s="195" t="e">
        <f>VLOOKUP('様式４号（個表） '!$G434,'【参考】数式用'!$P$4:$Q$54,2,FALSE)</f>
        <v>#N/A</v>
      </c>
      <c r="AI434" s="195" t="e">
        <f>VLOOKUP('様式４号（個表） '!$G434,'【参考】数式用'!$P$4:$W$54,8,FALSE)</f>
        <v>#N/A</v>
      </c>
      <c r="AJ434" s="195" t="e">
        <f>VLOOKUP('様式４号（個表） '!$G434,'【参考】数式用'!$P$4:$AD$54,15,FALSE)</f>
        <v>#N/A</v>
      </c>
      <c r="AK434" s="195" t="str">
        <f t="shared" si="31"/>
        <v/>
      </c>
      <c r="AL434" s="195" t="str">
        <f t="shared" si="31"/>
        <v/>
      </c>
      <c r="AM434" s="195" t="str">
        <f t="shared" si="32"/>
        <v/>
      </c>
      <c r="AN434" s="195" t="str">
        <f>IF(G434="","",VLOOKUP(G434,'【参考】数式用'!$A$4:$M$54,13,FALSE))</f>
        <v/>
      </c>
      <c r="AO434" s="197" t="str">
        <f t="shared" si="33"/>
        <v>―</v>
      </c>
    </row>
    <row r="435" spans="1:41" ht="45" customHeight="1">
      <c r="A435" s="401">
        <f t="shared" si="34"/>
        <v>420</v>
      </c>
      <c r="B435" s="413" t="str">
        <f>IF('様式第２号　基本情報入力シート'!B472="","",'様式第２号　基本情報入力シート'!B472)</f>
        <v/>
      </c>
      <c r="C435" s="426" t="str">
        <f>IF('様式第２号　基本情報入力シート'!L472="","",'様式第２号　基本情報入力シート'!L472)</f>
        <v/>
      </c>
      <c r="D435" s="426" t="str">
        <f>IF('様式第２号　基本情報入力シート'!Q472="","",'様式第２号　基本情報入力シート'!Q472)</f>
        <v/>
      </c>
      <c r="E435" s="426" t="str">
        <f>IF('様式第２号　基本情報入力シート'!V472="","",'様式第２号　基本情報入力シート'!V472)</f>
        <v/>
      </c>
      <c r="F435" s="426" t="str">
        <f>IF('様式第２号　基本情報入力シート'!W472="","",'様式第２号　基本情報入力シート'!W472)</f>
        <v/>
      </c>
      <c r="G435" s="426" t="str">
        <f>IF('様式第２号　基本情報入力シート'!Z472="","",'様式第２号　基本情報入力シート'!Z472)</f>
        <v/>
      </c>
      <c r="H435" s="475" t="str">
        <f>IF('様式第２号　基本情報入力シート'!AD472="","",'様式第２号　基本情報入力シート'!AD472)</f>
        <v/>
      </c>
      <c r="I435" s="481" t="str">
        <f>IF('様式第２号　基本情報入力シート'!AE472="","",'様式第２号　基本情報入力シート'!AE472)</f>
        <v/>
      </c>
      <c r="J435" s="488"/>
      <c r="K435" s="491"/>
      <c r="L435" s="491"/>
      <c r="M435" s="494" t="str">
        <f>IF(G435="","",VLOOKUP(AM435,'【参考】数式用'!$AZ$3:$BA$6,2,FALSE))</f>
        <v/>
      </c>
      <c r="N435" s="503" t="str">
        <f>IF(G435="","",VLOOKUP(G435,'【参考】数式用'!$A$4:$L$54,MATCH('様式４号（個表） '!M435,'【参考】数式用'!$J$3:$L$3,0)+9,FALSE))</f>
        <v/>
      </c>
      <c r="O435" s="513" t="s">
        <v>2422</v>
      </c>
      <c r="P435" s="517" t="str">
        <f t="shared" si="30"/>
        <v>未入力あり</v>
      </c>
      <c r="Q435" s="525" t="str">
        <f>IFERROR(IF(P435="未入力あり","",ROUNDDOWN(ROUNDDOWN($H435*$I435,0)*VLOOKUP($G435,'【参考】数式用'!$A$4:$E$54,3,FALSE),0)),"")</f>
        <v/>
      </c>
      <c r="R435" s="525" t="str">
        <f>IF(AK435="×",0,IF(P435="未入力あり","",ROUNDDOWN(ROUNDDOWN($H435*$I435,0)*VLOOKUP($G435,'【参考】数式用'!$A$4:$E$54,4,FALSE),0)))</f>
        <v/>
      </c>
      <c r="S435" s="529" t="str">
        <f>IF(AL435="×",0,IF(P435="未入力あり","",ROUNDDOWN(ROUNDDOWN($H435*$I435,0)*VLOOKUP($G435,'【参考】数式用'!$A$4:$E$54,5,FALSE),0)))</f>
        <v/>
      </c>
      <c r="U435" s="535"/>
      <c r="V435" s="535"/>
      <c r="W435" s="535"/>
      <c r="X435" s="535"/>
      <c r="Y435" s="535"/>
      <c r="Z435" s="535"/>
      <c r="AA435" s="535"/>
      <c r="AB435" s="535"/>
      <c r="AC435" s="535"/>
      <c r="AD435" s="535"/>
      <c r="AE435" s="535"/>
      <c r="AG435" s="541" t="e">
        <f>IF(#REF!="○",F435,"")</f>
        <v>#REF!</v>
      </c>
      <c r="AH435" s="195" t="e">
        <f>VLOOKUP('様式４号（個表） '!$G435,'【参考】数式用'!$P$4:$Q$54,2,FALSE)</f>
        <v>#N/A</v>
      </c>
      <c r="AI435" s="195" t="e">
        <f>VLOOKUP('様式４号（個表） '!$G435,'【参考】数式用'!$P$4:$W$54,8,FALSE)</f>
        <v>#N/A</v>
      </c>
      <c r="AJ435" s="195" t="e">
        <f>VLOOKUP('様式４号（個表） '!$G435,'【参考】数式用'!$P$4:$AD$54,15,FALSE)</f>
        <v>#N/A</v>
      </c>
      <c r="AK435" s="195" t="str">
        <f t="shared" si="31"/>
        <v/>
      </c>
      <c r="AL435" s="195" t="str">
        <f t="shared" si="31"/>
        <v/>
      </c>
      <c r="AM435" s="195" t="str">
        <f t="shared" si="32"/>
        <v/>
      </c>
      <c r="AN435" s="195" t="str">
        <f>IF(G435="","",VLOOKUP(G435,'【参考】数式用'!$A$4:$M$54,13,FALSE))</f>
        <v/>
      </c>
      <c r="AO435" s="197" t="str">
        <f t="shared" si="33"/>
        <v>―</v>
      </c>
    </row>
    <row r="436" spans="1:41" ht="45" customHeight="1">
      <c r="A436" s="401">
        <f t="shared" si="34"/>
        <v>421</v>
      </c>
      <c r="B436" s="413" t="str">
        <f>IF('様式第２号　基本情報入力シート'!B473="","",'様式第２号　基本情報入力シート'!B473)</f>
        <v/>
      </c>
      <c r="C436" s="426" t="str">
        <f>IF('様式第２号　基本情報入力シート'!L473="","",'様式第２号　基本情報入力シート'!L473)</f>
        <v/>
      </c>
      <c r="D436" s="426" t="str">
        <f>IF('様式第２号　基本情報入力シート'!Q473="","",'様式第２号　基本情報入力シート'!Q473)</f>
        <v/>
      </c>
      <c r="E436" s="426" t="str">
        <f>IF('様式第２号　基本情報入力シート'!V473="","",'様式第２号　基本情報入力シート'!V473)</f>
        <v/>
      </c>
      <c r="F436" s="426" t="str">
        <f>IF('様式第２号　基本情報入力シート'!W473="","",'様式第２号　基本情報入力シート'!W473)</f>
        <v/>
      </c>
      <c r="G436" s="426" t="str">
        <f>IF('様式第２号　基本情報入力シート'!Z473="","",'様式第２号　基本情報入力シート'!Z473)</f>
        <v/>
      </c>
      <c r="H436" s="475" t="str">
        <f>IF('様式第２号　基本情報入力シート'!AD473="","",'様式第２号　基本情報入力シート'!AD473)</f>
        <v/>
      </c>
      <c r="I436" s="481" t="str">
        <f>IF('様式第２号　基本情報入力シート'!AE473="","",'様式第２号　基本情報入力シート'!AE473)</f>
        <v/>
      </c>
      <c r="J436" s="488"/>
      <c r="K436" s="491"/>
      <c r="L436" s="491"/>
      <c r="M436" s="494" t="str">
        <f>IF(G436="","",VLOOKUP(AM436,'【参考】数式用'!$AZ$3:$BA$6,2,FALSE))</f>
        <v/>
      </c>
      <c r="N436" s="503" t="str">
        <f>IF(G436="","",VLOOKUP(G436,'【参考】数式用'!$A$4:$L$54,MATCH('様式４号（個表） '!M436,'【参考】数式用'!$J$3:$L$3,0)+9,FALSE))</f>
        <v/>
      </c>
      <c r="O436" s="513" t="s">
        <v>2422</v>
      </c>
      <c r="P436" s="517" t="str">
        <f t="shared" si="30"/>
        <v>未入力あり</v>
      </c>
      <c r="Q436" s="525" t="str">
        <f>IFERROR(IF(P436="未入力あり","",ROUNDDOWN(ROUNDDOWN($H436*$I436,0)*VLOOKUP($G436,'【参考】数式用'!$A$4:$E$54,3,FALSE),0)),"")</f>
        <v/>
      </c>
      <c r="R436" s="525" t="str">
        <f>IF(AK436="×",0,IF(P436="未入力あり","",ROUNDDOWN(ROUNDDOWN($H436*$I436,0)*VLOOKUP($G436,'【参考】数式用'!$A$4:$E$54,4,FALSE),0)))</f>
        <v/>
      </c>
      <c r="S436" s="529" t="str">
        <f>IF(AL436="×",0,IF(P436="未入力あり","",ROUNDDOWN(ROUNDDOWN($H436*$I436,0)*VLOOKUP($G436,'【参考】数式用'!$A$4:$E$54,5,FALSE),0)))</f>
        <v/>
      </c>
      <c r="U436" s="535"/>
      <c r="V436" s="535"/>
      <c r="W436" s="535"/>
      <c r="X436" s="535"/>
      <c r="Y436" s="535"/>
      <c r="Z436" s="535"/>
      <c r="AA436" s="535"/>
      <c r="AB436" s="535"/>
      <c r="AC436" s="535"/>
      <c r="AD436" s="535"/>
      <c r="AE436" s="535"/>
      <c r="AG436" s="541" t="e">
        <f>IF(#REF!="○",F436,"")</f>
        <v>#REF!</v>
      </c>
      <c r="AH436" s="195" t="e">
        <f>VLOOKUP('様式４号（個表） '!$G436,'【参考】数式用'!$P$4:$Q$54,2,FALSE)</f>
        <v>#N/A</v>
      </c>
      <c r="AI436" s="195" t="e">
        <f>VLOOKUP('様式４号（個表） '!$G436,'【参考】数式用'!$P$4:$W$54,8,FALSE)</f>
        <v>#N/A</v>
      </c>
      <c r="AJ436" s="195" t="e">
        <f>VLOOKUP('様式４号（個表） '!$G436,'【参考】数式用'!$P$4:$AD$54,15,FALSE)</f>
        <v>#N/A</v>
      </c>
      <c r="AK436" s="195" t="str">
        <f t="shared" si="31"/>
        <v/>
      </c>
      <c r="AL436" s="195" t="str">
        <f t="shared" si="31"/>
        <v/>
      </c>
      <c r="AM436" s="195" t="str">
        <f t="shared" si="32"/>
        <v/>
      </c>
      <c r="AN436" s="195" t="str">
        <f>IF(G436="","",VLOOKUP(G436,'【参考】数式用'!$A$4:$M$54,13,FALSE))</f>
        <v/>
      </c>
      <c r="AO436" s="197" t="str">
        <f t="shared" si="33"/>
        <v>―</v>
      </c>
    </row>
    <row r="437" spans="1:41" ht="45" customHeight="1">
      <c r="A437" s="401">
        <f t="shared" si="34"/>
        <v>422</v>
      </c>
      <c r="B437" s="413" t="str">
        <f>IF('様式第２号　基本情報入力シート'!B474="","",'様式第２号　基本情報入力シート'!B474)</f>
        <v/>
      </c>
      <c r="C437" s="426" t="str">
        <f>IF('様式第２号　基本情報入力シート'!L474="","",'様式第２号　基本情報入力シート'!L474)</f>
        <v/>
      </c>
      <c r="D437" s="426" t="str">
        <f>IF('様式第２号　基本情報入力シート'!Q474="","",'様式第２号　基本情報入力シート'!Q474)</f>
        <v/>
      </c>
      <c r="E437" s="426" t="str">
        <f>IF('様式第２号　基本情報入力シート'!V474="","",'様式第２号　基本情報入力シート'!V474)</f>
        <v/>
      </c>
      <c r="F437" s="426" t="str">
        <f>IF('様式第２号　基本情報入力シート'!W474="","",'様式第２号　基本情報入力シート'!W474)</f>
        <v/>
      </c>
      <c r="G437" s="426" t="str">
        <f>IF('様式第２号　基本情報入力シート'!Z474="","",'様式第２号　基本情報入力シート'!Z474)</f>
        <v/>
      </c>
      <c r="H437" s="475" t="str">
        <f>IF('様式第２号　基本情報入力シート'!AD474="","",'様式第２号　基本情報入力シート'!AD474)</f>
        <v/>
      </c>
      <c r="I437" s="481" t="str">
        <f>IF('様式第２号　基本情報入力シート'!AE474="","",'様式第２号　基本情報入力シート'!AE474)</f>
        <v/>
      </c>
      <c r="J437" s="488"/>
      <c r="K437" s="491"/>
      <c r="L437" s="491"/>
      <c r="M437" s="494" t="str">
        <f>IF(G437="","",VLOOKUP(AM437,'【参考】数式用'!$AZ$3:$BA$6,2,FALSE))</f>
        <v/>
      </c>
      <c r="N437" s="503" t="str">
        <f>IF(G437="","",VLOOKUP(G437,'【参考】数式用'!$A$4:$L$54,MATCH('様式４号（個表） '!M437,'【参考】数式用'!$J$3:$L$3,0)+9,FALSE))</f>
        <v/>
      </c>
      <c r="O437" s="513" t="s">
        <v>2422</v>
      </c>
      <c r="P437" s="517" t="str">
        <f t="shared" si="30"/>
        <v>未入力あり</v>
      </c>
      <c r="Q437" s="525" t="str">
        <f>IFERROR(IF(P437="未入力あり","",ROUNDDOWN(ROUNDDOWN($H437*$I437,0)*VLOOKUP($G437,'【参考】数式用'!$A$4:$E$54,3,FALSE),0)),"")</f>
        <v/>
      </c>
      <c r="R437" s="525" t="str">
        <f>IF(AK437="×",0,IF(P437="未入力あり","",ROUNDDOWN(ROUNDDOWN($H437*$I437,0)*VLOOKUP($G437,'【参考】数式用'!$A$4:$E$54,4,FALSE),0)))</f>
        <v/>
      </c>
      <c r="S437" s="529" t="str">
        <f>IF(AL437="×",0,IF(P437="未入力あり","",ROUNDDOWN(ROUNDDOWN($H437*$I437,0)*VLOOKUP($G437,'【参考】数式用'!$A$4:$E$54,5,FALSE),0)))</f>
        <v/>
      </c>
      <c r="U437" s="535"/>
      <c r="V437" s="535"/>
      <c r="W437" s="535"/>
      <c r="X437" s="535"/>
      <c r="Y437" s="535"/>
      <c r="Z437" s="535"/>
      <c r="AA437" s="535"/>
      <c r="AB437" s="535"/>
      <c r="AC437" s="535"/>
      <c r="AD437" s="535"/>
      <c r="AE437" s="535"/>
      <c r="AG437" s="541" t="e">
        <f>IF(#REF!="○",F437,"")</f>
        <v>#REF!</v>
      </c>
      <c r="AH437" s="195" t="e">
        <f>VLOOKUP('様式４号（個表） '!$G437,'【参考】数式用'!$P$4:$Q$54,2,FALSE)</f>
        <v>#N/A</v>
      </c>
      <c r="AI437" s="195" t="e">
        <f>VLOOKUP('様式４号（個表） '!$G437,'【参考】数式用'!$P$4:$W$54,8,FALSE)</f>
        <v>#N/A</v>
      </c>
      <c r="AJ437" s="195" t="e">
        <f>VLOOKUP('様式４号（個表） '!$G437,'【参考】数式用'!$P$4:$AD$54,15,FALSE)</f>
        <v>#N/A</v>
      </c>
      <c r="AK437" s="195" t="str">
        <f t="shared" si="31"/>
        <v/>
      </c>
      <c r="AL437" s="195" t="str">
        <f t="shared" si="31"/>
        <v/>
      </c>
      <c r="AM437" s="195" t="str">
        <f t="shared" si="32"/>
        <v/>
      </c>
      <c r="AN437" s="195" t="str">
        <f>IF(G437="","",VLOOKUP(G437,'【参考】数式用'!$A$4:$M$54,13,FALSE))</f>
        <v/>
      </c>
      <c r="AO437" s="197" t="str">
        <f t="shared" si="33"/>
        <v>―</v>
      </c>
    </row>
    <row r="438" spans="1:41" ht="45" customHeight="1">
      <c r="A438" s="401">
        <f t="shared" si="34"/>
        <v>423</v>
      </c>
      <c r="B438" s="413" t="str">
        <f>IF('様式第２号　基本情報入力シート'!B475="","",'様式第２号　基本情報入力シート'!B475)</f>
        <v/>
      </c>
      <c r="C438" s="426" t="str">
        <f>IF('様式第２号　基本情報入力シート'!L475="","",'様式第２号　基本情報入力シート'!L475)</f>
        <v/>
      </c>
      <c r="D438" s="426" t="str">
        <f>IF('様式第２号　基本情報入力シート'!Q475="","",'様式第２号　基本情報入力シート'!Q475)</f>
        <v/>
      </c>
      <c r="E438" s="426" t="str">
        <f>IF('様式第２号　基本情報入力シート'!V475="","",'様式第２号　基本情報入力シート'!V475)</f>
        <v/>
      </c>
      <c r="F438" s="426" t="str">
        <f>IF('様式第２号　基本情報入力シート'!W475="","",'様式第２号　基本情報入力シート'!W475)</f>
        <v/>
      </c>
      <c r="G438" s="426" t="str">
        <f>IF('様式第２号　基本情報入力シート'!Z475="","",'様式第２号　基本情報入力シート'!Z475)</f>
        <v/>
      </c>
      <c r="H438" s="475" t="str">
        <f>IF('様式第２号　基本情報入力シート'!AD475="","",'様式第２号　基本情報入力シート'!AD475)</f>
        <v/>
      </c>
      <c r="I438" s="481" t="str">
        <f>IF('様式第２号　基本情報入力シート'!AE475="","",'様式第２号　基本情報入力シート'!AE475)</f>
        <v/>
      </c>
      <c r="J438" s="488"/>
      <c r="K438" s="491"/>
      <c r="L438" s="491"/>
      <c r="M438" s="494" t="str">
        <f>IF(G438="","",VLOOKUP(AM438,'【参考】数式用'!$AZ$3:$BA$6,2,FALSE))</f>
        <v/>
      </c>
      <c r="N438" s="503" t="str">
        <f>IF(G438="","",VLOOKUP(G438,'【参考】数式用'!$A$4:$L$54,MATCH('様式４号（個表） '!M438,'【参考】数式用'!$J$3:$L$3,0)+9,FALSE))</f>
        <v/>
      </c>
      <c r="O438" s="513" t="s">
        <v>2422</v>
      </c>
      <c r="P438" s="517" t="str">
        <f t="shared" si="30"/>
        <v>未入力あり</v>
      </c>
      <c r="Q438" s="525" t="str">
        <f>IFERROR(IF(P438="未入力あり","",ROUNDDOWN(ROUNDDOWN($H438*$I438,0)*VLOOKUP($G438,'【参考】数式用'!$A$4:$E$54,3,FALSE),0)),"")</f>
        <v/>
      </c>
      <c r="R438" s="525" t="str">
        <f>IF(AK438="×",0,IF(P438="未入力あり","",ROUNDDOWN(ROUNDDOWN($H438*$I438,0)*VLOOKUP($G438,'【参考】数式用'!$A$4:$E$54,4,FALSE),0)))</f>
        <v/>
      </c>
      <c r="S438" s="529" t="str">
        <f>IF(AL438="×",0,IF(P438="未入力あり","",ROUNDDOWN(ROUNDDOWN($H438*$I438,0)*VLOOKUP($G438,'【参考】数式用'!$A$4:$E$54,5,FALSE),0)))</f>
        <v/>
      </c>
      <c r="U438" s="535"/>
      <c r="V438" s="535"/>
      <c r="W438" s="535"/>
      <c r="X438" s="535"/>
      <c r="Y438" s="535"/>
      <c r="Z438" s="535"/>
      <c r="AA438" s="535"/>
      <c r="AB438" s="535"/>
      <c r="AC438" s="535"/>
      <c r="AD438" s="535"/>
      <c r="AE438" s="535"/>
      <c r="AG438" s="541" t="e">
        <f>IF(#REF!="○",F438,"")</f>
        <v>#REF!</v>
      </c>
      <c r="AH438" s="195" t="e">
        <f>VLOOKUP('様式４号（個表） '!$G438,'【参考】数式用'!$P$4:$Q$54,2,FALSE)</f>
        <v>#N/A</v>
      </c>
      <c r="AI438" s="195" t="e">
        <f>VLOOKUP('様式４号（個表） '!$G438,'【参考】数式用'!$P$4:$W$54,8,FALSE)</f>
        <v>#N/A</v>
      </c>
      <c r="AJ438" s="195" t="e">
        <f>VLOOKUP('様式４号（個表） '!$G438,'【参考】数式用'!$P$4:$AD$54,15,FALSE)</f>
        <v>#N/A</v>
      </c>
      <c r="AK438" s="195" t="str">
        <f t="shared" si="31"/>
        <v/>
      </c>
      <c r="AL438" s="195" t="str">
        <f t="shared" si="31"/>
        <v/>
      </c>
      <c r="AM438" s="195" t="str">
        <f t="shared" si="32"/>
        <v/>
      </c>
      <c r="AN438" s="195" t="str">
        <f>IF(G438="","",VLOOKUP(G438,'【参考】数式用'!$A$4:$M$54,13,FALSE))</f>
        <v/>
      </c>
      <c r="AO438" s="197" t="str">
        <f t="shared" si="33"/>
        <v>―</v>
      </c>
    </row>
    <row r="439" spans="1:41" ht="45" customHeight="1">
      <c r="A439" s="401">
        <f t="shared" si="34"/>
        <v>424</v>
      </c>
      <c r="B439" s="413" t="str">
        <f>IF('様式第２号　基本情報入力シート'!B476="","",'様式第２号　基本情報入力シート'!B476)</f>
        <v/>
      </c>
      <c r="C439" s="426" t="str">
        <f>IF('様式第２号　基本情報入力シート'!L476="","",'様式第２号　基本情報入力シート'!L476)</f>
        <v/>
      </c>
      <c r="D439" s="426" t="str">
        <f>IF('様式第２号　基本情報入力シート'!Q476="","",'様式第２号　基本情報入力シート'!Q476)</f>
        <v/>
      </c>
      <c r="E439" s="426" t="str">
        <f>IF('様式第２号　基本情報入力シート'!V476="","",'様式第２号　基本情報入力シート'!V476)</f>
        <v/>
      </c>
      <c r="F439" s="426" t="str">
        <f>IF('様式第２号　基本情報入力シート'!W476="","",'様式第２号　基本情報入力シート'!W476)</f>
        <v/>
      </c>
      <c r="G439" s="426" t="str">
        <f>IF('様式第２号　基本情報入力シート'!Z476="","",'様式第２号　基本情報入力シート'!Z476)</f>
        <v/>
      </c>
      <c r="H439" s="475" t="str">
        <f>IF('様式第２号　基本情報入力シート'!AD476="","",'様式第２号　基本情報入力シート'!AD476)</f>
        <v/>
      </c>
      <c r="I439" s="481" t="str">
        <f>IF('様式第２号　基本情報入力シート'!AE476="","",'様式第２号　基本情報入力シート'!AE476)</f>
        <v/>
      </c>
      <c r="J439" s="488"/>
      <c r="K439" s="491"/>
      <c r="L439" s="491"/>
      <c r="M439" s="494" t="str">
        <f>IF(G439="","",VLOOKUP(AM439,'【参考】数式用'!$AZ$3:$BA$6,2,FALSE))</f>
        <v/>
      </c>
      <c r="N439" s="503" t="str">
        <f>IF(G439="","",VLOOKUP(G439,'【参考】数式用'!$A$4:$L$54,MATCH('様式４号（個表） '!M439,'【参考】数式用'!$J$3:$L$3,0)+9,FALSE))</f>
        <v/>
      </c>
      <c r="O439" s="513" t="s">
        <v>2422</v>
      </c>
      <c r="P439" s="517" t="str">
        <f t="shared" si="30"/>
        <v>未入力あり</v>
      </c>
      <c r="Q439" s="525" t="str">
        <f>IFERROR(IF(P439="未入力あり","",ROUNDDOWN(ROUNDDOWN($H439*$I439,0)*VLOOKUP($G439,'【参考】数式用'!$A$4:$E$54,3,FALSE),0)),"")</f>
        <v/>
      </c>
      <c r="R439" s="525" t="str">
        <f>IF(AK439="×",0,IF(P439="未入力あり","",ROUNDDOWN(ROUNDDOWN($H439*$I439,0)*VLOOKUP($G439,'【参考】数式用'!$A$4:$E$54,4,FALSE),0)))</f>
        <v/>
      </c>
      <c r="S439" s="529" t="str">
        <f>IF(AL439="×",0,IF(P439="未入力あり","",ROUNDDOWN(ROUNDDOWN($H439*$I439,0)*VLOOKUP($G439,'【参考】数式用'!$A$4:$E$54,5,FALSE),0)))</f>
        <v/>
      </c>
      <c r="U439" s="535"/>
      <c r="V439" s="535"/>
      <c r="W439" s="535"/>
      <c r="X439" s="535"/>
      <c r="Y439" s="535"/>
      <c r="Z439" s="535"/>
      <c r="AA439" s="535"/>
      <c r="AB439" s="535"/>
      <c r="AC439" s="535"/>
      <c r="AD439" s="535"/>
      <c r="AE439" s="535"/>
      <c r="AG439" s="541" t="e">
        <f>IF(#REF!="○",F439,"")</f>
        <v>#REF!</v>
      </c>
      <c r="AH439" s="195" t="e">
        <f>VLOOKUP('様式４号（個表） '!$G439,'【参考】数式用'!$P$4:$Q$54,2,FALSE)</f>
        <v>#N/A</v>
      </c>
      <c r="AI439" s="195" t="e">
        <f>VLOOKUP('様式４号（個表） '!$G439,'【参考】数式用'!$P$4:$W$54,8,FALSE)</f>
        <v>#N/A</v>
      </c>
      <c r="AJ439" s="195" t="e">
        <f>VLOOKUP('様式４号（個表） '!$G439,'【参考】数式用'!$P$4:$AD$54,15,FALSE)</f>
        <v>#N/A</v>
      </c>
      <c r="AK439" s="195" t="str">
        <f t="shared" si="31"/>
        <v/>
      </c>
      <c r="AL439" s="195" t="str">
        <f t="shared" si="31"/>
        <v/>
      </c>
      <c r="AM439" s="195" t="str">
        <f t="shared" si="32"/>
        <v/>
      </c>
      <c r="AN439" s="195" t="str">
        <f>IF(G439="","",VLOOKUP(G439,'【参考】数式用'!$A$4:$M$54,13,FALSE))</f>
        <v/>
      </c>
      <c r="AO439" s="197" t="str">
        <f t="shared" si="33"/>
        <v>―</v>
      </c>
    </row>
    <row r="440" spans="1:41" ht="45" customHeight="1">
      <c r="A440" s="401">
        <f t="shared" si="34"/>
        <v>425</v>
      </c>
      <c r="B440" s="413" t="str">
        <f>IF('様式第２号　基本情報入力シート'!B477="","",'様式第２号　基本情報入力シート'!B477)</f>
        <v/>
      </c>
      <c r="C440" s="426" t="str">
        <f>IF('様式第２号　基本情報入力シート'!L477="","",'様式第２号　基本情報入力シート'!L477)</f>
        <v/>
      </c>
      <c r="D440" s="426" t="str">
        <f>IF('様式第２号　基本情報入力シート'!Q477="","",'様式第２号　基本情報入力シート'!Q477)</f>
        <v/>
      </c>
      <c r="E440" s="426" t="str">
        <f>IF('様式第２号　基本情報入力シート'!V477="","",'様式第２号　基本情報入力シート'!V477)</f>
        <v/>
      </c>
      <c r="F440" s="426" t="str">
        <f>IF('様式第２号　基本情報入力シート'!W477="","",'様式第２号　基本情報入力シート'!W477)</f>
        <v/>
      </c>
      <c r="G440" s="426" t="str">
        <f>IF('様式第２号　基本情報入力シート'!Z477="","",'様式第２号　基本情報入力シート'!Z477)</f>
        <v/>
      </c>
      <c r="H440" s="475" t="str">
        <f>IF('様式第２号　基本情報入力シート'!AD477="","",'様式第２号　基本情報入力シート'!AD477)</f>
        <v/>
      </c>
      <c r="I440" s="481" t="str">
        <f>IF('様式第２号　基本情報入力シート'!AE477="","",'様式第２号　基本情報入力シート'!AE477)</f>
        <v/>
      </c>
      <c r="J440" s="488"/>
      <c r="K440" s="491"/>
      <c r="L440" s="491"/>
      <c r="M440" s="494" t="str">
        <f>IF(G440="","",VLOOKUP(AM440,'【参考】数式用'!$AZ$3:$BA$6,2,FALSE))</f>
        <v/>
      </c>
      <c r="N440" s="503" t="str">
        <f>IF(G440="","",VLOOKUP(G440,'【参考】数式用'!$A$4:$L$54,MATCH('様式４号（個表） '!M440,'【参考】数式用'!$J$3:$L$3,0)+9,FALSE))</f>
        <v/>
      </c>
      <c r="O440" s="513" t="s">
        <v>2422</v>
      </c>
      <c r="P440" s="517" t="str">
        <f t="shared" si="30"/>
        <v>未入力あり</v>
      </c>
      <c r="Q440" s="525" t="str">
        <f>IFERROR(IF(P440="未入力あり","",ROUNDDOWN(ROUNDDOWN($H440*$I440,0)*VLOOKUP($G440,'【参考】数式用'!$A$4:$E$54,3,FALSE),0)),"")</f>
        <v/>
      </c>
      <c r="R440" s="525" t="str">
        <f>IF(AK440="×",0,IF(P440="未入力あり","",ROUNDDOWN(ROUNDDOWN($H440*$I440,0)*VLOOKUP($G440,'【参考】数式用'!$A$4:$E$54,4,FALSE),0)))</f>
        <v/>
      </c>
      <c r="S440" s="529" t="str">
        <f>IF(AL440="×",0,IF(P440="未入力あり","",ROUNDDOWN(ROUNDDOWN($H440*$I440,0)*VLOOKUP($G440,'【参考】数式用'!$A$4:$E$54,5,FALSE),0)))</f>
        <v/>
      </c>
      <c r="U440" s="535"/>
      <c r="V440" s="535"/>
      <c r="W440" s="535"/>
      <c r="X440" s="535"/>
      <c r="Y440" s="535"/>
      <c r="Z440" s="535"/>
      <c r="AA440" s="535"/>
      <c r="AB440" s="535"/>
      <c r="AC440" s="535"/>
      <c r="AD440" s="535"/>
      <c r="AE440" s="535"/>
      <c r="AG440" s="541" t="e">
        <f>IF(#REF!="○",F440,"")</f>
        <v>#REF!</v>
      </c>
      <c r="AH440" s="195" t="e">
        <f>VLOOKUP('様式４号（個表） '!$G440,'【参考】数式用'!$P$4:$Q$54,2,FALSE)</f>
        <v>#N/A</v>
      </c>
      <c r="AI440" s="195" t="e">
        <f>VLOOKUP('様式４号（個表） '!$G440,'【参考】数式用'!$P$4:$W$54,8,FALSE)</f>
        <v>#N/A</v>
      </c>
      <c r="AJ440" s="195" t="e">
        <f>VLOOKUP('様式４号（個表） '!$G440,'【参考】数式用'!$P$4:$AD$54,15,FALSE)</f>
        <v>#N/A</v>
      </c>
      <c r="AK440" s="195" t="str">
        <f t="shared" si="31"/>
        <v/>
      </c>
      <c r="AL440" s="195" t="str">
        <f t="shared" si="31"/>
        <v/>
      </c>
      <c r="AM440" s="195" t="str">
        <f t="shared" si="32"/>
        <v/>
      </c>
      <c r="AN440" s="195" t="str">
        <f>IF(G440="","",VLOOKUP(G440,'【参考】数式用'!$A$4:$M$54,13,FALSE))</f>
        <v/>
      </c>
      <c r="AO440" s="197" t="str">
        <f t="shared" si="33"/>
        <v>―</v>
      </c>
    </row>
    <row r="441" spans="1:41" ht="45" customHeight="1">
      <c r="A441" s="401">
        <f t="shared" si="34"/>
        <v>426</v>
      </c>
      <c r="B441" s="413" t="str">
        <f>IF('様式第２号　基本情報入力シート'!B478="","",'様式第２号　基本情報入力シート'!B478)</f>
        <v/>
      </c>
      <c r="C441" s="426" t="str">
        <f>IF('様式第２号　基本情報入力シート'!L478="","",'様式第２号　基本情報入力シート'!L478)</f>
        <v/>
      </c>
      <c r="D441" s="426" t="str">
        <f>IF('様式第２号　基本情報入力シート'!Q478="","",'様式第２号　基本情報入力シート'!Q478)</f>
        <v/>
      </c>
      <c r="E441" s="426" t="str">
        <f>IF('様式第２号　基本情報入力シート'!V478="","",'様式第２号　基本情報入力シート'!V478)</f>
        <v/>
      </c>
      <c r="F441" s="426" t="str">
        <f>IF('様式第２号　基本情報入力シート'!W478="","",'様式第２号　基本情報入力シート'!W478)</f>
        <v/>
      </c>
      <c r="G441" s="426" t="str">
        <f>IF('様式第２号　基本情報入力シート'!Z478="","",'様式第２号　基本情報入力シート'!Z478)</f>
        <v/>
      </c>
      <c r="H441" s="475" t="str">
        <f>IF('様式第２号　基本情報入力シート'!AD478="","",'様式第２号　基本情報入力シート'!AD478)</f>
        <v/>
      </c>
      <c r="I441" s="481" t="str">
        <f>IF('様式第２号　基本情報入力シート'!AE478="","",'様式第２号　基本情報入力シート'!AE478)</f>
        <v/>
      </c>
      <c r="J441" s="488"/>
      <c r="K441" s="491"/>
      <c r="L441" s="491"/>
      <c r="M441" s="494" t="str">
        <f>IF(G441="","",VLOOKUP(AM441,'【参考】数式用'!$AZ$3:$BA$6,2,FALSE))</f>
        <v/>
      </c>
      <c r="N441" s="503" t="str">
        <f>IF(G441="","",VLOOKUP(G441,'【参考】数式用'!$A$4:$L$54,MATCH('様式４号（個表） '!M441,'【参考】数式用'!$J$3:$L$3,0)+9,FALSE))</f>
        <v/>
      </c>
      <c r="O441" s="513" t="s">
        <v>2422</v>
      </c>
      <c r="P441" s="517" t="str">
        <f t="shared" si="30"/>
        <v>未入力あり</v>
      </c>
      <c r="Q441" s="525" t="str">
        <f>IFERROR(IF(P441="未入力あり","",ROUNDDOWN(ROUNDDOWN($H441*$I441,0)*VLOOKUP($G441,'【参考】数式用'!$A$4:$E$54,3,FALSE),0)),"")</f>
        <v/>
      </c>
      <c r="R441" s="525" t="str">
        <f>IF(AK441="×",0,IF(P441="未入力あり","",ROUNDDOWN(ROUNDDOWN($H441*$I441,0)*VLOOKUP($G441,'【参考】数式用'!$A$4:$E$54,4,FALSE),0)))</f>
        <v/>
      </c>
      <c r="S441" s="529" t="str">
        <f>IF(AL441="×",0,IF(P441="未入力あり","",ROUNDDOWN(ROUNDDOWN($H441*$I441,0)*VLOOKUP($G441,'【参考】数式用'!$A$4:$E$54,5,FALSE),0)))</f>
        <v/>
      </c>
      <c r="U441" s="535"/>
      <c r="V441" s="535"/>
      <c r="W441" s="535"/>
      <c r="X441" s="535"/>
      <c r="Y441" s="535"/>
      <c r="Z441" s="535"/>
      <c r="AA441" s="535"/>
      <c r="AB441" s="535"/>
      <c r="AC441" s="535"/>
      <c r="AD441" s="535"/>
      <c r="AE441" s="535"/>
      <c r="AG441" s="541" t="e">
        <f>IF(#REF!="○",F441,"")</f>
        <v>#REF!</v>
      </c>
      <c r="AH441" s="195" t="e">
        <f>VLOOKUP('様式４号（個表） '!$G441,'【参考】数式用'!$P$4:$Q$54,2,FALSE)</f>
        <v>#N/A</v>
      </c>
      <c r="AI441" s="195" t="e">
        <f>VLOOKUP('様式４号（個表） '!$G441,'【参考】数式用'!$P$4:$W$54,8,FALSE)</f>
        <v>#N/A</v>
      </c>
      <c r="AJ441" s="195" t="e">
        <f>VLOOKUP('様式４号（個表） '!$G441,'【参考】数式用'!$P$4:$AD$54,15,FALSE)</f>
        <v>#N/A</v>
      </c>
      <c r="AK441" s="195" t="str">
        <f t="shared" si="31"/>
        <v/>
      </c>
      <c r="AL441" s="195" t="str">
        <f t="shared" si="31"/>
        <v/>
      </c>
      <c r="AM441" s="195" t="str">
        <f t="shared" si="32"/>
        <v/>
      </c>
      <c r="AN441" s="195" t="str">
        <f>IF(G441="","",VLOOKUP(G441,'【参考】数式用'!$A$4:$M$54,13,FALSE))</f>
        <v/>
      </c>
      <c r="AO441" s="197" t="str">
        <f t="shared" si="33"/>
        <v>―</v>
      </c>
    </row>
    <row r="442" spans="1:41" ht="45" customHeight="1">
      <c r="A442" s="401">
        <f t="shared" si="34"/>
        <v>427</v>
      </c>
      <c r="B442" s="413" t="str">
        <f>IF('様式第２号　基本情報入力シート'!B479="","",'様式第２号　基本情報入力シート'!B479)</f>
        <v/>
      </c>
      <c r="C442" s="426" t="str">
        <f>IF('様式第２号　基本情報入力シート'!L479="","",'様式第２号　基本情報入力シート'!L479)</f>
        <v/>
      </c>
      <c r="D442" s="426" t="str">
        <f>IF('様式第２号　基本情報入力シート'!Q479="","",'様式第２号　基本情報入力シート'!Q479)</f>
        <v/>
      </c>
      <c r="E442" s="426" t="str">
        <f>IF('様式第２号　基本情報入力シート'!V479="","",'様式第２号　基本情報入力シート'!V479)</f>
        <v/>
      </c>
      <c r="F442" s="426" t="str">
        <f>IF('様式第２号　基本情報入力シート'!W479="","",'様式第２号　基本情報入力シート'!W479)</f>
        <v/>
      </c>
      <c r="G442" s="426" t="str">
        <f>IF('様式第２号　基本情報入力シート'!Z479="","",'様式第２号　基本情報入力シート'!Z479)</f>
        <v/>
      </c>
      <c r="H442" s="475" t="str">
        <f>IF('様式第２号　基本情報入力シート'!AD479="","",'様式第２号　基本情報入力シート'!AD479)</f>
        <v/>
      </c>
      <c r="I442" s="481" t="str">
        <f>IF('様式第２号　基本情報入力シート'!AE479="","",'様式第２号　基本情報入力シート'!AE479)</f>
        <v/>
      </c>
      <c r="J442" s="488"/>
      <c r="K442" s="491"/>
      <c r="L442" s="491"/>
      <c r="M442" s="494" t="str">
        <f>IF(G442="","",VLOOKUP(AM442,'【参考】数式用'!$AZ$3:$BA$6,2,FALSE))</f>
        <v/>
      </c>
      <c r="N442" s="503" t="str">
        <f>IF(G442="","",VLOOKUP(G442,'【参考】数式用'!$A$4:$L$54,MATCH('様式４号（個表） '!M442,'【参考】数式用'!$J$3:$L$3,0)+9,FALSE))</f>
        <v/>
      </c>
      <c r="O442" s="513" t="s">
        <v>2422</v>
      </c>
      <c r="P442" s="517" t="str">
        <f t="shared" si="30"/>
        <v>未入力あり</v>
      </c>
      <c r="Q442" s="525" t="str">
        <f>IFERROR(IF(P442="未入力あり","",ROUNDDOWN(ROUNDDOWN($H442*$I442,0)*VLOOKUP($G442,'【参考】数式用'!$A$4:$E$54,3,FALSE),0)),"")</f>
        <v/>
      </c>
      <c r="R442" s="525" t="str">
        <f>IF(AK442="×",0,IF(P442="未入力あり","",ROUNDDOWN(ROUNDDOWN($H442*$I442,0)*VLOOKUP($G442,'【参考】数式用'!$A$4:$E$54,4,FALSE),0)))</f>
        <v/>
      </c>
      <c r="S442" s="529" t="str">
        <f>IF(AL442="×",0,IF(P442="未入力あり","",ROUNDDOWN(ROUNDDOWN($H442*$I442,0)*VLOOKUP($G442,'【参考】数式用'!$A$4:$E$54,5,FALSE),0)))</f>
        <v/>
      </c>
      <c r="U442" s="535"/>
      <c r="V442" s="535"/>
      <c r="W442" s="535"/>
      <c r="X442" s="535"/>
      <c r="Y442" s="535"/>
      <c r="Z442" s="535"/>
      <c r="AA442" s="535"/>
      <c r="AB442" s="535"/>
      <c r="AC442" s="535"/>
      <c r="AD442" s="535"/>
      <c r="AE442" s="535"/>
      <c r="AG442" s="541" t="e">
        <f>IF(#REF!="○",F442,"")</f>
        <v>#REF!</v>
      </c>
      <c r="AH442" s="195" t="e">
        <f>VLOOKUP('様式４号（個表） '!$G442,'【参考】数式用'!$P$4:$Q$54,2,FALSE)</f>
        <v>#N/A</v>
      </c>
      <c r="AI442" s="195" t="e">
        <f>VLOOKUP('様式４号（個表） '!$G442,'【参考】数式用'!$P$4:$W$54,8,FALSE)</f>
        <v>#N/A</v>
      </c>
      <c r="AJ442" s="195" t="e">
        <f>VLOOKUP('様式４号（個表） '!$G442,'【参考】数式用'!$P$4:$AD$54,15,FALSE)</f>
        <v>#N/A</v>
      </c>
      <c r="AK442" s="195" t="str">
        <f t="shared" si="31"/>
        <v/>
      </c>
      <c r="AL442" s="195" t="str">
        <f t="shared" si="31"/>
        <v/>
      </c>
      <c r="AM442" s="195" t="str">
        <f t="shared" si="32"/>
        <v/>
      </c>
      <c r="AN442" s="195" t="str">
        <f>IF(G442="","",VLOOKUP(G442,'【参考】数式用'!$A$4:$M$54,13,FALSE))</f>
        <v/>
      </c>
      <c r="AO442" s="197" t="str">
        <f t="shared" si="33"/>
        <v>―</v>
      </c>
    </row>
    <row r="443" spans="1:41" ht="45" customHeight="1">
      <c r="A443" s="401">
        <f t="shared" si="34"/>
        <v>428</v>
      </c>
      <c r="B443" s="413" t="str">
        <f>IF('様式第２号　基本情報入力シート'!B480="","",'様式第２号　基本情報入力シート'!B480)</f>
        <v/>
      </c>
      <c r="C443" s="426" t="str">
        <f>IF('様式第２号　基本情報入力シート'!L480="","",'様式第２号　基本情報入力シート'!L480)</f>
        <v/>
      </c>
      <c r="D443" s="426" t="str">
        <f>IF('様式第２号　基本情報入力シート'!Q480="","",'様式第２号　基本情報入力シート'!Q480)</f>
        <v/>
      </c>
      <c r="E443" s="426" t="str">
        <f>IF('様式第２号　基本情報入力シート'!V480="","",'様式第２号　基本情報入力シート'!V480)</f>
        <v/>
      </c>
      <c r="F443" s="426" t="str">
        <f>IF('様式第２号　基本情報入力シート'!W480="","",'様式第２号　基本情報入力シート'!W480)</f>
        <v/>
      </c>
      <c r="G443" s="426" t="str">
        <f>IF('様式第２号　基本情報入力シート'!Z480="","",'様式第２号　基本情報入力シート'!Z480)</f>
        <v/>
      </c>
      <c r="H443" s="475" t="str">
        <f>IF('様式第２号　基本情報入力シート'!AD480="","",'様式第２号　基本情報入力シート'!AD480)</f>
        <v/>
      </c>
      <c r="I443" s="481" t="str">
        <f>IF('様式第２号　基本情報入力シート'!AE480="","",'様式第２号　基本情報入力シート'!AE480)</f>
        <v/>
      </c>
      <c r="J443" s="488"/>
      <c r="K443" s="491"/>
      <c r="L443" s="491"/>
      <c r="M443" s="494" t="str">
        <f>IF(G443="","",VLOOKUP(AM443,'【参考】数式用'!$AZ$3:$BA$6,2,FALSE))</f>
        <v/>
      </c>
      <c r="N443" s="503" t="str">
        <f>IF(G443="","",VLOOKUP(G443,'【参考】数式用'!$A$4:$L$54,MATCH('様式４号（個表） '!M443,'【参考】数式用'!$J$3:$L$3,0)+9,FALSE))</f>
        <v/>
      </c>
      <c r="O443" s="513" t="s">
        <v>2422</v>
      </c>
      <c r="P443" s="517" t="str">
        <f t="shared" si="30"/>
        <v>未入力あり</v>
      </c>
      <c r="Q443" s="525" t="str">
        <f>IFERROR(IF(P443="未入力あり","",ROUNDDOWN(ROUNDDOWN($H443*$I443,0)*VLOOKUP($G443,'【参考】数式用'!$A$4:$E$54,3,FALSE),0)),"")</f>
        <v/>
      </c>
      <c r="R443" s="525" t="str">
        <f>IF(AK443="×",0,IF(P443="未入力あり","",ROUNDDOWN(ROUNDDOWN($H443*$I443,0)*VLOOKUP($G443,'【参考】数式用'!$A$4:$E$54,4,FALSE),0)))</f>
        <v/>
      </c>
      <c r="S443" s="529" t="str">
        <f>IF(AL443="×",0,IF(P443="未入力あり","",ROUNDDOWN(ROUNDDOWN($H443*$I443,0)*VLOOKUP($G443,'【参考】数式用'!$A$4:$E$54,5,FALSE),0)))</f>
        <v/>
      </c>
      <c r="U443" s="535"/>
      <c r="V443" s="535"/>
      <c r="W443" s="535"/>
      <c r="X443" s="535"/>
      <c r="Y443" s="535"/>
      <c r="Z443" s="535"/>
      <c r="AA443" s="535"/>
      <c r="AB443" s="535"/>
      <c r="AC443" s="535"/>
      <c r="AD443" s="535"/>
      <c r="AE443" s="535"/>
      <c r="AG443" s="541" t="e">
        <f>IF(#REF!="○",F443,"")</f>
        <v>#REF!</v>
      </c>
      <c r="AH443" s="195" t="e">
        <f>VLOOKUP('様式４号（個表） '!$G443,'【参考】数式用'!$P$4:$Q$54,2,FALSE)</f>
        <v>#N/A</v>
      </c>
      <c r="AI443" s="195" t="e">
        <f>VLOOKUP('様式４号（個表） '!$G443,'【参考】数式用'!$P$4:$W$54,8,FALSE)</f>
        <v>#N/A</v>
      </c>
      <c r="AJ443" s="195" t="e">
        <f>VLOOKUP('様式４号（個表） '!$G443,'【参考】数式用'!$P$4:$AD$54,15,FALSE)</f>
        <v>#N/A</v>
      </c>
      <c r="AK443" s="195" t="str">
        <f t="shared" si="31"/>
        <v/>
      </c>
      <c r="AL443" s="195" t="str">
        <f t="shared" si="31"/>
        <v/>
      </c>
      <c r="AM443" s="195" t="str">
        <f t="shared" si="32"/>
        <v/>
      </c>
      <c r="AN443" s="195" t="str">
        <f>IF(G443="","",VLOOKUP(G443,'【参考】数式用'!$A$4:$M$54,13,FALSE))</f>
        <v/>
      </c>
      <c r="AO443" s="197" t="str">
        <f t="shared" si="33"/>
        <v>―</v>
      </c>
    </row>
    <row r="444" spans="1:41" ht="45" customHeight="1">
      <c r="A444" s="401">
        <f t="shared" si="34"/>
        <v>429</v>
      </c>
      <c r="B444" s="413" t="str">
        <f>IF('様式第２号　基本情報入力シート'!B481="","",'様式第２号　基本情報入力シート'!B481)</f>
        <v/>
      </c>
      <c r="C444" s="426" t="str">
        <f>IF('様式第２号　基本情報入力シート'!L481="","",'様式第２号　基本情報入力シート'!L481)</f>
        <v/>
      </c>
      <c r="D444" s="426" t="str">
        <f>IF('様式第２号　基本情報入力シート'!Q481="","",'様式第２号　基本情報入力シート'!Q481)</f>
        <v/>
      </c>
      <c r="E444" s="426" t="str">
        <f>IF('様式第２号　基本情報入力シート'!V481="","",'様式第２号　基本情報入力シート'!V481)</f>
        <v/>
      </c>
      <c r="F444" s="426" t="str">
        <f>IF('様式第２号　基本情報入力シート'!W481="","",'様式第２号　基本情報入力シート'!W481)</f>
        <v/>
      </c>
      <c r="G444" s="426" t="str">
        <f>IF('様式第２号　基本情報入力シート'!Z481="","",'様式第２号　基本情報入力シート'!Z481)</f>
        <v/>
      </c>
      <c r="H444" s="475" t="str">
        <f>IF('様式第２号　基本情報入力シート'!AD481="","",'様式第２号　基本情報入力シート'!AD481)</f>
        <v/>
      </c>
      <c r="I444" s="481" t="str">
        <f>IF('様式第２号　基本情報入力シート'!AE481="","",'様式第２号　基本情報入力シート'!AE481)</f>
        <v/>
      </c>
      <c r="J444" s="488"/>
      <c r="K444" s="491"/>
      <c r="L444" s="491"/>
      <c r="M444" s="494" t="str">
        <f>IF(G444="","",VLOOKUP(AM444,'【参考】数式用'!$AZ$3:$BA$6,2,FALSE))</f>
        <v/>
      </c>
      <c r="N444" s="503" t="str">
        <f>IF(G444="","",VLOOKUP(G444,'【参考】数式用'!$A$4:$L$54,MATCH('様式４号（個表） '!M444,'【参考】数式用'!$J$3:$L$3,0)+9,FALSE))</f>
        <v/>
      </c>
      <c r="O444" s="513" t="s">
        <v>2422</v>
      </c>
      <c r="P444" s="517" t="str">
        <f t="shared" si="30"/>
        <v>未入力あり</v>
      </c>
      <c r="Q444" s="525" t="str">
        <f>IFERROR(IF(P444="未入力あり","",ROUNDDOWN(ROUNDDOWN($H444*$I444,0)*VLOOKUP($G444,'【参考】数式用'!$A$4:$E$54,3,FALSE),0)),"")</f>
        <v/>
      </c>
      <c r="R444" s="525" t="str">
        <f>IF(AK444="×",0,IF(P444="未入力あり","",ROUNDDOWN(ROUNDDOWN($H444*$I444,0)*VLOOKUP($G444,'【参考】数式用'!$A$4:$E$54,4,FALSE),0)))</f>
        <v/>
      </c>
      <c r="S444" s="529" t="str">
        <f>IF(AL444="×",0,IF(P444="未入力あり","",ROUNDDOWN(ROUNDDOWN($H444*$I444,0)*VLOOKUP($G444,'【参考】数式用'!$A$4:$E$54,5,FALSE),0)))</f>
        <v/>
      </c>
      <c r="U444" s="535"/>
      <c r="V444" s="535"/>
      <c r="W444" s="535"/>
      <c r="X444" s="535"/>
      <c r="Y444" s="535"/>
      <c r="Z444" s="535"/>
      <c r="AA444" s="535"/>
      <c r="AB444" s="535"/>
      <c r="AC444" s="535"/>
      <c r="AD444" s="535"/>
      <c r="AE444" s="535"/>
      <c r="AG444" s="541" t="e">
        <f>IF(#REF!="○",F444,"")</f>
        <v>#REF!</v>
      </c>
      <c r="AH444" s="195" t="e">
        <f>VLOOKUP('様式４号（個表） '!$G444,'【参考】数式用'!$P$4:$Q$54,2,FALSE)</f>
        <v>#N/A</v>
      </c>
      <c r="AI444" s="195" t="e">
        <f>VLOOKUP('様式４号（個表） '!$G444,'【参考】数式用'!$P$4:$W$54,8,FALSE)</f>
        <v>#N/A</v>
      </c>
      <c r="AJ444" s="195" t="e">
        <f>VLOOKUP('様式４号（個表） '!$G444,'【参考】数式用'!$P$4:$AD$54,15,FALSE)</f>
        <v>#N/A</v>
      </c>
      <c r="AK444" s="195" t="str">
        <f t="shared" si="31"/>
        <v/>
      </c>
      <c r="AL444" s="195" t="str">
        <f t="shared" si="31"/>
        <v/>
      </c>
      <c r="AM444" s="195" t="str">
        <f t="shared" si="32"/>
        <v/>
      </c>
      <c r="AN444" s="195" t="str">
        <f>IF(G444="","",VLOOKUP(G444,'【参考】数式用'!$A$4:$M$54,13,FALSE))</f>
        <v/>
      </c>
      <c r="AO444" s="197" t="str">
        <f t="shared" si="33"/>
        <v>―</v>
      </c>
    </row>
    <row r="445" spans="1:41" ht="45" customHeight="1">
      <c r="A445" s="401">
        <f t="shared" si="34"/>
        <v>430</v>
      </c>
      <c r="B445" s="413" t="str">
        <f>IF('様式第２号　基本情報入力シート'!B482="","",'様式第２号　基本情報入力シート'!B482)</f>
        <v/>
      </c>
      <c r="C445" s="426" t="str">
        <f>IF('様式第２号　基本情報入力シート'!L482="","",'様式第２号　基本情報入力シート'!L482)</f>
        <v/>
      </c>
      <c r="D445" s="426" t="str">
        <f>IF('様式第２号　基本情報入力シート'!Q482="","",'様式第２号　基本情報入力シート'!Q482)</f>
        <v/>
      </c>
      <c r="E445" s="426" t="str">
        <f>IF('様式第２号　基本情報入力シート'!V482="","",'様式第２号　基本情報入力シート'!V482)</f>
        <v/>
      </c>
      <c r="F445" s="426" t="str">
        <f>IF('様式第２号　基本情報入力シート'!W482="","",'様式第２号　基本情報入力シート'!W482)</f>
        <v/>
      </c>
      <c r="G445" s="426" t="str">
        <f>IF('様式第２号　基本情報入力シート'!Z482="","",'様式第２号　基本情報入力シート'!Z482)</f>
        <v/>
      </c>
      <c r="H445" s="475" t="str">
        <f>IF('様式第２号　基本情報入力シート'!AD482="","",'様式第２号　基本情報入力シート'!AD482)</f>
        <v/>
      </c>
      <c r="I445" s="481" t="str">
        <f>IF('様式第２号　基本情報入力シート'!AE482="","",'様式第２号　基本情報入力シート'!AE482)</f>
        <v/>
      </c>
      <c r="J445" s="488"/>
      <c r="K445" s="491"/>
      <c r="L445" s="491"/>
      <c r="M445" s="494" t="str">
        <f>IF(G445="","",VLOOKUP(AM445,'【参考】数式用'!$AZ$3:$BA$6,2,FALSE))</f>
        <v/>
      </c>
      <c r="N445" s="503" t="str">
        <f>IF(G445="","",VLOOKUP(G445,'【参考】数式用'!$A$4:$L$54,MATCH('様式４号（個表） '!M445,'【参考】数式用'!$J$3:$L$3,0)+9,FALSE))</f>
        <v/>
      </c>
      <c r="O445" s="513" t="s">
        <v>2422</v>
      </c>
      <c r="P445" s="517" t="str">
        <f t="shared" si="30"/>
        <v>未入力あり</v>
      </c>
      <c r="Q445" s="525" t="str">
        <f>IFERROR(IF(P445="未入力あり","",ROUNDDOWN(ROUNDDOWN($H445*$I445,0)*VLOOKUP($G445,'【参考】数式用'!$A$4:$E$54,3,FALSE),0)),"")</f>
        <v/>
      </c>
      <c r="R445" s="525" t="str">
        <f>IF(AK445="×",0,IF(P445="未入力あり","",ROUNDDOWN(ROUNDDOWN($H445*$I445,0)*VLOOKUP($G445,'【参考】数式用'!$A$4:$E$54,4,FALSE),0)))</f>
        <v/>
      </c>
      <c r="S445" s="529" t="str">
        <f>IF(AL445="×",0,IF(P445="未入力あり","",ROUNDDOWN(ROUNDDOWN($H445*$I445,0)*VLOOKUP($G445,'【参考】数式用'!$A$4:$E$54,5,FALSE),0)))</f>
        <v/>
      </c>
      <c r="U445" s="535"/>
      <c r="V445" s="535"/>
      <c r="W445" s="535"/>
      <c r="X445" s="535"/>
      <c r="Y445" s="535"/>
      <c r="Z445" s="535"/>
      <c r="AA445" s="535"/>
      <c r="AB445" s="535"/>
      <c r="AC445" s="535"/>
      <c r="AD445" s="535"/>
      <c r="AE445" s="535"/>
      <c r="AG445" s="541" t="e">
        <f>IF(#REF!="○",F445,"")</f>
        <v>#REF!</v>
      </c>
      <c r="AH445" s="195" t="e">
        <f>VLOOKUP('様式４号（個表） '!$G445,'【参考】数式用'!$P$4:$Q$54,2,FALSE)</f>
        <v>#N/A</v>
      </c>
      <c r="AI445" s="195" t="e">
        <f>VLOOKUP('様式４号（個表） '!$G445,'【参考】数式用'!$P$4:$W$54,8,FALSE)</f>
        <v>#N/A</v>
      </c>
      <c r="AJ445" s="195" t="e">
        <f>VLOOKUP('様式４号（個表） '!$G445,'【参考】数式用'!$P$4:$AD$54,15,FALSE)</f>
        <v>#N/A</v>
      </c>
      <c r="AK445" s="195" t="str">
        <f t="shared" si="31"/>
        <v/>
      </c>
      <c r="AL445" s="195" t="str">
        <f t="shared" si="31"/>
        <v/>
      </c>
      <c r="AM445" s="195" t="str">
        <f t="shared" si="32"/>
        <v/>
      </c>
      <c r="AN445" s="195" t="str">
        <f>IF(G445="","",VLOOKUP(G445,'【参考】数式用'!$A$4:$M$54,13,FALSE))</f>
        <v/>
      </c>
      <c r="AO445" s="197" t="str">
        <f t="shared" si="33"/>
        <v>―</v>
      </c>
    </row>
    <row r="446" spans="1:41" ht="45" customHeight="1">
      <c r="A446" s="401">
        <f t="shared" si="34"/>
        <v>431</v>
      </c>
      <c r="B446" s="413" t="str">
        <f>IF('様式第２号　基本情報入力シート'!B483="","",'様式第２号　基本情報入力シート'!B483)</f>
        <v/>
      </c>
      <c r="C446" s="426" t="str">
        <f>IF('様式第２号　基本情報入力シート'!L483="","",'様式第２号　基本情報入力シート'!L483)</f>
        <v/>
      </c>
      <c r="D446" s="426" t="str">
        <f>IF('様式第２号　基本情報入力シート'!Q483="","",'様式第２号　基本情報入力シート'!Q483)</f>
        <v/>
      </c>
      <c r="E446" s="426" t="str">
        <f>IF('様式第２号　基本情報入力シート'!V483="","",'様式第２号　基本情報入力シート'!V483)</f>
        <v/>
      </c>
      <c r="F446" s="426" t="str">
        <f>IF('様式第２号　基本情報入力シート'!W483="","",'様式第２号　基本情報入力シート'!W483)</f>
        <v/>
      </c>
      <c r="G446" s="426" t="str">
        <f>IF('様式第２号　基本情報入力シート'!Z483="","",'様式第２号　基本情報入力シート'!Z483)</f>
        <v/>
      </c>
      <c r="H446" s="475" t="str">
        <f>IF('様式第２号　基本情報入力シート'!AD483="","",'様式第２号　基本情報入力シート'!AD483)</f>
        <v/>
      </c>
      <c r="I446" s="481" t="str">
        <f>IF('様式第２号　基本情報入力シート'!AE483="","",'様式第２号　基本情報入力シート'!AE483)</f>
        <v/>
      </c>
      <c r="J446" s="488"/>
      <c r="K446" s="491"/>
      <c r="L446" s="491"/>
      <c r="M446" s="494" t="str">
        <f>IF(G446="","",VLOOKUP(AM446,'【参考】数式用'!$AZ$3:$BA$6,2,FALSE))</f>
        <v/>
      </c>
      <c r="N446" s="503" t="str">
        <f>IF(G446="","",VLOOKUP(G446,'【参考】数式用'!$A$4:$L$54,MATCH('様式４号（個表） '!M446,'【参考】数式用'!$J$3:$L$3,0)+9,FALSE))</f>
        <v/>
      </c>
      <c r="O446" s="513" t="s">
        <v>2422</v>
      </c>
      <c r="P446" s="517" t="str">
        <f t="shared" si="30"/>
        <v>未入力あり</v>
      </c>
      <c r="Q446" s="525" t="str">
        <f>IFERROR(IF(P446="未入力あり","",ROUNDDOWN(ROUNDDOWN($H446*$I446,0)*VLOOKUP($G446,'【参考】数式用'!$A$4:$E$54,3,FALSE),0)),"")</f>
        <v/>
      </c>
      <c r="R446" s="525" t="str">
        <f>IF(AK446="×",0,IF(P446="未入力あり","",ROUNDDOWN(ROUNDDOWN($H446*$I446,0)*VLOOKUP($G446,'【参考】数式用'!$A$4:$E$54,4,FALSE),0)))</f>
        <v/>
      </c>
      <c r="S446" s="529" t="str">
        <f>IF(AL446="×",0,IF(P446="未入力あり","",ROUNDDOWN(ROUNDDOWN($H446*$I446,0)*VLOOKUP($G446,'【参考】数式用'!$A$4:$E$54,5,FALSE),0)))</f>
        <v/>
      </c>
      <c r="U446" s="535"/>
      <c r="V446" s="535"/>
      <c r="W446" s="535"/>
      <c r="X446" s="535"/>
      <c r="Y446" s="535"/>
      <c r="Z446" s="535"/>
      <c r="AA446" s="535"/>
      <c r="AB446" s="535"/>
      <c r="AC446" s="535"/>
      <c r="AD446" s="535"/>
      <c r="AE446" s="535"/>
      <c r="AG446" s="541" t="e">
        <f>IF(#REF!="○",F446,"")</f>
        <v>#REF!</v>
      </c>
      <c r="AH446" s="195" t="e">
        <f>VLOOKUP('様式４号（個表） '!$G446,'【参考】数式用'!$P$4:$Q$54,2,FALSE)</f>
        <v>#N/A</v>
      </c>
      <c r="AI446" s="195" t="e">
        <f>VLOOKUP('様式４号（個表） '!$G446,'【参考】数式用'!$P$4:$W$54,8,FALSE)</f>
        <v>#N/A</v>
      </c>
      <c r="AJ446" s="195" t="e">
        <f>VLOOKUP('様式４号（個表） '!$G446,'【参考】数式用'!$P$4:$AD$54,15,FALSE)</f>
        <v>#N/A</v>
      </c>
      <c r="AK446" s="195" t="str">
        <f t="shared" si="31"/>
        <v/>
      </c>
      <c r="AL446" s="195" t="str">
        <f t="shared" si="31"/>
        <v/>
      </c>
      <c r="AM446" s="195" t="str">
        <f t="shared" si="32"/>
        <v/>
      </c>
      <c r="AN446" s="195" t="str">
        <f>IF(G446="","",VLOOKUP(G446,'【参考】数式用'!$A$4:$M$54,13,FALSE))</f>
        <v/>
      </c>
      <c r="AO446" s="197" t="str">
        <f t="shared" si="33"/>
        <v>―</v>
      </c>
    </row>
    <row r="447" spans="1:41" ht="45" customHeight="1">
      <c r="A447" s="401">
        <f t="shared" si="34"/>
        <v>432</v>
      </c>
      <c r="B447" s="413" t="str">
        <f>IF('様式第２号　基本情報入力シート'!B484="","",'様式第２号　基本情報入力シート'!B484)</f>
        <v/>
      </c>
      <c r="C447" s="426" t="str">
        <f>IF('様式第２号　基本情報入力シート'!L484="","",'様式第２号　基本情報入力シート'!L484)</f>
        <v/>
      </c>
      <c r="D447" s="426" t="str">
        <f>IF('様式第２号　基本情報入力シート'!Q484="","",'様式第２号　基本情報入力シート'!Q484)</f>
        <v/>
      </c>
      <c r="E447" s="426" t="str">
        <f>IF('様式第２号　基本情報入力シート'!V484="","",'様式第２号　基本情報入力シート'!V484)</f>
        <v/>
      </c>
      <c r="F447" s="426" t="str">
        <f>IF('様式第２号　基本情報入力シート'!W484="","",'様式第２号　基本情報入力シート'!W484)</f>
        <v/>
      </c>
      <c r="G447" s="426" t="str">
        <f>IF('様式第２号　基本情報入力シート'!Z484="","",'様式第２号　基本情報入力シート'!Z484)</f>
        <v/>
      </c>
      <c r="H447" s="475" t="str">
        <f>IF('様式第２号　基本情報入力シート'!AD484="","",'様式第２号　基本情報入力シート'!AD484)</f>
        <v/>
      </c>
      <c r="I447" s="481" t="str">
        <f>IF('様式第２号　基本情報入力シート'!AE484="","",'様式第２号　基本情報入力シート'!AE484)</f>
        <v/>
      </c>
      <c r="J447" s="488"/>
      <c r="K447" s="491"/>
      <c r="L447" s="491"/>
      <c r="M447" s="494" t="str">
        <f>IF(G447="","",VLOOKUP(AM447,'【参考】数式用'!$AZ$3:$BA$6,2,FALSE))</f>
        <v/>
      </c>
      <c r="N447" s="503" t="str">
        <f>IF(G447="","",VLOOKUP(G447,'【参考】数式用'!$A$4:$L$54,MATCH('様式４号（個表） '!M447,'【参考】数式用'!$J$3:$L$3,0)+9,FALSE))</f>
        <v/>
      </c>
      <c r="O447" s="513" t="s">
        <v>2422</v>
      </c>
      <c r="P447" s="517" t="str">
        <f t="shared" si="30"/>
        <v>未入力あり</v>
      </c>
      <c r="Q447" s="525" t="str">
        <f>IFERROR(IF(P447="未入力あり","",ROUNDDOWN(ROUNDDOWN($H447*$I447,0)*VLOOKUP($G447,'【参考】数式用'!$A$4:$E$54,3,FALSE),0)),"")</f>
        <v/>
      </c>
      <c r="R447" s="525" t="str">
        <f>IF(AK447="×",0,IF(P447="未入力あり","",ROUNDDOWN(ROUNDDOWN($H447*$I447,0)*VLOOKUP($G447,'【参考】数式用'!$A$4:$E$54,4,FALSE),0)))</f>
        <v/>
      </c>
      <c r="S447" s="529" t="str">
        <f>IF(AL447="×",0,IF(P447="未入力あり","",ROUNDDOWN(ROUNDDOWN($H447*$I447,0)*VLOOKUP($G447,'【参考】数式用'!$A$4:$E$54,5,FALSE),0)))</f>
        <v/>
      </c>
      <c r="U447" s="535"/>
      <c r="V447" s="535"/>
      <c r="W447" s="535"/>
      <c r="X447" s="535"/>
      <c r="Y447" s="535"/>
      <c r="Z447" s="535"/>
      <c r="AA447" s="535"/>
      <c r="AB447" s="535"/>
      <c r="AC447" s="535"/>
      <c r="AD447" s="535"/>
      <c r="AE447" s="535"/>
      <c r="AG447" s="541" t="e">
        <f>IF(#REF!="○",F447,"")</f>
        <v>#REF!</v>
      </c>
      <c r="AH447" s="195" t="e">
        <f>VLOOKUP('様式４号（個表） '!$G447,'【参考】数式用'!$P$4:$Q$54,2,FALSE)</f>
        <v>#N/A</v>
      </c>
      <c r="AI447" s="195" t="e">
        <f>VLOOKUP('様式４号（個表） '!$G447,'【参考】数式用'!$P$4:$W$54,8,FALSE)</f>
        <v>#N/A</v>
      </c>
      <c r="AJ447" s="195" t="e">
        <f>VLOOKUP('様式４号（個表） '!$G447,'【参考】数式用'!$P$4:$AD$54,15,FALSE)</f>
        <v>#N/A</v>
      </c>
      <c r="AK447" s="195" t="str">
        <f t="shared" si="31"/>
        <v/>
      </c>
      <c r="AL447" s="195" t="str">
        <f t="shared" si="31"/>
        <v/>
      </c>
      <c r="AM447" s="195" t="str">
        <f t="shared" si="32"/>
        <v/>
      </c>
      <c r="AN447" s="195" t="str">
        <f>IF(G447="","",VLOOKUP(G447,'【参考】数式用'!$A$4:$M$54,13,FALSE))</f>
        <v/>
      </c>
      <c r="AO447" s="197" t="str">
        <f t="shared" si="33"/>
        <v>―</v>
      </c>
    </row>
    <row r="448" spans="1:41" ht="45" customHeight="1">
      <c r="A448" s="401">
        <f t="shared" si="34"/>
        <v>433</v>
      </c>
      <c r="B448" s="413" t="str">
        <f>IF('様式第２号　基本情報入力シート'!B485="","",'様式第２号　基本情報入力シート'!B485)</f>
        <v/>
      </c>
      <c r="C448" s="426" t="str">
        <f>IF('様式第２号　基本情報入力シート'!L485="","",'様式第２号　基本情報入力シート'!L485)</f>
        <v/>
      </c>
      <c r="D448" s="426" t="str">
        <f>IF('様式第２号　基本情報入力シート'!Q485="","",'様式第２号　基本情報入力シート'!Q485)</f>
        <v/>
      </c>
      <c r="E448" s="426" t="str">
        <f>IF('様式第２号　基本情報入力シート'!V485="","",'様式第２号　基本情報入力シート'!V485)</f>
        <v/>
      </c>
      <c r="F448" s="426" t="str">
        <f>IF('様式第２号　基本情報入力シート'!W485="","",'様式第２号　基本情報入力シート'!W485)</f>
        <v/>
      </c>
      <c r="G448" s="426" t="str">
        <f>IF('様式第２号　基本情報入力シート'!Z485="","",'様式第２号　基本情報入力シート'!Z485)</f>
        <v/>
      </c>
      <c r="H448" s="475" t="str">
        <f>IF('様式第２号　基本情報入力シート'!AD485="","",'様式第２号　基本情報入力シート'!AD485)</f>
        <v/>
      </c>
      <c r="I448" s="481" t="str">
        <f>IF('様式第２号　基本情報入力シート'!AE485="","",'様式第２号　基本情報入力シート'!AE485)</f>
        <v/>
      </c>
      <c r="J448" s="488"/>
      <c r="K448" s="491"/>
      <c r="L448" s="491"/>
      <c r="M448" s="494" t="str">
        <f>IF(G448="","",VLOOKUP(AM448,'【参考】数式用'!$AZ$3:$BA$6,2,FALSE))</f>
        <v/>
      </c>
      <c r="N448" s="503" t="str">
        <f>IF(G448="","",VLOOKUP(G448,'【参考】数式用'!$A$4:$L$54,MATCH('様式４号（個表） '!M448,'【参考】数式用'!$J$3:$L$3,0)+9,FALSE))</f>
        <v/>
      </c>
      <c r="O448" s="513" t="s">
        <v>2422</v>
      </c>
      <c r="P448" s="517" t="str">
        <f t="shared" si="30"/>
        <v>未入力あり</v>
      </c>
      <c r="Q448" s="525" t="str">
        <f>IFERROR(IF(P448="未入力あり","",ROUNDDOWN(ROUNDDOWN($H448*$I448,0)*VLOOKUP($G448,'【参考】数式用'!$A$4:$E$54,3,FALSE),0)),"")</f>
        <v/>
      </c>
      <c r="R448" s="525" t="str">
        <f>IF(AK448="×",0,IF(P448="未入力あり","",ROUNDDOWN(ROUNDDOWN($H448*$I448,0)*VLOOKUP($G448,'【参考】数式用'!$A$4:$E$54,4,FALSE),0)))</f>
        <v/>
      </c>
      <c r="S448" s="529" t="str">
        <f>IF(AL448="×",0,IF(P448="未入力あり","",ROUNDDOWN(ROUNDDOWN($H448*$I448,0)*VLOOKUP($G448,'【参考】数式用'!$A$4:$E$54,5,FALSE),0)))</f>
        <v/>
      </c>
      <c r="U448" s="535"/>
      <c r="V448" s="535"/>
      <c r="W448" s="535"/>
      <c r="X448" s="535"/>
      <c r="Y448" s="535"/>
      <c r="Z448" s="535"/>
      <c r="AA448" s="535"/>
      <c r="AB448" s="535"/>
      <c r="AC448" s="535"/>
      <c r="AD448" s="535"/>
      <c r="AE448" s="535"/>
      <c r="AG448" s="541" t="e">
        <f>IF(#REF!="○",F448,"")</f>
        <v>#REF!</v>
      </c>
      <c r="AH448" s="195" t="e">
        <f>VLOOKUP('様式４号（個表） '!$G448,'【参考】数式用'!$P$4:$Q$54,2,FALSE)</f>
        <v>#N/A</v>
      </c>
      <c r="AI448" s="195" t="e">
        <f>VLOOKUP('様式４号（個表） '!$G448,'【参考】数式用'!$P$4:$W$54,8,FALSE)</f>
        <v>#N/A</v>
      </c>
      <c r="AJ448" s="195" t="e">
        <f>VLOOKUP('様式４号（個表） '!$G448,'【参考】数式用'!$P$4:$AD$54,15,FALSE)</f>
        <v>#N/A</v>
      </c>
      <c r="AK448" s="195" t="str">
        <f t="shared" si="31"/>
        <v/>
      </c>
      <c r="AL448" s="195" t="str">
        <f t="shared" si="31"/>
        <v/>
      </c>
      <c r="AM448" s="195" t="str">
        <f t="shared" si="32"/>
        <v/>
      </c>
      <c r="AN448" s="195" t="str">
        <f>IF(G448="","",VLOOKUP(G448,'【参考】数式用'!$A$4:$M$54,13,FALSE))</f>
        <v/>
      </c>
      <c r="AO448" s="197" t="str">
        <f t="shared" si="33"/>
        <v>―</v>
      </c>
    </row>
    <row r="449" spans="1:41" ht="45" customHeight="1">
      <c r="A449" s="401">
        <f t="shared" si="34"/>
        <v>434</v>
      </c>
      <c r="B449" s="413" t="str">
        <f>IF('様式第２号　基本情報入力シート'!B486="","",'様式第２号　基本情報入力シート'!B486)</f>
        <v/>
      </c>
      <c r="C449" s="426" t="str">
        <f>IF('様式第２号　基本情報入力シート'!L486="","",'様式第２号　基本情報入力シート'!L486)</f>
        <v/>
      </c>
      <c r="D449" s="426" t="str">
        <f>IF('様式第２号　基本情報入力シート'!Q486="","",'様式第２号　基本情報入力シート'!Q486)</f>
        <v/>
      </c>
      <c r="E449" s="426" t="str">
        <f>IF('様式第２号　基本情報入力シート'!V486="","",'様式第２号　基本情報入力シート'!V486)</f>
        <v/>
      </c>
      <c r="F449" s="426" t="str">
        <f>IF('様式第２号　基本情報入力シート'!W486="","",'様式第２号　基本情報入力シート'!W486)</f>
        <v/>
      </c>
      <c r="G449" s="426" t="str">
        <f>IF('様式第２号　基本情報入力シート'!Z486="","",'様式第２号　基本情報入力シート'!Z486)</f>
        <v/>
      </c>
      <c r="H449" s="475" t="str">
        <f>IF('様式第２号　基本情報入力シート'!AD486="","",'様式第２号　基本情報入力シート'!AD486)</f>
        <v/>
      </c>
      <c r="I449" s="481" t="str">
        <f>IF('様式第２号　基本情報入力シート'!AE486="","",'様式第２号　基本情報入力シート'!AE486)</f>
        <v/>
      </c>
      <c r="J449" s="488"/>
      <c r="K449" s="491"/>
      <c r="L449" s="491"/>
      <c r="M449" s="494" t="str">
        <f>IF(G449="","",VLOOKUP(AM449,'【参考】数式用'!$AZ$3:$BA$6,2,FALSE))</f>
        <v/>
      </c>
      <c r="N449" s="503" t="str">
        <f>IF(G449="","",VLOOKUP(G449,'【参考】数式用'!$A$4:$L$54,MATCH('様式４号（個表） '!M449,'【参考】数式用'!$J$3:$L$3,0)+9,FALSE))</f>
        <v/>
      </c>
      <c r="O449" s="513" t="s">
        <v>2422</v>
      </c>
      <c r="P449" s="517" t="str">
        <f t="shared" si="30"/>
        <v>未入力あり</v>
      </c>
      <c r="Q449" s="525" t="str">
        <f>IFERROR(IF(P449="未入力あり","",ROUNDDOWN(ROUNDDOWN($H449*$I449,0)*VLOOKUP($G449,'【参考】数式用'!$A$4:$E$54,3,FALSE),0)),"")</f>
        <v/>
      </c>
      <c r="R449" s="525" t="str">
        <f>IF(AK449="×",0,IF(P449="未入力あり","",ROUNDDOWN(ROUNDDOWN($H449*$I449,0)*VLOOKUP($G449,'【参考】数式用'!$A$4:$E$54,4,FALSE),0)))</f>
        <v/>
      </c>
      <c r="S449" s="529" t="str">
        <f>IF(AL449="×",0,IF(P449="未入力あり","",ROUNDDOWN(ROUNDDOWN($H449*$I449,0)*VLOOKUP($G449,'【参考】数式用'!$A$4:$E$54,5,FALSE),0)))</f>
        <v/>
      </c>
      <c r="U449" s="535"/>
      <c r="V449" s="535"/>
      <c r="W449" s="535"/>
      <c r="X449" s="535"/>
      <c r="Y449" s="535"/>
      <c r="Z449" s="535"/>
      <c r="AA449" s="535"/>
      <c r="AB449" s="535"/>
      <c r="AC449" s="535"/>
      <c r="AD449" s="535"/>
      <c r="AE449" s="535"/>
      <c r="AG449" s="541" t="e">
        <f>IF(#REF!="○",F449,"")</f>
        <v>#REF!</v>
      </c>
      <c r="AH449" s="195" t="e">
        <f>VLOOKUP('様式４号（個表） '!$G449,'【参考】数式用'!$P$4:$Q$54,2,FALSE)</f>
        <v>#N/A</v>
      </c>
      <c r="AI449" s="195" t="e">
        <f>VLOOKUP('様式４号（個表） '!$G449,'【参考】数式用'!$P$4:$W$54,8,FALSE)</f>
        <v>#N/A</v>
      </c>
      <c r="AJ449" s="195" t="e">
        <f>VLOOKUP('様式４号（個表） '!$G449,'【参考】数式用'!$P$4:$AD$54,15,FALSE)</f>
        <v>#N/A</v>
      </c>
      <c r="AK449" s="195" t="str">
        <f t="shared" si="31"/>
        <v/>
      </c>
      <c r="AL449" s="195" t="str">
        <f t="shared" si="31"/>
        <v/>
      </c>
      <c r="AM449" s="195" t="str">
        <f t="shared" si="32"/>
        <v/>
      </c>
      <c r="AN449" s="195" t="str">
        <f>IF(G449="","",VLOOKUP(G449,'【参考】数式用'!$A$4:$M$54,13,FALSE))</f>
        <v/>
      </c>
      <c r="AO449" s="197" t="str">
        <f t="shared" si="33"/>
        <v>―</v>
      </c>
    </row>
    <row r="450" spans="1:41" ht="45" customHeight="1">
      <c r="A450" s="401">
        <f t="shared" si="34"/>
        <v>435</v>
      </c>
      <c r="B450" s="413" t="str">
        <f>IF('様式第２号　基本情報入力シート'!B487="","",'様式第２号　基本情報入力シート'!B487)</f>
        <v/>
      </c>
      <c r="C450" s="426" t="str">
        <f>IF('様式第２号　基本情報入力シート'!L487="","",'様式第２号　基本情報入力シート'!L487)</f>
        <v/>
      </c>
      <c r="D450" s="426" t="str">
        <f>IF('様式第２号　基本情報入力シート'!Q487="","",'様式第２号　基本情報入力シート'!Q487)</f>
        <v/>
      </c>
      <c r="E450" s="426" t="str">
        <f>IF('様式第２号　基本情報入力シート'!V487="","",'様式第２号　基本情報入力シート'!V487)</f>
        <v/>
      </c>
      <c r="F450" s="426" t="str">
        <f>IF('様式第２号　基本情報入力シート'!W487="","",'様式第２号　基本情報入力シート'!W487)</f>
        <v/>
      </c>
      <c r="G450" s="426" t="str">
        <f>IF('様式第２号　基本情報入力シート'!Z487="","",'様式第２号　基本情報入力シート'!Z487)</f>
        <v/>
      </c>
      <c r="H450" s="475" t="str">
        <f>IF('様式第２号　基本情報入力シート'!AD487="","",'様式第２号　基本情報入力シート'!AD487)</f>
        <v/>
      </c>
      <c r="I450" s="481" t="str">
        <f>IF('様式第２号　基本情報入力シート'!AE487="","",'様式第２号　基本情報入力シート'!AE487)</f>
        <v/>
      </c>
      <c r="J450" s="488"/>
      <c r="K450" s="491"/>
      <c r="L450" s="491"/>
      <c r="M450" s="494" t="str">
        <f>IF(G450="","",VLOOKUP(AM450,'【参考】数式用'!$AZ$3:$BA$6,2,FALSE))</f>
        <v/>
      </c>
      <c r="N450" s="503" t="str">
        <f>IF(G450="","",VLOOKUP(G450,'【参考】数式用'!$A$4:$L$54,MATCH('様式４号（個表） '!M450,'【参考】数式用'!$J$3:$L$3,0)+9,FALSE))</f>
        <v/>
      </c>
      <c r="O450" s="513" t="s">
        <v>2422</v>
      </c>
      <c r="P450" s="517" t="str">
        <f t="shared" si="30"/>
        <v>未入力あり</v>
      </c>
      <c r="Q450" s="525" t="str">
        <f>IFERROR(IF(P450="未入力あり","",ROUNDDOWN(ROUNDDOWN($H450*$I450,0)*VLOOKUP($G450,'【参考】数式用'!$A$4:$E$54,3,FALSE),0)),"")</f>
        <v/>
      </c>
      <c r="R450" s="525" t="str">
        <f>IF(AK450="×",0,IF(P450="未入力あり","",ROUNDDOWN(ROUNDDOWN($H450*$I450,0)*VLOOKUP($G450,'【参考】数式用'!$A$4:$E$54,4,FALSE),0)))</f>
        <v/>
      </c>
      <c r="S450" s="529" t="str">
        <f>IF(AL450="×",0,IF(P450="未入力あり","",ROUNDDOWN(ROUNDDOWN($H450*$I450,0)*VLOOKUP($G450,'【参考】数式用'!$A$4:$E$54,5,FALSE),0)))</f>
        <v/>
      </c>
      <c r="U450" s="535"/>
      <c r="V450" s="535"/>
      <c r="W450" s="535"/>
      <c r="X450" s="535"/>
      <c r="Y450" s="535"/>
      <c r="Z450" s="535"/>
      <c r="AA450" s="535"/>
      <c r="AB450" s="535"/>
      <c r="AC450" s="535"/>
      <c r="AD450" s="535"/>
      <c r="AE450" s="535"/>
      <c r="AG450" s="541" t="e">
        <f>IF(#REF!="○",F450,"")</f>
        <v>#REF!</v>
      </c>
      <c r="AH450" s="195" t="e">
        <f>VLOOKUP('様式４号（個表） '!$G450,'【参考】数式用'!$P$4:$Q$54,2,FALSE)</f>
        <v>#N/A</v>
      </c>
      <c r="AI450" s="195" t="e">
        <f>VLOOKUP('様式４号（個表） '!$G450,'【参考】数式用'!$P$4:$W$54,8,FALSE)</f>
        <v>#N/A</v>
      </c>
      <c r="AJ450" s="195" t="e">
        <f>VLOOKUP('様式４号（個表） '!$G450,'【参考】数式用'!$P$4:$AD$54,15,FALSE)</f>
        <v>#N/A</v>
      </c>
      <c r="AK450" s="195" t="str">
        <f t="shared" si="31"/>
        <v/>
      </c>
      <c r="AL450" s="195" t="str">
        <f t="shared" si="31"/>
        <v/>
      </c>
      <c r="AM450" s="195" t="str">
        <f t="shared" si="32"/>
        <v/>
      </c>
      <c r="AN450" s="195" t="str">
        <f>IF(G450="","",VLOOKUP(G450,'【参考】数式用'!$A$4:$M$54,13,FALSE))</f>
        <v/>
      </c>
      <c r="AO450" s="197" t="str">
        <f t="shared" si="33"/>
        <v>―</v>
      </c>
    </row>
    <row r="451" spans="1:41" ht="45" customHeight="1">
      <c r="A451" s="401">
        <f t="shared" si="34"/>
        <v>436</v>
      </c>
      <c r="B451" s="413" t="str">
        <f>IF('様式第２号　基本情報入力シート'!B488="","",'様式第２号　基本情報入力シート'!B488)</f>
        <v/>
      </c>
      <c r="C451" s="426" t="str">
        <f>IF('様式第２号　基本情報入力シート'!L488="","",'様式第２号　基本情報入力シート'!L488)</f>
        <v/>
      </c>
      <c r="D451" s="426" t="str">
        <f>IF('様式第２号　基本情報入力シート'!Q488="","",'様式第２号　基本情報入力シート'!Q488)</f>
        <v/>
      </c>
      <c r="E451" s="426" t="str">
        <f>IF('様式第２号　基本情報入力シート'!V488="","",'様式第２号　基本情報入力シート'!V488)</f>
        <v/>
      </c>
      <c r="F451" s="426" t="str">
        <f>IF('様式第２号　基本情報入力シート'!W488="","",'様式第２号　基本情報入力シート'!W488)</f>
        <v/>
      </c>
      <c r="G451" s="426" t="str">
        <f>IF('様式第２号　基本情報入力シート'!Z488="","",'様式第２号　基本情報入力シート'!Z488)</f>
        <v/>
      </c>
      <c r="H451" s="475" t="str">
        <f>IF('様式第２号　基本情報入力シート'!AD488="","",'様式第２号　基本情報入力シート'!AD488)</f>
        <v/>
      </c>
      <c r="I451" s="481" t="str">
        <f>IF('様式第２号　基本情報入力シート'!AE488="","",'様式第２号　基本情報入力シート'!AE488)</f>
        <v/>
      </c>
      <c r="J451" s="488"/>
      <c r="K451" s="491"/>
      <c r="L451" s="491"/>
      <c r="M451" s="494" t="str">
        <f>IF(G451="","",VLOOKUP(AM451,'【参考】数式用'!$AZ$3:$BA$6,2,FALSE))</f>
        <v/>
      </c>
      <c r="N451" s="503" t="str">
        <f>IF(G451="","",VLOOKUP(G451,'【参考】数式用'!$A$4:$L$54,MATCH('様式４号（個表） '!M451,'【参考】数式用'!$J$3:$L$3,0)+9,FALSE))</f>
        <v/>
      </c>
      <c r="O451" s="513" t="s">
        <v>2422</v>
      </c>
      <c r="P451" s="517" t="str">
        <f t="shared" si="30"/>
        <v>未入力あり</v>
      </c>
      <c r="Q451" s="525" t="str">
        <f>IFERROR(IF(P451="未入力あり","",ROUNDDOWN(ROUNDDOWN($H451*$I451,0)*VLOOKUP($G451,'【参考】数式用'!$A$4:$E$54,3,FALSE),0)),"")</f>
        <v/>
      </c>
      <c r="R451" s="525" t="str">
        <f>IF(AK451="×",0,IF(P451="未入力あり","",ROUNDDOWN(ROUNDDOWN($H451*$I451,0)*VLOOKUP($G451,'【参考】数式用'!$A$4:$E$54,4,FALSE),0)))</f>
        <v/>
      </c>
      <c r="S451" s="529" t="str">
        <f>IF(AL451="×",0,IF(P451="未入力あり","",ROUNDDOWN(ROUNDDOWN($H451*$I451,0)*VLOOKUP($G451,'【参考】数式用'!$A$4:$E$54,5,FALSE),0)))</f>
        <v/>
      </c>
      <c r="U451" s="535"/>
      <c r="V451" s="535"/>
      <c r="W451" s="535"/>
      <c r="X451" s="535"/>
      <c r="Y451" s="535"/>
      <c r="Z451" s="535"/>
      <c r="AA451" s="535"/>
      <c r="AB451" s="535"/>
      <c r="AC451" s="535"/>
      <c r="AD451" s="535"/>
      <c r="AE451" s="535"/>
      <c r="AG451" s="541" t="e">
        <f>IF(#REF!="○",F451,"")</f>
        <v>#REF!</v>
      </c>
      <c r="AH451" s="195" t="e">
        <f>VLOOKUP('様式４号（個表） '!$G451,'【参考】数式用'!$P$4:$Q$54,2,FALSE)</f>
        <v>#N/A</v>
      </c>
      <c r="AI451" s="195" t="e">
        <f>VLOOKUP('様式４号（個表） '!$G451,'【参考】数式用'!$P$4:$W$54,8,FALSE)</f>
        <v>#N/A</v>
      </c>
      <c r="AJ451" s="195" t="e">
        <f>VLOOKUP('様式４号（個表） '!$G451,'【参考】数式用'!$P$4:$AD$54,15,FALSE)</f>
        <v>#N/A</v>
      </c>
      <c r="AK451" s="195" t="str">
        <f t="shared" si="31"/>
        <v/>
      </c>
      <c r="AL451" s="195" t="str">
        <f t="shared" si="31"/>
        <v/>
      </c>
      <c r="AM451" s="195" t="str">
        <f t="shared" si="32"/>
        <v/>
      </c>
      <c r="AN451" s="195" t="str">
        <f>IF(G451="","",VLOOKUP(G451,'【参考】数式用'!$A$4:$M$54,13,FALSE))</f>
        <v/>
      </c>
      <c r="AO451" s="197" t="str">
        <f t="shared" si="33"/>
        <v>―</v>
      </c>
    </row>
    <row r="452" spans="1:41" ht="45" customHeight="1">
      <c r="A452" s="401">
        <f t="shared" si="34"/>
        <v>437</v>
      </c>
      <c r="B452" s="413" t="str">
        <f>IF('様式第２号　基本情報入力シート'!B489="","",'様式第２号　基本情報入力シート'!B489)</f>
        <v/>
      </c>
      <c r="C452" s="426" t="str">
        <f>IF('様式第２号　基本情報入力シート'!L489="","",'様式第２号　基本情報入力シート'!L489)</f>
        <v/>
      </c>
      <c r="D452" s="426" t="str">
        <f>IF('様式第２号　基本情報入力シート'!Q489="","",'様式第２号　基本情報入力シート'!Q489)</f>
        <v/>
      </c>
      <c r="E452" s="426" t="str">
        <f>IF('様式第２号　基本情報入力シート'!V489="","",'様式第２号　基本情報入力シート'!V489)</f>
        <v/>
      </c>
      <c r="F452" s="426" t="str">
        <f>IF('様式第２号　基本情報入力シート'!W489="","",'様式第２号　基本情報入力シート'!W489)</f>
        <v/>
      </c>
      <c r="G452" s="426" t="str">
        <f>IF('様式第２号　基本情報入力シート'!Z489="","",'様式第２号　基本情報入力シート'!Z489)</f>
        <v/>
      </c>
      <c r="H452" s="475" t="str">
        <f>IF('様式第２号　基本情報入力シート'!AD489="","",'様式第２号　基本情報入力シート'!AD489)</f>
        <v/>
      </c>
      <c r="I452" s="481" t="str">
        <f>IF('様式第２号　基本情報入力シート'!AE489="","",'様式第２号　基本情報入力シート'!AE489)</f>
        <v/>
      </c>
      <c r="J452" s="488"/>
      <c r="K452" s="491"/>
      <c r="L452" s="491"/>
      <c r="M452" s="494" t="str">
        <f>IF(G452="","",VLOOKUP(AM452,'【参考】数式用'!$AZ$3:$BA$6,2,FALSE))</f>
        <v/>
      </c>
      <c r="N452" s="503" t="str">
        <f>IF(G452="","",VLOOKUP(G452,'【参考】数式用'!$A$4:$L$54,MATCH('様式４号（個表） '!M452,'【参考】数式用'!$J$3:$L$3,0)+9,FALSE))</f>
        <v/>
      </c>
      <c r="O452" s="513" t="s">
        <v>2422</v>
      </c>
      <c r="P452" s="517" t="str">
        <f t="shared" si="30"/>
        <v>未入力あり</v>
      </c>
      <c r="Q452" s="525" t="str">
        <f>IFERROR(IF(P452="未入力あり","",ROUNDDOWN(ROUNDDOWN($H452*$I452,0)*VLOOKUP($G452,'【参考】数式用'!$A$4:$E$54,3,FALSE),0)),"")</f>
        <v/>
      </c>
      <c r="R452" s="525" t="str">
        <f>IF(AK452="×",0,IF(P452="未入力あり","",ROUNDDOWN(ROUNDDOWN($H452*$I452,0)*VLOOKUP($G452,'【参考】数式用'!$A$4:$E$54,4,FALSE),0)))</f>
        <v/>
      </c>
      <c r="S452" s="529" t="str">
        <f>IF(AL452="×",0,IF(P452="未入力あり","",ROUNDDOWN(ROUNDDOWN($H452*$I452,0)*VLOOKUP($G452,'【参考】数式用'!$A$4:$E$54,5,FALSE),0)))</f>
        <v/>
      </c>
      <c r="U452" s="535"/>
      <c r="V452" s="535"/>
      <c r="W452" s="535"/>
      <c r="X452" s="535"/>
      <c r="Y452" s="535"/>
      <c r="Z452" s="535"/>
      <c r="AA452" s="535"/>
      <c r="AB452" s="535"/>
      <c r="AC452" s="535"/>
      <c r="AD452" s="535"/>
      <c r="AE452" s="535"/>
      <c r="AG452" s="541" t="e">
        <f>IF(#REF!="○",F452,"")</f>
        <v>#REF!</v>
      </c>
      <c r="AH452" s="195" t="e">
        <f>VLOOKUP('様式４号（個表） '!$G452,'【参考】数式用'!$P$4:$Q$54,2,FALSE)</f>
        <v>#N/A</v>
      </c>
      <c r="AI452" s="195" t="e">
        <f>VLOOKUP('様式４号（個表） '!$G452,'【参考】数式用'!$P$4:$W$54,8,FALSE)</f>
        <v>#N/A</v>
      </c>
      <c r="AJ452" s="195" t="e">
        <f>VLOOKUP('様式４号（個表） '!$G452,'【参考】数式用'!$P$4:$AD$54,15,FALSE)</f>
        <v>#N/A</v>
      </c>
      <c r="AK452" s="195" t="str">
        <f t="shared" si="31"/>
        <v/>
      </c>
      <c r="AL452" s="195" t="str">
        <f t="shared" si="31"/>
        <v/>
      </c>
      <c r="AM452" s="195" t="str">
        <f t="shared" si="32"/>
        <v/>
      </c>
      <c r="AN452" s="195" t="str">
        <f>IF(G452="","",VLOOKUP(G452,'【参考】数式用'!$A$4:$M$54,13,FALSE))</f>
        <v/>
      </c>
      <c r="AO452" s="197" t="str">
        <f t="shared" si="33"/>
        <v>―</v>
      </c>
    </row>
    <row r="453" spans="1:41" ht="45" customHeight="1">
      <c r="A453" s="401">
        <f t="shared" si="34"/>
        <v>438</v>
      </c>
      <c r="B453" s="413" t="str">
        <f>IF('様式第２号　基本情報入力シート'!B490="","",'様式第２号　基本情報入力シート'!B490)</f>
        <v/>
      </c>
      <c r="C453" s="426" t="str">
        <f>IF('様式第２号　基本情報入力シート'!L490="","",'様式第２号　基本情報入力シート'!L490)</f>
        <v/>
      </c>
      <c r="D453" s="426" t="str">
        <f>IF('様式第２号　基本情報入力シート'!Q490="","",'様式第２号　基本情報入力シート'!Q490)</f>
        <v/>
      </c>
      <c r="E453" s="426" t="str">
        <f>IF('様式第２号　基本情報入力シート'!V490="","",'様式第２号　基本情報入力シート'!V490)</f>
        <v/>
      </c>
      <c r="F453" s="426" t="str">
        <f>IF('様式第２号　基本情報入力シート'!W490="","",'様式第２号　基本情報入力シート'!W490)</f>
        <v/>
      </c>
      <c r="G453" s="426" t="str">
        <f>IF('様式第２号　基本情報入力シート'!Z490="","",'様式第２号　基本情報入力シート'!Z490)</f>
        <v/>
      </c>
      <c r="H453" s="475" t="str">
        <f>IF('様式第２号　基本情報入力シート'!AD490="","",'様式第２号　基本情報入力シート'!AD490)</f>
        <v/>
      </c>
      <c r="I453" s="481" t="str">
        <f>IF('様式第２号　基本情報入力シート'!AE490="","",'様式第２号　基本情報入力シート'!AE490)</f>
        <v/>
      </c>
      <c r="J453" s="488"/>
      <c r="K453" s="491"/>
      <c r="L453" s="491"/>
      <c r="M453" s="494" t="str">
        <f>IF(G453="","",VLOOKUP(AM453,'【参考】数式用'!$AZ$3:$BA$6,2,FALSE))</f>
        <v/>
      </c>
      <c r="N453" s="503" t="str">
        <f>IF(G453="","",VLOOKUP(G453,'【参考】数式用'!$A$4:$L$54,MATCH('様式４号（個表） '!M453,'【参考】数式用'!$J$3:$L$3,0)+9,FALSE))</f>
        <v/>
      </c>
      <c r="O453" s="513" t="s">
        <v>2422</v>
      </c>
      <c r="P453" s="517" t="str">
        <f t="shared" si="30"/>
        <v>未入力あり</v>
      </c>
      <c r="Q453" s="525" t="str">
        <f>IFERROR(IF(P453="未入力あり","",ROUNDDOWN(ROUNDDOWN($H453*$I453,0)*VLOOKUP($G453,'【参考】数式用'!$A$4:$E$54,3,FALSE),0)),"")</f>
        <v/>
      </c>
      <c r="R453" s="525" t="str">
        <f>IF(AK453="×",0,IF(P453="未入力あり","",ROUNDDOWN(ROUNDDOWN($H453*$I453,0)*VLOOKUP($G453,'【参考】数式用'!$A$4:$E$54,4,FALSE),0)))</f>
        <v/>
      </c>
      <c r="S453" s="529" t="str">
        <f>IF(AL453="×",0,IF(P453="未入力あり","",ROUNDDOWN(ROUNDDOWN($H453*$I453,0)*VLOOKUP($G453,'【参考】数式用'!$A$4:$E$54,5,FALSE),0)))</f>
        <v/>
      </c>
      <c r="U453" s="535"/>
      <c r="V453" s="535"/>
      <c r="W453" s="535"/>
      <c r="X453" s="535"/>
      <c r="Y453" s="535"/>
      <c r="Z453" s="535"/>
      <c r="AA453" s="535"/>
      <c r="AB453" s="535"/>
      <c r="AC453" s="535"/>
      <c r="AD453" s="535"/>
      <c r="AE453" s="535"/>
      <c r="AG453" s="541" t="e">
        <f>IF(#REF!="○",F453,"")</f>
        <v>#REF!</v>
      </c>
      <c r="AH453" s="195" t="e">
        <f>VLOOKUP('様式４号（個表） '!$G453,'【参考】数式用'!$P$4:$Q$54,2,FALSE)</f>
        <v>#N/A</v>
      </c>
      <c r="AI453" s="195" t="e">
        <f>VLOOKUP('様式４号（個表） '!$G453,'【参考】数式用'!$P$4:$W$54,8,FALSE)</f>
        <v>#N/A</v>
      </c>
      <c r="AJ453" s="195" t="e">
        <f>VLOOKUP('様式４号（個表） '!$G453,'【参考】数式用'!$P$4:$AD$54,15,FALSE)</f>
        <v>#N/A</v>
      </c>
      <c r="AK453" s="195" t="str">
        <f t="shared" si="31"/>
        <v/>
      </c>
      <c r="AL453" s="195" t="str">
        <f t="shared" si="31"/>
        <v/>
      </c>
      <c r="AM453" s="195" t="str">
        <f t="shared" si="32"/>
        <v/>
      </c>
      <c r="AN453" s="195" t="str">
        <f>IF(G453="","",VLOOKUP(G453,'【参考】数式用'!$A$4:$M$54,13,FALSE))</f>
        <v/>
      </c>
      <c r="AO453" s="197" t="str">
        <f t="shared" si="33"/>
        <v>―</v>
      </c>
    </row>
    <row r="454" spans="1:41" ht="45" customHeight="1">
      <c r="A454" s="401">
        <f t="shared" si="34"/>
        <v>439</v>
      </c>
      <c r="B454" s="413" t="str">
        <f>IF('様式第２号　基本情報入力シート'!B491="","",'様式第２号　基本情報入力シート'!B491)</f>
        <v/>
      </c>
      <c r="C454" s="426" t="str">
        <f>IF('様式第２号　基本情報入力シート'!L491="","",'様式第２号　基本情報入力シート'!L491)</f>
        <v/>
      </c>
      <c r="D454" s="426" t="str">
        <f>IF('様式第２号　基本情報入力シート'!Q491="","",'様式第２号　基本情報入力シート'!Q491)</f>
        <v/>
      </c>
      <c r="E454" s="426" t="str">
        <f>IF('様式第２号　基本情報入力シート'!V491="","",'様式第２号　基本情報入力シート'!V491)</f>
        <v/>
      </c>
      <c r="F454" s="426" t="str">
        <f>IF('様式第２号　基本情報入力シート'!W491="","",'様式第２号　基本情報入力シート'!W491)</f>
        <v/>
      </c>
      <c r="G454" s="426" t="str">
        <f>IF('様式第２号　基本情報入力シート'!Z491="","",'様式第２号　基本情報入力シート'!Z491)</f>
        <v/>
      </c>
      <c r="H454" s="475" t="str">
        <f>IF('様式第２号　基本情報入力シート'!AD491="","",'様式第２号　基本情報入力シート'!AD491)</f>
        <v/>
      </c>
      <c r="I454" s="481" t="str">
        <f>IF('様式第２号　基本情報入力シート'!AE491="","",'様式第２号　基本情報入力シート'!AE491)</f>
        <v/>
      </c>
      <c r="J454" s="488"/>
      <c r="K454" s="491"/>
      <c r="L454" s="491"/>
      <c r="M454" s="494" t="str">
        <f>IF(G454="","",VLOOKUP(AM454,'【参考】数式用'!$AZ$3:$BA$6,2,FALSE))</f>
        <v/>
      </c>
      <c r="N454" s="503" t="str">
        <f>IF(G454="","",VLOOKUP(G454,'【参考】数式用'!$A$4:$L$54,MATCH('様式４号（個表） '!M454,'【参考】数式用'!$J$3:$L$3,0)+9,FALSE))</f>
        <v/>
      </c>
      <c r="O454" s="513" t="s">
        <v>2422</v>
      </c>
      <c r="P454" s="517" t="str">
        <f t="shared" si="30"/>
        <v>未入力あり</v>
      </c>
      <c r="Q454" s="525" t="str">
        <f>IFERROR(IF(P454="未入力あり","",ROUNDDOWN(ROUNDDOWN($H454*$I454,0)*VLOOKUP($G454,'【参考】数式用'!$A$4:$E$54,3,FALSE),0)),"")</f>
        <v/>
      </c>
      <c r="R454" s="525" t="str">
        <f>IF(AK454="×",0,IF(P454="未入力あり","",ROUNDDOWN(ROUNDDOWN($H454*$I454,0)*VLOOKUP($G454,'【参考】数式用'!$A$4:$E$54,4,FALSE),0)))</f>
        <v/>
      </c>
      <c r="S454" s="529" t="str">
        <f>IF(AL454="×",0,IF(P454="未入力あり","",ROUNDDOWN(ROUNDDOWN($H454*$I454,0)*VLOOKUP($G454,'【参考】数式用'!$A$4:$E$54,5,FALSE),0)))</f>
        <v/>
      </c>
      <c r="U454" s="535"/>
      <c r="V454" s="535"/>
      <c r="W454" s="535"/>
      <c r="X454" s="535"/>
      <c r="Y454" s="535"/>
      <c r="Z454" s="535"/>
      <c r="AA454" s="535"/>
      <c r="AB454" s="535"/>
      <c r="AC454" s="535"/>
      <c r="AD454" s="535"/>
      <c r="AE454" s="535"/>
      <c r="AG454" s="541" t="e">
        <f>IF(#REF!="○",F454,"")</f>
        <v>#REF!</v>
      </c>
      <c r="AH454" s="195" t="e">
        <f>VLOOKUP('様式４号（個表） '!$G454,'【参考】数式用'!$P$4:$Q$54,2,FALSE)</f>
        <v>#N/A</v>
      </c>
      <c r="AI454" s="195" t="e">
        <f>VLOOKUP('様式４号（個表） '!$G454,'【参考】数式用'!$P$4:$W$54,8,FALSE)</f>
        <v>#N/A</v>
      </c>
      <c r="AJ454" s="195" t="e">
        <f>VLOOKUP('様式４号（個表） '!$G454,'【参考】数式用'!$P$4:$AD$54,15,FALSE)</f>
        <v>#N/A</v>
      </c>
      <c r="AK454" s="195" t="str">
        <f t="shared" si="31"/>
        <v/>
      </c>
      <c r="AL454" s="195" t="str">
        <f t="shared" si="31"/>
        <v/>
      </c>
      <c r="AM454" s="195" t="str">
        <f t="shared" si="32"/>
        <v/>
      </c>
      <c r="AN454" s="195" t="str">
        <f>IF(G454="","",VLOOKUP(G454,'【参考】数式用'!$A$4:$M$54,13,FALSE))</f>
        <v/>
      </c>
      <c r="AO454" s="197" t="str">
        <f t="shared" si="33"/>
        <v>―</v>
      </c>
    </row>
    <row r="455" spans="1:41" ht="45" customHeight="1">
      <c r="A455" s="401">
        <f t="shared" si="34"/>
        <v>440</v>
      </c>
      <c r="B455" s="413" t="str">
        <f>IF('様式第２号　基本情報入力シート'!B492="","",'様式第２号　基本情報入力シート'!B492)</f>
        <v/>
      </c>
      <c r="C455" s="426" t="str">
        <f>IF('様式第２号　基本情報入力シート'!L492="","",'様式第２号　基本情報入力シート'!L492)</f>
        <v/>
      </c>
      <c r="D455" s="426" t="str">
        <f>IF('様式第２号　基本情報入力シート'!Q492="","",'様式第２号　基本情報入力シート'!Q492)</f>
        <v/>
      </c>
      <c r="E455" s="426" t="str">
        <f>IF('様式第２号　基本情報入力シート'!V492="","",'様式第２号　基本情報入力シート'!V492)</f>
        <v/>
      </c>
      <c r="F455" s="426" t="str">
        <f>IF('様式第２号　基本情報入力シート'!W492="","",'様式第２号　基本情報入力シート'!W492)</f>
        <v/>
      </c>
      <c r="G455" s="426" t="str">
        <f>IF('様式第２号　基本情報入力シート'!Z492="","",'様式第２号　基本情報入力シート'!Z492)</f>
        <v/>
      </c>
      <c r="H455" s="475" t="str">
        <f>IF('様式第２号　基本情報入力シート'!AD492="","",'様式第２号　基本情報入力シート'!AD492)</f>
        <v/>
      </c>
      <c r="I455" s="481" t="str">
        <f>IF('様式第２号　基本情報入力シート'!AE492="","",'様式第２号　基本情報入力シート'!AE492)</f>
        <v/>
      </c>
      <c r="J455" s="488"/>
      <c r="K455" s="491"/>
      <c r="L455" s="491"/>
      <c r="M455" s="494" t="str">
        <f>IF(G455="","",VLOOKUP(AM455,'【参考】数式用'!$AZ$3:$BA$6,2,FALSE))</f>
        <v/>
      </c>
      <c r="N455" s="503" t="str">
        <f>IF(G455="","",VLOOKUP(G455,'【参考】数式用'!$A$4:$L$54,MATCH('様式４号（個表） '!M455,'【参考】数式用'!$J$3:$L$3,0)+9,FALSE))</f>
        <v/>
      </c>
      <c r="O455" s="513" t="s">
        <v>2422</v>
      </c>
      <c r="P455" s="517" t="str">
        <f t="shared" si="30"/>
        <v>未入力あり</v>
      </c>
      <c r="Q455" s="525" t="str">
        <f>IFERROR(IF(P455="未入力あり","",ROUNDDOWN(ROUNDDOWN($H455*$I455,0)*VLOOKUP($G455,'【参考】数式用'!$A$4:$E$54,3,FALSE),0)),"")</f>
        <v/>
      </c>
      <c r="R455" s="525" t="str">
        <f>IF(AK455="×",0,IF(P455="未入力あり","",ROUNDDOWN(ROUNDDOWN($H455*$I455,0)*VLOOKUP($G455,'【参考】数式用'!$A$4:$E$54,4,FALSE),0)))</f>
        <v/>
      </c>
      <c r="S455" s="529" t="str">
        <f>IF(AL455="×",0,IF(P455="未入力あり","",ROUNDDOWN(ROUNDDOWN($H455*$I455,0)*VLOOKUP($G455,'【参考】数式用'!$A$4:$E$54,5,FALSE),0)))</f>
        <v/>
      </c>
      <c r="U455" s="535"/>
      <c r="V455" s="535"/>
      <c r="W455" s="535"/>
      <c r="X455" s="535"/>
      <c r="Y455" s="535"/>
      <c r="Z455" s="535"/>
      <c r="AA455" s="535"/>
      <c r="AB455" s="535"/>
      <c r="AC455" s="535"/>
      <c r="AD455" s="535"/>
      <c r="AE455" s="535"/>
      <c r="AG455" s="541" t="e">
        <f>IF(#REF!="○",F455,"")</f>
        <v>#REF!</v>
      </c>
      <c r="AH455" s="195" t="e">
        <f>VLOOKUP('様式４号（個表） '!$G455,'【参考】数式用'!$P$4:$Q$54,2,FALSE)</f>
        <v>#N/A</v>
      </c>
      <c r="AI455" s="195" t="e">
        <f>VLOOKUP('様式４号（個表） '!$G455,'【参考】数式用'!$P$4:$W$54,8,FALSE)</f>
        <v>#N/A</v>
      </c>
      <c r="AJ455" s="195" t="e">
        <f>VLOOKUP('様式４号（個表） '!$G455,'【参考】数式用'!$P$4:$AD$54,15,FALSE)</f>
        <v>#N/A</v>
      </c>
      <c r="AK455" s="195" t="str">
        <f t="shared" si="31"/>
        <v/>
      </c>
      <c r="AL455" s="195" t="str">
        <f t="shared" si="31"/>
        <v/>
      </c>
      <c r="AM455" s="195" t="str">
        <f t="shared" si="32"/>
        <v/>
      </c>
      <c r="AN455" s="195" t="str">
        <f>IF(G455="","",VLOOKUP(G455,'【参考】数式用'!$A$4:$M$54,13,FALSE))</f>
        <v/>
      </c>
      <c r="AO455" s="197" t="str">
        <f t="shared" si="33"/>
        <v>―</v>
      </c>
    </row>
    <row r="456" spans="1:41" ht="45" customHeight="1">
      <c r="A456" s="401">
        <f t="shared" si="34"/>
        <v>441</v>
      </c>
      <c r="B456" s="413" t="str">
        <f>IF('様式第２号　基本情報入力シート'!B493="","",'様式第２号　基本情報入力シート'!B493)</f>
        <v/>
      </c>
      <c r="C456" s="426" t="str">
        <f>IF('様式第２号　基本情報入力シート'!L493="","",'様式第２号　基本情報入力シート'!L493)</f>
        <v/>
      </c>
      <c r="D456" s="426" t="str">
        <f>IF('様式第２号　基本情報入力シート'!Q493="","",'様式第２号　基本情報入力シート'!Q493)</f>
        <v/>
      </c>
      <c r="E456" s="426" t="str">
        <f>IF('様式第２号　基本情報入力シート'!V493="","",'様式第２号　基本情報入力シート'!V493)</f>
        <v/>
      </c>
      <c r="F456" s="426" t="str">
        <f>IF('様式第２号　基本情報入力シート'!W493="","",'様式第２号　基本情報入力シート'!W493)</f>
        <v/>
      </c>
      <c r="G456" s="426" t="str">
        <f>IF('様式第２号　基本情報入力シート'!Z493="","",'様式第２号　基本情報入力シート'!Z493)</f>
        <v/>
      </c>
      <c r="H456" s="475" t="str">
        <f>IF('様式第２号　基本情報入力シート'!AD493="","",'様式第２号　基本情報入力シート'!AD493)</f>
        <v/>
      </c>
      <c r="I456" s="481" t="str">
        <f>IF('様式第２号　基本情報入力シート'!AE493="","",'様式第２号　基本情報入力シート'!AE493)</f>
        <v/>
      </c>
      <c r="J456" s="488"/>
      <c r="K456" s="491"/>
      <c r="L456" s="491"/>
      <c r="M456" s="494" t="str">
        <f>IF(G456="","",VLOOKUP(AM456,'【参考】数式用'!$AZ$3:$BA$6,2,FALSE))</f>
        <v/>
      </c>
      <c r="N456" s="503" t="str">
        <f>IF(G456="","",VLOOKUP(G456,'【参考】数式用'!$A$4:$L$54,MATCH('様式４号（個表） '!M456,'【参考】数式用'!$J$3:$L$3,0)+9,FALSE))</f>
        <v/>
      </c>
      <c r="O456" s="513" t="s">
        <v>2422</v>
      </c>
      <c r="P456" s="517" t="str">
        <f t="shared" si="30"/>
        <v>未入力あり</v>
      </c>
      <c r="Q456" s="525" t="str">
        <f>IFERROR(IF(P456="未入力あり","",ROUNDDOWN(ROUNDDOWN($H456*$I456,0)*VLOOKUP($G456,'【参考】数式用'!$A$4:$E$54,3,FALSE),0)),"")</f>
        <v/>
      </c>
      <c r="R456" s="525" t="str">
        <f>IF(AK456="×",0,IF(P456="未入力あり","",ROUNDDOWN(ROUNDDOWN($H456*$I456,0)*VLOOKUP($G456,'【参考】数式用'!$A$4:$E$54,4,FALSE),0)))</f>
        <v/>
      </c>
      <c r="S456" s="529" t="str">
        <f>IF(AL456="×",0,IF(P456="未入力あり","",ROUNDDOWN(ROUNDDOWN($H456*$I456,0)*VLOOKUP($G456,'【参考】数式用'!$A$4:$E$54,5,FALSE),0)))</f>
        <v/>
      </c>
      <c r="U456" s="535"/>
      <c r="V456" s="535"/>
      <c r="W456" s="535"/>
      <c r="X456" s="535"/>
      <c r="Y456" s="535"/>
      <c r="Z456" s="535"/>
      <c r="AA456" s="535"/>
      <c r="AB456" s="535"/>
      <c r="AC456" s="535"/>
      <c r="AD456" s="535"/>
      <c r="AE456" s="535"/>
      <c r="AG456" s="541" t="e">
        <f>IF(#REF!="○",F456,"")</f>
        <v>#REF!</v>
      </c>
      <c r="AH456" s="195" t="e">
        <f>VLOOKUP('様式４号（個表） '!$G456,'【参考】数式用'!$P$4:$Q$54,2,FALSE)</f>
        <v>#N/A</v>
      </c>
      <c r="AI456" s="195" t="e">
        <f>VLOOKUP('様式４号（個表） '!$G456,'【参考】数式用'!$P$4:$W$54,8,FALSE)</f>
        <v>#N/A</v>
      </c>
      <c r="AJ456" s="195" t="e">
        <f>VLOOKUP('様式４号（個表） '!$G456,'【参考】数式用'!$P$4:$AD$54,15,FALSE)</f>
        <v>#N/A</v>
      </c>
      <c r="AK456" s="195" t="str">
        <f t="shared" si="31"/>
        <v/>
      </c>
      <c r="AL456" s="195" t="str">
        <f t="shared" si="31"/>
        <v/>
      </c>
      <c r="AM456" s="195" t="str">
        <f t="shared" si="32"/>
        <v/>
      </c>
      <c r="AN456" s="195" t="str">
        <f>IF(G456="","",VLOOKUP(G456,'【参考】数式用'!$A$4:$M$54,13,FALSE))</f>
        <v/>
      </c>
      <c r="AO456" s="197" t="str">
        <f t="shared" si="33"/>
        <v>―</v>
      </c>
    </row>
    <row r="457" spans="1:41" ht="45" customHeight="1">
      <c r="A457" s="401">
        <f t="shared" si="34"/>
        <v>442</v>
      </c>
      <c r="B457" s="413" t="str">
        <f>IF('様式第２号　基本情報入力シート'!B494="","",'様式第２号　基本情報入力シート'!B494)</f>
        <v/>
      </c>
      <c r="C457" s="426" t="str">
        <f>IF('様式第２号　基本情報入力シート'!L494="","",'様式第２号　基本情報入力シート'!L494)</f>
        <v/>
      </c>
      <c r="D457" s="426" t="str">
        <f>IF('様式第２号　基本情報入力シート'!Q494="","",'様式第２号　基本情報入力シート'!Q494)</f>
        <v/>
      </c>
      <c r="E457" s="426" t="str">
        <f>IF('様式第２号　基本情報入力シート'!V494="","",'様式第２号　基本情報入力シート'!V494)</f>
        <v/>
      </c>
      <c r="F457" s="426" t="str">
        <f>IF('様式第２号　基本情報入力シート'!W494="","",'様式第２号　基本情報入力シート'!W494)</f>
        <v/>
      </c>
      <c r="G457" s="426" t="str">
        <f>IF('様式第２号　基本情報入力シート'!Z494="","",'様式第２号　基本情報入力シート'!Z494)</f>
        <v/>
      </c>
      <c r="H457" s="475" t="str">
        <f>IF('様式第２号　基本情報入力シート'!AD494="","",'様式第２号　基本情報入力シート'!AD494)</f>
        <v/>
      </c>
      <c r="I457" s="481" t="str">
        <f>IF('様式第２号　基本情報入力シート'!AE494="","",'様式第２号　基本情報入力シート'!AE494)</f>
        <v/>
      </c>
      <c r="J457" s="488"/>
      <c r="K457" s="491"/>
      <c r="L457" s="491"/>
      <c r="M457" s="494" t="str">
        <f>IF(G457="","",VLOOKUP(AM457,'【参考】数式用'!$AZ$3:$BA$6,2,FALSE))</f>
        <v/>
      </c>
      <c r="N457" s="503" t="str">
        <f>IF(G457="","",VLOOKUP(G457,'【参考】数式用'!$A$4:$L$54,MATCH('様式４号（個表） '!M457,'【参考】数式用'!$J$3:$L$3,0)+9,FALSE))</f>
        <v/>
      </c>
      <c r="O457" s="513" t="s">
        <v>2422</v>
      </c>
      <c r="P457" s="517" t="str">
        <f t="shared" si="30"/>
        <v>未入力あり</v>
      </c>
      <c r="Q457" s="525" t="str">
        <f>IFERROR(IF(P457="未入力あり","",ROUNDDOWN(ROUNDDOWN($H457*$I457,0)*VLOOKUP($G457,'【参考】数式用'!$A$4:$E$54,3,FALSE),0)),"")</f>
        <v/>
      </c>
      <c r="R457" s="525" t="str">
        <f>IF(AK457="×",0,IF(P457="未入力あり","",ROUNDDOWN(ROUNDDOWN($H457*$I457,0)*VLOOKUP($G457,'【参考】数式用'!$A$4:$E$54,4,FALSE),0)))</f>
        <v/>
      </c>
      <c r="S457" s="529" t="str">
        <f>IF(AL457="×",0,IF(P457="未入力あり","",ROUNDDOWN(ROUNDDOWN($H457*$I457,0)*VLOOKUP($G457,'【参考】数式用'!$A$4:$E$54,5,FALSE),0)))</f>
        <v/>
      </c>
      <c r="U457" s="535"/>
      <c r="V457" s="535"/>
      <c r="W457" s="535"/>
      <c r="X457" s="535"/>
      <c r="Y457" s="535"/>
      <c r="Z457" s="535"/>
      <c r="AA457" s="535"/>
      <c r="AB457" s="535"/>
      <c r="AC457" s="535"/>
      <c r="AD457" s="535"/>
      <c r="AE457" s="535"/>
      <c r="AG457" s="541" t="e">
        <f>IF(#REF!="○",F457,"")</f>
        <v>#REF!</v>
      </c>
      <c r="AH457" s="195" t="e">
        <f>VLOOKUP('様式４号（個表） '!$G457,'【参考】数式用'!$P$4:$Q$54,2,FALSE)</f>
        <v>#N/A</v>
      </c>
      <c r="AI457" s="195" t="e">
        <f>VLOOKUP('様式４号（個表） '!$G457,'【参考】数式用'!$P$4:$W$54,8,FALSE)</f>
        <v>#N/A</v>
      </c>
      <c r="AJ457" s="195" t="e">
        <f>VLOOKUP('様式４号（個表） '!$G457,'【参考】数式用'!$P$4:$AD$54,15,FALSE)</f>
        <v>#N/A</v>
      </c>
      <c r="AK457" s="195" t="str">
        <f t="shared" si="31"/>
        <v/>
      </c>
      <c r="AL457" s="195" t="str">
        <f t="shared" si="31"/>
        <v/>
      </c>
      <c r="AM457" s="195" t="str">
        <f t="shared" si="32"/>
        <v/>
      </c>
      <c r="AN457" s="195" t="str">
        <f>IF(G457="","",VLOOKUP(G457,'【参考】数式用'!$A$4:$M$54,13,FALSE))</f>
        <v/>
      </c>
      <c r="AO457" s="197" t="str">
        <f t="shared" si="33"/>
        <v>―</v>
      </c>
    </row>
    <row r="458" spans="1:41" ht="45" customHeight="1">
      <c r="A458" s="401">
        <f t="shared" si="34"/>
        <v>443</v>
      </c>
      <c r="B458" s="413" t="str">
        <f>IF('様式第２号　基本情報入力シート'!B495="","",'様式第２号　基本情報入力シート'!B495)</f>
        <v/>
      </c>
      <c r="C458" s="426" t="str">
        <f>IF('様式第２号　基本情報入力シート'!L495="","",'様式第２号　基本情報入力シート'!L495)</f>
        <v/>
      </c>
      <c r="D458" s="426" t="str">
        <f>IF('様式第２号　基本情報入力シート'!Q495="","",'様式第２号　基本情報入力シート'!Q495)</f>
        <v/>
      </c>
      <c r="E458" s="426" t="str">
        <f>IF('様式第２号　基本情報入力シート'!V495="","",'様式第２号　基本情報入力シート'!V495)</f>
        <v/>
      </c>
      <c r="F458" s="426" t="str">
        <f>IF('様式第２号　基本情報入力シート'!W495="","",'様式第２号　基本情報入力シート'!W495)</f>
        <v/>
      </c>
      <c r="G458" s="426" t="str">
        <f>IF('様式第２号　基本情報入力シート'!Z495="","",'様式第２号　基本情報入力シート'!Z495)</f>
        <v/>
      </c>
      <c r="H458" s="475" t="str">
        <f>IF('様式第２号　基本情報入力シート'!AD495="","",'様式第２号　基本情報入力シート'!AD495)</f>
        <v/>
      </c>
      <c r="I458" s="481" t="str">
        <f>IF('様式第２号　基本情報入力シート'!AE495="","",'様式第２号　基本情報入力シート'!AE495)</f>
        <v/>
      </c>
      <c r="J458" s="488"/>
      <c r="K458" s="491"/>
      <c r="L458" s="491"/>
      <c r="M458" s="494" t="str">
        <f>IF(G458="","",VLOOKUP(AM458,'【参考】数式用'!$AZ$3:$BA$6,2,FALSE))</f>
        <v/>
      </c>
      <c r="N458" s="503" t="str">
        <f>IF(G458="","",VLOOKUP(G458,'【参考】数式用'!$A$4:$L$54,MATCH('様式４号（個表） '!M458,'【参考】数式用'!$J$3:$L$3,0)+9,FALSE))</f>
        <v/>
      </c>
      <c r="O458" s="513" t="s">
        <v>2422</v>
      </c>
      <c r="P458" s="517" t="str">
        <f t="shared" si="30"/>
        <v>未入力あり</v>
      </c>
      <c r="Q458" s="525" t="str">
        <f>IFERROR(IF(P458="未入力あり","",ROUNDDOWN(ROUNDDOWN($H458*$I458,0)*VLOOKUP($G458,'【参考】数式用'!$A$4:$E$54,3,FALSE),0)),"")</f>
        <v/>
      </c>
      <c r="R458" s="525" t="str">
        <f>IF(AK458="×",0,IF(P458="未入力あり","",ROUNDDOWN(ROUNDDOWN($H458*$I458,0)*VLOOKUP($G458,'【参考】数式用'!$A$4:$E$54,4,FALSE),0)))</f>
        <v/>
      </c>
      <c r="S458" s="529" t="str">
        <f>IF(AL458="×",0,IF(P458="未入力あり","",ROUNDDOWN(ROUNDDOWN($H458*$I458,0)*VLOOKUP($G458,'【参考】数式用'!$A$4:$E$54,5,FALSE),0)))</f>
        <v/>
      </c>
      <c r="U458" s="535"/>
      <c r="V458" s="535"/>
      <c r="W458" s="535"/>
      <c r="X458" s="535"/>
      <c r="Y458" s="535"/>
      <c r="Z458" s="535"/>
      <c r="AA458" s="535"/>
      <c r="AB458" s="535"/>
      <c r="AC458" s="535"/>
      <c r="AD458" s="535"/>
      <c r="AE458" s="535"/>
      <c r="AG458" s="541" t="e">
        <f>IF(#REF!="○",F458,"")</f>
        <v>#REF!</v>
      </c>
      <c r="AH458" s="195" t="e">
        <f>VLOOKUP('様式４号（個表） '!$G458,'【参考】数式用'!$P$4:$Q$54,2,FALSE)</f>
        <v>#N/A</v>
      </c>
      <c r="AI458" s="195" t="e">
        <f>VLOOKUP('様式４号（個表） '!$G458,'【参考】数式用'!$P$4:$W$54,8,FALSE)</f>
        <v>#N/A</v>
      </c>
      <c r="AJ458" s="195" t="e">
        <f>VLOOKUP('様式４号（個表） '!$G458,'【参考】数式用'!$P$4:$AD$54,15,FALSE)</f>
        <v>#N/A</v>
      </c>
      <c r="AK458" s="195" t="str">
        <f t="shared" si="31"/>
        <v/>
      </c>
      <c r="AL458" s="195" t="str">
        <f t="shared" si="31"/>
        <v/>
      </c>
      <c r="AM458" s="195" t="str">
        <f t="shared" si="32"/>
        <v/>
      </c>
      <c r="AN458" s="195" t="str">
        <f>IF(G458="","",VLOOKUP(G458,'【参考】数式用'!$A$4:$M$54,13,FALSE))</f>
        <v/>
      </c>
      <c r="AO458" s="197" t="str">
        <f t="shared" si="33"/>
        <v>―</v>
      </c>
    </row>
    <row r="459" spans="1:41" ht="45" customHeight="1">
      <c r="A459" s="401">
        <f t="shared" si="34"/>
        <v>444</v>
      </c>
      <c r="B459" s="413" t="str">
        <f>IF('様式第２号　基本情報入力シート'!B496="","",'様式第２号　基本情報入力シート'!B496)</f>
        <v/>
      </c>
      <c r="C459" s="426" t="str">
        <f>IF('様式第２号　基本情報入力シート'!L496="","",'様式第２号　基本情報入力シート'!L496)</f>
        <v/>
      </c>
      <c r="D459" s="426" t="str">
        <f>IF('様式第２号　基本情報入力シート'!Q496="","",'様式第２号　基本情報入力シート'!Q496)</f>
        <v/>
      </c>
      <c r="E459" s="426" t="str">
        <f>IF('様式第２号　基本情報入力シート'!V496="","",'様式第２号　基本情報入力シート'!V496)</f>
        <v/>
      </c>
      <c r="F459" s="426" t="str">
        <f>IF('様式第２号　基本情報入力シート'!W496="","",'様式第２号　基本情報入力シート'!W496)</f>
        <v/>
      </c>
      <c r="G459" s="426" t="str">
        <f>IF('様式第２号　基本情報入力シート'!Z496="","",'様式第２号　基本情報入力シート'!Z496)</f>
        <v/>
      </c>
      <c r="H459" s="475" t="str">
        <f>IF('様式第２号　基本情報入力シート'!AD496="","",'様式第２号　基本情報入力シート'!AD496)</f>
        <v/>
      </c>
      <c r="I459" s="481" t="str">
        <f>IF('様式第２号　基本情報入力シート'!AE496="","",'様式第２号　基本情報入力シート'!AE496)</f>
        <v/>
      </c>
      <c r="J459" s="488"/>
      <c r="K459" s="491"/>
      <c r="L459" s="491"/>
      <c r="M459" s="494" t="str">
        <f>IF(G459="","",VLOOKUP(AM459,'【参考】数式用'!$AZ$3:$BA$6,2,FALSE))</f>
        <v/>
      </c>
      <c r="N459" s="503" t="str">
        <f>IF(G459="","",VLOOKUP(G459,'【参考】数式用'!$A$4:$L$54,MATCH('様式４号（個表） '!M459,'【参考】数式用'!$J$3:$L$3,0)+9,FALSE))</f>
        <v/>
      </c>
      <c r="O459" s="513" t="s">
        <v>2422</v>
      </c>
      <c r="P459" s="517" t="str">
        <f t="shared" si="30"/>
        <v>未入力あり</v>
      </c>
      <c r="Q459" s="525" t="str">
        <f>IFERROR(IF(P459="未入力あり","",ROUNDDOWN(ROUNDDOWN($H459*$I459,0)*VLOOKUP($G459,'【参考】数式用'!$A$4:$E$54,3,FALSE),0)),"")</f>
        <v/>
      </c>
      <c r="R459" s="525" t="str">
        <f>IF(AK459="×",0,IF(P459="未入力あり","",ROUNDDOWN(ROUNDDOWN($H459*$I459,0)*VLOOKUP($G459,'【参考】数式用'!$A$4:$E$54,4,FALSE),0)))</f>
        <v/>
      </c>
      <c r="S459" s="529" t="str">
        <f>IF(AL459="×",0,IF(P459="未入力あり","",ROUNDDOWN(ROUNDDOWN($H459*$I459,0)*VLOOKUP($G459,'【参考】数式用'!$A$4:$E$54,5,FALSE),0)))</f>
        <v/>
      </c>
      <c r="U459" s="535"/>
      <c r="V459" s="535"/>
      <c r="W459" s="535"/>
      <c r="X459" s="535"/>
      <c r="Y459" s="535"/>
      <c r="Z459" s="535"/>
      <c r="AA459" s="535"/>
      <c r="AB459" s="535"/>
      <c r="AC459" s="535"/>
      <c r="AD459" s="535"/>
      <c r="AE459" s="535"/>
      <c r="AG459" s="541" t="e">
        <f>IF(#REF!="○",F459,"")</f>
        <v>#REF!</v>
      </c>
      <c r="AH459" s="195" t="e">
        <f>VLOOKUP('様式４号（個表） '!$G459,'【参考】数式用'!$P$4:$Q$54,2,FALSE)</f>
        <v>#N/A</v>
      </c>
      <c r="AI459" s="195" t="e">
        <f>VLOOKUP('様式４号（個表） '!$G459,'【参考】数式用'!$P$4:$W$54,8,FALSE)</f>
        <v>#N/A</v>
      </c>
      <c r="AJ459" s="195" t="e">
        <f>VLOOKUP('様式４号（個表） '!$G459,'【参考】数式用'!$P$4:$AD$54,15,FALSE)</f>
        <v>#N/A</v>
      </c>
      <c r="AK459" s="195" t="str">
        <f t="shared" si="31"/>
        <v/>
      </c>
      <c r="AL459" s="195" t="str">
        <f t="shared" si="31"/>
        <v/>
      </c>
      <c r="AM459" s="195" t="str">
        <f t="shared" si="32"/>
        <v/>
      </c>
      <c r="AN459" s="195" t="str">
        <f>IF(G459="","",VLOOKUP(G459,'【参考】数式用'!$A$4:$M$54,13,FALSE))</f>
        <v/>
      </c>
      <c r="AO459" s="197" t="str">
        <f t="shared" si="33"/>
        <v>―</v>
      </c>
    </row>
    <row r="460" spans="1:41" ht="45" customHeight="1">
      <c r="A460" s="401">
        <f t="shared" si="34"/>
        <v>445</v>
      </c>
      <c r="B460" s="413" t="str">
        <f>IF('様式第２号　基本情報入力シート'!B497="","",'様式第２号　基本情報入力シート'!B497)</f>
        <v/>
      </c>
      <c r="C460" s="426" t="str">
        <f>IF('様式第２号　基本情報入力シート'!L497="","",'様式第２号　基本情報入力シート'!L497)</f>
        <v/>
      </c>
      <c r="D460" s="426" t="str">
        <f>IF('様式第２号　基本情報入力シート'!Q497="","",'様式第２号　基本情報入力シート'!Q497)</f>
        <v/>
      </c>
      <c r="E460" s="426" t="str">
        <f>IF('様式第２号　基本情報入力シート'!V497="","",'様式第２号　基本情報入力シート'!V497)</f>
        <v/>
      </c>
      <c r="F460" s="426" t="str">
        <f>IF('様式第２号　基本情報入力シート'!W497="","",'様式第２号　基本情報入力シート'!W497)</f>
        <v/>
      </c>
      <c r="G460" s="426" t="str">
        <f>IF('様式第２号　基本情報入力シート'!Z497="","",'様式第２号　基本情報入力シート'!Z497)</f>
        <v/>
      </c>
      <c r="H460" s="475" t="str">
        <f>IF('様式第２号　基本情報入力シート'!AD497="","",'様式第２号　基本情報入力シート'!AD497)</f>
        <v/>
      </c>
      <c r="I460" s="481" t="str">
        <f>IF('様式第２号　基本情報入力シート'!AE497="","",'様式第２号　基本情報入力シート'!AE497)</f>
        <v/>
      </c>
      <c r="J460" s="488"/>
      <c r="K460" s="491"/>
      <c r="L460" s="491"/>
      <c r="M460" s="494" t="str">
        <f>IF(G460="","",VLOOKUP(AM460,'【参考】数式用'!$AZ$3:$BA$6,2,FALSE))</f>
        <v/>
      </c>
      <c r="N460" s="503" t="str">
        <f>IF(G460="","",VLOOKUP(G460,'【参考】数式用'!$A$4:$L$54,MATCH('様式４号（個表） '!M460,'【参考】数式用'!$J$3:$L$3,0)+9,FALSE))</f>
        <v/>
      </c>
      <c r="O460" s="513" t="s">
        <v>2422</v>
      </c>
      <c r="P460" s="517" t="str">
        <f t="shared" si="30"/>
        <v>未入力あり</v>
      </c>
      <c r="Q460" s="525" t="str">
        <f>IFERROR(IF(P460="未入力あり","",ROUNDDOWN(ROUNDDOWN($H460*$I460,0)*VLOOKUP($G460,'【参考】数式用'!$A$4:$E$54,3,FALSE),0)),"")</f>
        <v/>
      </c>
      <c r="R460" s="525" t="str">
        <f>IF(AK460="×",0,IF(P460="未入力あり","",ROUNDDOWN(ROUNDDOWN($H460*$I460,0)*VLOOKUP($G460,'【参考】数式用'!$A$4:$E$54,4,FALSE),0)))</f>
        <v/>
      </c>
      <c r="S460" s="529" t="str">
        <f>IF(AL460="×",0,IF(P460="未入力あり","",ROUNDDOWN(ROUNDDOWN($H460*$I460,0)*VLOOKUP($G460,'【参考】数式用'!$A$4:$E$54,5,FALSE),0)))</f>
        <v/>
      </c>
      <c r="U460" s="535"/>
      <c r="V460" s="535"/>
      <c r="W460" s="535"/>
      <c r="X460" s="535"/>
      <c r="Y460" s="535"/>
      <c r="Z460" s="535"/>
      <c r="AA460" s="535"/>
      <c r="AB460" s="535"/>
      <c r="AC460" s="535"/>
      <c r="AD460" s="535"/>
      <c r="AE460" s="535"/>
      <c r="AG460" s="541" t="e">
        <f>IF(#REF!="○",F460,"")</f>
        <v>#REF!</v>
      </c>
      <c r="AH460" s="195" t="e">
        <f>VLOOKUP('様式４号（個表） '!$G460,'【参考】数式用'!$P$4:$Q$54,2,FALSE)</f>
        <v>#N/A</v>
      </c>
      <c r="AI460" s="195" t="e">
        <f>VLOOKUP('様式４号（個表） '!$G460,'【参考】数式用'!$P$4:$W$54,8,FALSE)</f>
        <v>#N/A</v>
      </c>
      <c r="AJ460" s="195" t="e">
        <f>VLOOKUP('様式４号（個表） '!$G460,'【参考】数式用'!$P$4:$AD$54,15,FALSE)</f>
        <v>#N/A</v>
      </c>
      <c r="AK460" s="195" t="str">
        <f t="shared" si="31"/>
        <v/>
      </c>
      <c r="AL460" s="195" t="str">
        <f t="shared" si="31"/>
        <v/>
      </c>
      <c r="AM460" s="195" t="str">
        <f t="shared" si="32"/>
        <v/>
      </c>
      <c r="AN460" s="195" t="str">
        <f>IF(G460="","",VLOOKUP(G460,'【参考】数式用'!$A$4:$M$54,13,FALSE))</f>
        <v/>
      </c>
      <c r="AO460" s="197" t="str">
        <f t="shared" si="33"/>
        <v>―</v>
      </c>
    </row>
    <row r="461" spans="1:41" ht="45" customHeight="1">
      <c r="A461" s="401">
        <f t="shared" si="34"/>
        <v>446</v>
      </c>
      <c r="B461" s="413" t="str">
        <f>IF('様式第２号　基本情報入力シート'!B498="","",'様式第２号　基本情報入力シート'!B498)</f>
        <v/>
      </c>
      <c r="C461" s="426" t="str">
        <f>IF('様式第２号　基本情報入力シート'!L498="","",'様式第２号　基本情報入力シート'!L498)</f>
        <v/>
      </c>
      <c r="D461" s="426" t="str">
        <f>IF('様式第２号　基本情報入力シート'!Q498="","",'様式第２号　基本情報入力シート'!Q498)</f>
        <v/>
      </c>
      <c r="E461" s="426" t="str">
        <f>IF('様式第２号　基本情報入力シート'!V498="","",'様式第２号　基本情報入力シート'!V498)</f>
        <v/>
      </c>
      <c r="F461" s="426" t="str">
        <f>IF('様式第２号　基本情報入力シート'!W498="","",'様式第２号　基本情報入力シート'!W498)</f>
        <v/>
      </c>
      <c r="G461" s="426" t="str">
        <f>IF('様式第２号　基本情報入力シート'!Z498="","",'様式第２号　基本情報入力シート'!Z498)</f>
        <v/>
      </c>
      <c r="H461" s="475" t="str">
        <f>IF('様式第２号　基本情報入力シート'!AD498="","",'様式第２号　基本情報入力シート'!AD498)</f>
        <v/>
      </c>
      <c r="I461" s="481" t="str">
        <f>IF('様式第２号　基本情報入力シート'!AE498="","",'様式第２号　基本情報入力シート'!AE498)</f>
        <v/>
      </c>
      <c r="J461" s="488"/>
      <c r="K461" s="491"/>
      <c r="L461" s="491"/>
      <c r="M461" s="494" t="str">
        <f>IF(G461="","",VLOOKUP(AM461,'【参考】数式用'!$AZ$3:$BA$6,2,FALSE))</f>
        <v/>
      </c>
      <c r="N461" s="503" t="str">
        <f>IF(G461="","",VLOOKUP(G461,'【参考】数式用'!$A$4:$L$54,MATCH('様式４号（個表） '!M461,'【参考】数式用'!$J$3:$L$3,0)+9,FALSE))</f>
        <v/>
      </c>
      <c r="O461" s="513" t="s">
        <v>2422</v>
      </c>
      <c r="P461" s="517" t="str">
        <f t="shared" si="30"/>
        <v>未入力あり</v>
      </c>
      <c r="Q461" s="525" t="str">
        <f>IFERROR(IF(P461="未入力あり","",ROUNDDOWN(ROUNDDOWN($H461*$I461,0)*VLOOKUP($G461,'【参考】数式用'!$A$4:$E$54,3,FALSE),0)),"")</f>
        <v/>
      </c>
      <c r="R461" s="525" t="str">
        <f>IF(AK461="×",0,IF(P461="未入力あり","",ROUNDDOWN(ROUNDDOWN($H461*$I461,0)*VLOOKUP($G461,'【参考】数式用'!$A$4:$E$54,4,FALSE),0)))</f>
        <v/>
      </c>
      <c r="S461" s="529" t="str">
        <f>IF(AL461="×",0,IF(P461="未入力あり","",ROUNDDOWN(ROUNDDOWN($H461*$I461,0)*VLOOKUP($G461,'【参考】数式用'!$A$4:$E$54,5,FALSE),0)))</f>
        <v/>
      </c>
      <c r="U461" s="535"/>
      <c r="V461" s="535"/>
      <c r="W461" s="535"/>
      <c r="X461" s="535"/>
      <c r="Y461" s="535"/>
      <c r="Z461" s="535"/>
      <c r="AA461" s="535"/>
      <c r="AB461" s="535"/>
      <c r="AC461" s="535"/>
      <c r="AD461" s="535"/>
      <c r="AE461" s="535"/>
      <c r="AG461" s="541" t="e">
        <f>IF(#REF!="○",F461,"")</f>
        <v>#REF!</v>
      </c>
      <c r="AH461" s="195" t="e">
        <f>VLOOKUP('様式４号（個表） '!$G461,'【参考】数式用'!$P$4:$Q$54,2,FALSE)</f>
        <v>#N/A</v>
      </c>
      <c r="AI461" s="195" t="e">
        <f>VLOOKUP('様式４号（個表） '!$G461,'【参考】数式用'!$P$4:$W$54,8,FALSE)</f>
        <v>#N/A</v>
      </c>
      <c r="AJ461" s="195" t="e">
        <f>VLOOKUP('様式４号（個表） '!$G461,'【参考】数式用'!$P$4:$AD$54,15,FALSE)</f>
        <v>#N/A</v>
      </c>
      <c r="AK461" s="195" t="str">
        <f t="shared" si="31"/>
        <v/>
      </c>
      <c r="AL461" s="195" t="str">
        <f t="shared" si="31"/>
        <v/>
      </c>
      <c r="AM461" s="195" t="str">
        <f t="shared" si="32"/>
        <v/>
      </c>
      <c r="AN461" s="195" t="str">
        <f>IF(G461="","",VLOOKUP(G461,'【参考】数式用'!$A$4:$M$54,13,FALSE))</f>
        <v/>
      </c>
      <c r="AO461" s="197" t="str">
        <f t="shared" si="33"/>
        <v>―</v>
      </c>
    </row>
    <row r="462" spans="1:41" ht="45" customHeight="1">
      <c r="A462" s="401">
        <f t="shared" si="34"/>
        <v>447</v>
      </c>
      <c r="B462" s="413" t="str">
        <f>IF('様式第２号　基本情報入力シート'!B499="","",'様式第２号　基本情報入力シート'!B499)</f>
        <v/>
      </c>
      <c r="C462" s="426" t="str">
        <f>IF('様式第２号　基本情報入力シート'!L499="","",'様式第２号　基本情報入力シート'!L499)</f>
        <v/>
      </c>
      <c r="D462" s="426" t="str">
        <f>IF('様式第２号　基本情報入力シート'!Q499="","",'様式第２号　基本情報入力シート'!Q499)</f>
        <v/>
      </c>
      <c r="E462" s="426" t="str">
        <f>IF('様式第２号　基本情報入力シート'!V499="","",'様式第２号　基本情報入力シート'!V499)</f>
        <v/>
      </c>
      <c r="F462" s="426" t="str">
        <f>IF('様式第２号　基本情報入力シート'!W499="","",'様式第２号　基本情報入力シート'!W499)</f>
        <v/>
      </c>
      <c r="G462" s="426" t="str">
        <f>IF('様式第２号　基本情報入力シート'!Z499="","",'様式第２号　基本情報入力シート'!Z499)</f>
        <v/>
      </c>
      <c r="H462" s="475" t="str">
        <f>IF('様式第２号　基本情報入力シート'!AD499="","",'様式第２号　基本情報入力シート'!AD499)</f>
        <v/>
      </c>
      <c r="I462" s="481" t="str">
        <f>IF('様式第２号　基本情報入力シート'!AE499="","",'様式第２号　基本情報入力シート'!AE499)</f>
        <v/>
      </c>
      <c r="J462" s="488"/>
      <c r="K462" s="491"/>
      <c r="L462" s="491"/>
      <c r="M462" s="494" t="str">
        <f>IF(G462="","",VLOOKUP(AM462,'【参考】数式用'!$AZ$3:$BA$6,2,FALSE))</f>
        <v/>
      </c>
      <c r="N462" s="503" t="str">
        <f>IF(G462="","",VLOOKUP(G462,'【参考】数式用'!$A$4:$L$54,MATCH('様式４号（個表） '!M462,'【参考】数式用'!$J$3:$L$3,0)+9,FALSE))</f>
        <v/>
      </c>
      <c r="O462" s="513" t="s">
        <v>2422</v>
      </c>
      <c r="P462" s="517" t="str">
        <f t="shared" si="30"/>
        <v>未入力あり</v>
      </c>
      <c r="Q462" s="525" t="str">
        <f>IFERROR(IF(P462="未入力あり","",ROUNDDOWN(ROUNDDOWN($H462*$I462,0)*VLOOKUP($G462,'【参考】数式用'!$A$4:$E$54,3,FALSE),0)),"")</f>
        <v/>
      </c>
      <c r="R462" s="525" t="str">
        <f>IF(AK462="×",0,IF(P462="未入力あり","",ROUNDDOWN(ROUNDDOWN($H462*$I462,0)*VLOOKUP($G462,'【参考】数式用'!$A$4:$E$54,4,FALSE),0)))</f>
        <v/>
      </c>
      <c r="S462" s="529" t="str">
        <f>IF(AL462="×",0,IF(P462="未入力あり","",ROUNDDOWN(ROUNDDOWN($H462*$I462,0)*VLOOKUP($G462,'【参考】数式用'!$A$4:$E$54,5,FALSE),0)))</f>
        <v/>
      </c>
      <c r="U462" s="535"/>
      <c r="V462" s="535"/>
      <c r="W462" s="535"/>
      <c r="X462" s="535"/>
      <c r="Y462" s="535"/>
      <c r="Z462" s="535"/>
      <c r="AA462" s="535"/>
      <c r="AB462" s="535"/>
      <c r="AC462" s="535"/>
      <c r="AD462" s="535"/>
      <c r="AE462" s="535"/>
      <c r="AG462" s="541" t="e">
        <f>IF(#REF!="○",F462,"")</f>
        <v>#REF!</v>
      </c>
      <c r="AH462" s="195" t="e">
        <f>VLOOKUP('様式４号（個表） '!$G462,'【参考】数式用'!$P$4:$Q$54,2,FALSE)</f>
        <v>#N/A</v>
      </c>
      <c r="AI462" s="195" t="e">
        <f>VLOOKUP('様式４号（個表） '!$G462,'【参考】数式用'!$P$4:$W$54,8,FALSE)</f>
        <v>#N/A</v>
      </c>
      <c r="AJ462" s="195" t="e">
        <f>VLOOKUP('様式４号（個表） '!$G462,'【参考】数式用'!$P$4:$AD$54,15,FALSE)</f>
        <v>#N/A</v>
      </c>
      <c r="AK462" s="195" t="str">
        <f t="shared" si="31"/>
        <v/>
      </c>
      <c r="AL462" s="195" t="str">
        <f t="shared" si="31"/>
        <v/>
      </c>
      <c r="AM462" s="195" t="str">
        <f t="shared" si="32"/>
        <v/>
      </c>
      <c r="AN462" s="195" t="str">
        <f>IF(G462="","",VLOOKUP(G462,'【参考】数式用'!$A$4:$M$54,13,FALSE))</f>
        <v/>
      </c>
      <c r="AO462" s="197" t="str">
        <f t="shared" si="33"/>
        <v>―</v>
      </c>
    </row>
    <row r="463" spans="1:41" ht="45" customHeight="1">
      <c r="A463" s="401">
        <f t="shared" si="34"/>
        <v>448</v>
      </c>
      <c r="B463" s="413" t="str">
        <f>IF('様式第２号　基本情報入力シート'!B500="","",'様式第２号　基本情報入力シート'!B500)</f>
        <v/>
      </c>
      <c r="C463" s="426" t="str">
        <f>IF('様式第２号　基本情報入力シート'!L500="","",'様式第２号　基本情報入力シート'!L500)</f>
        <v/>
      </c>
      <c r="D463" s="426" t="str">
        <f>IF('様式第２号　基本情報入力シート'!Q500="","",'様式第２号　基本情報入力シート'!Q500)</f>
        <v/>
      </c>
      <c r="E463" s="426" t="str">
        <f>IF('様式第２号　基本情報入力シート'!V500="","",'様式第２号　基本情報入力シート'!V500)</f>
        <v/>
      </c>
      <c r="F463" s="426" t="str">
        <f>IF('様式第２号　基本情報入力シート'!W500="","",'様式第２号　基本情報入力シート'!W500)</f>
        <v/>
      </c>
      <c r="G463" s="426" t="str">
        <f>IF('様式第２号　基本情報入力シート'!Z500="","",'様式第２号　基本情報入力シート'!Z500)</f>
        <v/>
      </c>
      <c r="H463" s="475" t="str">
        <f>IF('様式第２号　基本情報入力シート'!AD500="","",'様式第２号　基本情報入力シート'!AD500)</f>
        <v/>
      </c>
      <c r="I463" s="481" t="str">
        <f>IF('様式第２号　基本情報入力シート'!AE500="","",'様式第２号　基本情報入力シート'!AE500)</f>
        <v/>
      </c>
      <c r="J463" s="488"/>
      <c r="K463" s="491"/>
      <c r="L463" s="491"/>
      <c r="M463" s="494" t="str">
        <f>IF(G463="","",VLOOKUP(AM463,'【参考】数式用'!$AZ$3:$BA$6,2,FALSE))</f>
        <v/>
      </c>
      <c r="N463" s="503" t="str">
        <f>IF(G463="","",VLOOKUP(G463,'【参考】数式用'!$A$4:$L$54,MATCH('様式４号（個表） '!M463,'【参考】数式用'!$J$3:$L$3,0)+9,FALSE))</f>
        <v/>
      </c>
      <c r="O463" s="513" t="s">
        <v>2422</v>
      </c>
      <c r="P463" s="517" t="str">
        <f t="shared" si="30"/>
        <v>未入力あり</v>
      </c>
      <c r="Q463" s="525" t="str">
        <f>IFERROR(IF(P463="未入力あり","",ROUNDDOWN(ROUNDDOWN($H463*$I463,0)*VLOOKUP($G463,'【参考】数式用'!$A$4:$E$54,3,FALSE),0)),"")</f>
        <v/>
      </c>
      <c r="R463" s="525" t="str">
        <f>IF(AK463="×",0,IF(P463="未入力あり","",ROUNDDOWN(ROUNDDOWN($H463*$I463,0)*VLOOKUP($G463,'【参考】数式用'!$A$4:$E$54,4,FALSE),0)))</f>
        <v/>
      </c>
      <c r="S463" s="529" t="str">
        <f>IF(AL463="×",0,IF(P463="未入力あり","",ROUNDDOWN(ROUNDDOWN($H463*$I463,0)*VLOOKUP($G463,'【参考】数式用'!$A$4:$E$54,5,FALSE),0)))</f>
        <v/>
      </c>
      <c r="U463" s="535"/>
      <c r="V463" s="535"/>
      <c r="W463" s="535"/>
      <c r="X463" s="535"/>
      <c r="Y463" s="535"/>
      <c r="Z463" s="535"/>
      <c r="AA463" s="535"/>
      <c r="AB463" s="535"/>
      <c r="AC463" s="535"/>
      <c r="AD463" s="535"/>
      <c r="AE463" s="535"/>
      <c r="AG463" s="541" t="e">
        <f>IF(#REF!="○",F463,"")</f>
        <v>#REF!</v>
      </c>
      <c r="AH463" s="195" t="e">
        <f>VLOOKUP('様式４号（個表） '!$G463,'【参考】数式用'!$P$4:$Q$54,2,FALSE)</f>
        <v>#N/A</v>
      </c>
      <c r="AI463" s="195" t="e">
        <f>VLOOKUP('様式４号（個表） '!$G463,'【参考】数式用'!$P$4:$W$54,8,FALSE)</f>
        <v>#N/A</v>
      </c>
      <c r="AJ463" s="195" t="e">
        <f>VLOOKUP('様式４号（個表） '!$G463,'【参考】数式用'!$P$4:$AD$54,15,FALSE)</f>
        <v>#N/A</v>
      </c>
      <c r="AK463" s="195" t="str">
        <f t="shared" si="31"/>
        <v/>
      </c>
      <c r="AL463" s="195" t="str">
        <f t="shared" si="31"/>
        <v/>
      </c>
      <c r="AM463" s="195" t="str">
        <f t="shared" si="32"/>
        <v/>
      </c>
      <c r="AN463" s="195" t="str">
        <f>IF(G463="","",VLOOKUP(G463,'【参考】数式用'!$A$4:$M$54,13,FALSE))</f>
        <v/>
      </c>
      <c r="AO463" s="197" t="str">
        <f t="shared" si="33"/>
        <v>―</v>
      </c>
    </row>
    <row r="464" spans="1:41" ht="45" customHeight="1">
      <c r="A464" s="401">
        <f t="shared" si="34"/>
        <v>449</v>
      </c>
      <c r="B464" s="413" t="str">
        <f>IF('様式第２号　基本情報入力シート'!B501="","",'様式第２号　基本情報入力シート'!B501)</f>
        <v/>
      </c>
      <c r="C464" s="426" t="str">
        <f>IF('様式第２号　基本情報入力シート'!L501="","",'様式第２号　基本情報入力シート'!L501)</f>
        <v/>
      </c>
      <c r="D464" s="426" t="str">
        <f>IF('様式第２号　基本情報入力シート'!Q501="","",'様式第２号　基本情報入力シート'!Q501)</f>
        <v/>
      </c>
      <c r="E464" s="426" t="str">
        <f>IF('様式第２号　基本情報入力シート'!V501="","",'様式第２号　基本情報入力シート'!V501)</f>
        <v/>
      </c>
      <c r="F464" s="426" t="str">
        <f>IF('様式第２号　基本情報入力シート'!W501="","",'様式第２号　基本情報入力シート'!W501)</f>
        <v/>
      </c>
      <c r="G464" s="426" t="str">
        <f>IF('様式第２号　基本情報入力シート'!Z501="","",'様式第２号　基本情報入力シート'!Z501)</f>
        <v/>
      </c>
      <c r="H464" s="475" t="str">
        <f>IF('様式第２号　基本情報入力シート'!AD501="","",'様式第２号　基本情報入力シート'!AD501)</f>
        <v/>
      </c>
      <c r="I464" s="481" t="str">
        <f>IF('様式第２号　基本情報入力シート'!AE501="","",'様式第２号　基本情報入力シート'!AE501)</f>
        <v/>
      </c>
      <c r="J464" s="488"/>
      <c r="K464" s="491"/>
      <c r="L464" s="491"/>
      <c r="M464" s="494" t="str">
        <f>IF(G464="","",VLOOKUP(AM464,'【参考】数式用'!$AZ$3:$BA$6,2,FALSE))</f>
        <v/>
      </c>
      <c r="N464" s="503" t="str">
        <f>IF(G464="","",VLOOKUP(G464,'【参考】数式用'!$A$4:$L$54,MATCH('様式４号（個表） '!M464,'【参考】数式用'!$J$3:$L$3,0)+9,FALSE))</f>
        <v/>
      </c>
      <c r="O464" s="513" t="s">
        <v>2422</v>
      </c>
      <c r="P464" s="517" t="str">
        <f t="shared" ref="P464:P515" si="35">IFERROR(ROUNDDOWN(ROUNDDOWN($H464*$I464,0)*$N464,0),"未入力あり")</f>
        <v>未入力あり</v>
      </c>
      <c r="Q464" s="525" t="str">
        <f>IFERROR(IF(P464="未入力あり","",ROUNDDOWN(ROUNDDOWN($H464*$I464,0)*VLOOKUP($G464,'【参考】数式用'!$A$4:$E$54,3,FALSE),0)),"")</f>
        <v/>
      </c>
      <c r="R464" s="525" t="str">
        <f>IF(AK464="×",0,IF(P464="未入力あり","",ROUNDDOWN(ROUNDDOWN($H464*$I464,0)*VLOOKUP($G464,'【参考】数式用'!$A$4:$E$54,4,FALSE),0)))</f>
        <v/>
      </c>
      <c r="S464" s="529" t="str">
        <f>IF(AL464="×",0,IF(P464="未入力あり","",ROUNDDOWN(ROUNDDOWN($H464*$I464,0)*VLOOKUP($G464,'【参考】数式用'!$A$4:$E$54,5,FALSE),0)))</f>
        <v/>
      </c>
      <c r="U464" s="535"/>
      <c r="V464" s="535"/>
      <c r="W464" s="535"/>
      <c r="X464" s="535"/>
      <c r="Y464" s="535"/>
      <c r="Z464" s="535"/>
      <c r="AA464" s="535"/>
      <c r="AB464" s="535"/>
      <c r="AC464" s="535"/>
      <c r="AD464" s="535"/>
      <c r="AE464" s="535"/>
      <c r="AG464" s="541" t="e">
        <f>IF(#REF!="○",F464,"")</f>
        <v>#REF!</v>
      </c>
      <c r="AH464" s="195" t="e">
        <f>VLOOKUP('様式４号（個表） '!$G464,'【参考】数式用'!$P$4:$Q$54,2,FALSE)</f>
        <v>#N/A</v>
      </c>
      <c r="AI464" s="195" t="e">
        <f>VLOOKUP('様式４号（個表） '!$G464,'【参考】数式用'!$P$4:$W$54,8,FALSE)</f>
        <v>#N/A</v>
      </c>
      <c r="AJ464" s="195" t="e">
        <f>VLOOKUP('様式４号（個表） '!$G464,'【参考】数式用'!$P$4:$AD$54,15,FALSE)</f>
        <v>#N/A</v>
      </c>
      <c r="AK464" s="195" t="str">
        <f t="shared" ref="AK464:AL515" si="36">IF(K464="","",IF(OR(K464="要件を満たさない",K464="―"),"×","○"))</f>
        <v/>
      </c>
      <c r="AL464" s="195" t="str">
        <f t="shared" si="36"/>
        <v/>
      </c>
      <c r="AM464" s="195" t="str">
        <f t="shared" ref="AM464:AM515" si="37">IF(G464="","","○"&amp;AK464&amp;AL464)</f>
        <v/>
      </c>
      <c r="AN464" s="195" t="str">
        <f>IF(G464="","",VLOOKUP(G464,'【参考】数式用'!$A$4:$M$54,13,FALSE))</f>
        <v/>
      </c>
      <c r="AO464" s="197" t="str">
        <f t="shared" ref="AO464:AO515" si="38">IF(AND(AK464="×",L464="②の要件を満たしている"),"×","―")</f>
        <v>―</v>
      </c>
    </row>
    <row r="465" spans="1:41" ht="45" customHeight="1">
      <c r="A465" s="401">
        <f t="shared" ref="A465:A515" si="39">A464+1</f>
        <v>450</v>
      </c>
      <c r="B465" s="413" t="str">
        <f>IF('様式第２号　基本情報入力シート'!B502="","",'様式第２号　基本情報入力シート'!B502)</f>
        <v/>
      </c>
      <c r="C465" s="426" t="str">
        <f>IF('様式第２号　基本情報入力シート'!L502="","",'様式第２号　基本情報入力シート'!L502)</f>
        <v/>
      </c>
      <c r="D465" s="426" t="str">
        <f>IF('様式第２号　基本情報入力シート'!Q502="","",'様式第２号　基本情報入力シート'!Q502)</f>
        <v/>
      </c>
      <c r="E465" s="426" t="str">
        <f>IF('様式第２号　基本情報入力シート'!V502="","",'様式第２号　基本情報入力シート'!V502)</f>
        <v/>
      </c>
      <c r="F465" s="426" t="str">
        <f>IF('様式第２号　基本情報入力シート'!W502="","",'様式第２号　基本情報入力シート'!W502)</f>
        <v/>
      </c>
      <c r="G465" s="426" t="str">
        <f>IF('様式第２号　基本情報入力シート'!Z502="","",'様式第２号　基本情報入力シート'!Z502)</f>
        <v/>
      </c>
      <c r="H465" s="475" t="str">
        <f>IF('様式第２号　基本情報入力シート'!AD502="","",'様式第２号　基本情報入力シート'!AD502)</f>
        <v/>
      </c>
      <c r="I465" s="481" t="str">
        <f>IF('様式第２号　基本情報入力シート'!AE502="","",'様式第２号　基本情報入力シート'!AE502)</f>
        <v/>
      </c>
      <c r="J465" s="488"/>
      <c r="K465" s="491"/>
      <c r="L465" s="491"/>
      <c r="M465" s="494" t="str">
        <f>IF(G465="","",VLOOKUP(AM465,'【参考】数式用'!$AZ$3:$BA$6,2,FALSE))</f>
        <v/>
      </c>
      <c r="N465" s="503" t="str">
        <f>IF(G465="","",VLOOKUP(G465,'【参考】数式用'!$A$4:$L$54,MATCH('様式４号（個表） '!M465,'【参考】数式用'!$J$3:$L$3,0)+9,FALSE))</f>
        <v/>
      </c>
      <c r="O465" s="513" t="s">
        <v>2422</v>
      </c>
      <c r="P465" s="517" t="str">
        <f t="shared" si="35"/>
        <v>未入力あり</v>
      </c>
      <c r="Q465" s="525" t="str">
        <f>IFERROR(IF(P465="未入力あり","",ROUNDDOWN(ROUNDDOWN($H465*$I465,0)*VLOOKUP($G465,'【参考】数式用'!$A$4:$E$54,3,FALSE),0)),"")</f>
        <v/>
      </c>
      <c r="R465" s="525" t="str">
        <f>IF(AK465="×",0,IF(P465="未入力あり","",ROUNDDOWN(ROUNDDOWN($H465*$I465,0)*VLOOKUP($G465,'【参考】数式用'!$A$4:$E$54,4,FALSE),0)))</f>
        <v/>
      </c>
      <c r="S465" s="529" t="str">
        <f>IF(AL465="×",0,IF(P465="未入力あり","",ROUNDDOWN(ROUNDDOWN($H465*$I465,0)*VLOOKUP($G465,'【参考】数式用'!$A$4:$E$54,5,FALSE),0)))</f>
        <v/>
      </c>
      <c r="U465" s="535"/>
      <c r="V465" s="535"/>
      <c r="W465" s="535"/>
      <c r="X465" s="535"/>
      <c r="Y465" s="535"/>
      <c r="Z465" s="535"/>
      <c r="AA465" s="535"/>
      <c r="AB465" s="535"/>
      <c r="AC465" s="535"/>
      <c r="AD465" s="535"/>
      <c r="AE465" s="535"/>
      <c r="AG465" s="541" t="e">
        <f>IF(#REF!="○",F465,"")</f>
        <v>#REF!</v>
      </c>
      <c r="AH465" s="195" t="e">
        <f>VLOOKUP('様式４号（個表） '!$G465,'【参考】数式用'!$P$4:$Q$54,2,FALSE)</f>
        <v>#N/A</v>
      </c>
      <c r="AI465" s="195" t="e">
        <f>VLOOKUP('様式４号（個表） '!$G465,'【参考】数式用'!$P$4:$W$54,8,FALSE)</f>
        <v>#N/A</v>
      </c>
      <c r="AJ465" s="195" t="e">
        <f>VLOOKUP('様式４号（個表） '!$G465,'【参考】数式用'!$P$4:$AD$54,15,FALSE)</f>
        <v>#N/A</v>
      </c>
      <c r="AK465" s="195" t="str">
        <f t="shared" si="36"/>
        <v/>
      </c>
      <c r="AL465" s="195" t="str">
        <f t="shared" si="36"/>
        <v/>
      </c>
      <c r="AM465" s="195" t="str">
        <f t="shared" si="37"/>
        <v/>
      </c>
      <c r="AN465" s="195" t="str">
        <f>IF(G465="","",VLOOKUP(G465,'【参考】数式用'!$A$4:$M$54,13,FALSE))</f>
        <v/>
      </c>
      <c r="AO465" s="197" t="str">
        <f t="shared" si="38"/>
        <v>―</v>
      </c>
    </row>
    <row r="466" spans="1:41" ht="45" customHeight="1">
      <c r="A466" s="401">
        <f t="shared" si="39"/>
        <v>451</v>
      </c>
      <c r="B466" s="413" t="str">
        <f>IF('様式第２号　基本情報入力シート'!B503="","",'様式第２号　基本情報入力シート'!B503)</f>
        <v/>
      </c>
      <c r="C466" s="426" t="str">
        <f>IF('様式第２号　基本情報入力シート'!L503="","",'様式第２号　基本情報入力シート'!L503)</f>
        <v/>
      </c>
      <c r="D466" s="426" t="str">
        <f>IF('様式第２号　基本情報入力シート'!Q503="","",'様式第２号　基本情報入力シート'!Q503)</f>
        <v/>
      </c>
      <c r="E466" s="426" t="str">
        <f>IF('様式第２号　基本情報入力シート'!V503="","",'様式第２号　基本情報入力シート'!V503)</f>
        <v/>
      </c>
      <c r="F466" s="426" t="str">
        <f>IF('様式第２号　基本情報入力シート'!W503="","",'様式第２号　基本情報入力シート'!W503)</f>
        <v/>
      </c>
      <c r="G466" s="426" t="str">
        <f>IF('様式第２号　基本情報入力シート'!Z503="","",'様式第２号　基本情報入力シート'!Z503)</f>
        <v/>
      </c>
      <c r="H466" s="475" t="str">
        <f>IF('様式第２号　基本情報入力シート'!AD503="","",'様式第２号　基本情報入力シート'!AD503)</f>
        <v/>
      </c>
      <c r="I466" s="481" t="str">
        <f>IF('様式第２号　基本情報入力シート'!AE503="","",'様式第２号　基本情報入力シート'!AE503)</f>
        <v/>
      </c>
      <c r="J466" s="488"/>
      <c r="K466" s="491"/>
      <c r="L466" s="491"/>
      <c r="M466" s="494" t="str">
        <f>IF(G466="","",VLOOKUP(AM466,'【参考】数式用'!$AZ$3:$BA$6,2,FALSE))</f>
        <v/>
      </c>
      <c r="N466" s="503" t="str">
        <f>IF(G466="","",VLOOKUP(G466,'【参考】数式用'!$A$4:$L$54,MATCH('様式４号（個表） '!M466,'【参考】数式用'!$J$3:$L$3,0)+9,FALSE))</f>
        <v/>
      </c>
      <c r="O466" s="513" t="s">
        <v>2422</v>
      </c>
      <c r="P466" s="517" t="str">
        <f t="shared" si="35"/>
        <v>未入力あり</v>
      </c>
      <c r="Q466" s="525" t="str">
        <f>IFERROR(IF(P466="未入力あり","",ROUNDDOWN(ROUNDDOWN($H466*$I466,0)*VLOOKUP($G466,'【参考】数式用'!$A$4:$E$54,3,FALSE),0)),"")</f>
        <v/>
      </c>
      <c r="R466" s="525" t="str">
        <f>IF(AK466="×",0,IF(P466="未入力あり","",ROUNDDOWN(ROUNDDOWN($H466*$I466,0)*VLOOKUP($G466,'【参考】数式用'!$A$4:$E$54,4,FALSE),0)))</f>
        <v/>
      </c>
      <c r="S466" s="529" t="str">
        <f>IF(AL466="×",0,IF(P466="未入力あり","",ROUNDDOWN(ROUNDDOWN($H466*$I466,0)*VLOOKUP($G466,'【参考】数式用'!$A$4:$E$54,5,FALSE),0)))</f>
        <v/>
      </c>
      <c r="U466" s="535"/>
      <c r="V466" s="535"/>
      <c r="W466" s="535"/>
      <c r="X466" s="535"/>
      <c r="Y466" s="535"/>
      <c r="Z466" s="535"/>
      <c r="AA466" s="535"/>
      <c r="AB466" s="535"/>
      <c r="AC466" s="535"/>
      <c r="AD466" s="535"/>
      <c r="AE466" s="535"/>
      <c r="AG466" s="541" t="e">
        <f>IF(#REF!="○",F466,"")</f>
        <v>#REF!</v>
      </c>
      <c r="AH466" s="195" t="e">
        <f>VLOOKUP('様式４号（個表） '!$G466,'【参考】数式用'!$P$4:$Q$54,2,FALSE)</f>
        <v>#N/A</v>
      </c>
      <c r="AI466" s="195" t="e">
        <f>VLOOKUP('様式４号（個表） '!$G466,'【参考】数式用'!$P$4:$W$54,8,FALSE)</f>
        <v>#N/A</v>
      </c>
      <c r="AJ466" s="195" t="e">
        <f>VLOOKUP('様式４号（個表） '!$G466,'【参考】数式用'!$P$4:$AD$54,15,FALSE)</f>
        <v>#N/A</v>
      </c>
      <c r="AK466" s="195" t="str">
        <f t="shared" si="36"/>
        <v/>
      </c>
      <c r="AL466" s="195" t="str">
        <f t="shared" si="36"/>
        <v/>
      </c>
      <c r="AM466" s="195" t="str">
        <f t="shared" si="37"/>
        <v/>
      </c>
      <c r="AN466" s="195" t="str">
        <f>IF(G466="","",VLOOKUP(G466,'【参考】数式用'!$A$4:$M$54,13,FALSE))</f>
        <v/>
      </c>
      <c r="AO466" s="197" t="str">
        <f t="shared" si="38"/>
        <v>―</v>
      </c>
    </row>
    <row r="467" spans="1:41" ht="45" customHeight="1">
      <c r="A467" s="401">
        <f t="shared" si="39"/>
        <v>452</v>
      </c>
      <c r="B467" s="413" t="str">
        <f>IF('様式第２号　基本情報入力シート'!B504="","",'様式第２号　基本情報入力シート'!B504)</f>
        <v/>
      </c>
      <c r="C467" s="426" t="str">
        <f>IF('様式第２号　基本情報入力シート'!L504="","",'様式第２号　基本情報入力シート'!L504)</f>
        <v/>
      </c>
      <c r="D467" s="426" t="str">
        <f>IF('様式第２号　基本情報入力シート'!Q504="","",'様式第２号　基本情報入力シート'!Q504)</f>
        <v/>
      </c>
      <c r="E467" s="426" t="str">
        <f>IF('様式第２号　基本情報入力シート'!V504="","",'様式第２号　基本情報入力シート'!V504)</f>
        <v/>
      </c>
      <c r="F467" s="426" t="str">
        <f>IF('様式第２号　基本情報入力シート'!W504="","",'様式第２号　基本情報入力シート'!W504)</f>
        <v/>
      </c>
      <c r="G467" s="426" t="str">
        <f>IF('様式第２号　基本情報入力シート'!Z504="","",'様式第２号　基本情報入力シート'!Z504)</f>
        <v/>
      </c>
      <c r="H467" s="475" t="str">
        <f>IF('様式第２号　基本情報入力シート'!AD504="","",'様式第２号　基本情報入力シート'!AD504)</f>
        <v/>
      </c>
      <c r="I467" s="481" t="str">
        <f>IF('様式第２号　基本情報入力シート'!AE504="","",'様式第２号　基本情報入力シート'!AE504)</f>
        <v/>
      </c>
      <c r="J467" s="488"/>
      <c r="K467" s="491"/>
      <c r="L467" s="491"/>
      <c r="M467" s="494" t="str">
        <f>IF(G467="","",VLOOKUP(AM467,'【参考】数式用'!$AZ$3:$BA$6,2,FALSE))</f>
        <v/>
      </c>
      <c r="N467" s="503" t="str">
        <f>IF(G467="","",VLOOKUP(G467,'【参考】数式用'!$A$4:$L$54,MATCH('様式４号（個表） '!M467,'【参考】数式用'!$J$3:$L$3,0)+9,FALSE))</f>
        <v/>
      </c>
      <c r="O467" s="513" t="s">
        <v>2422</v>
      </c>
      <c r="P467" s="517" t="str">
        <f t="shared" si="35"/>
        <v>未入力あり</v>
      </c>
      <c r="Q467" s="525" t="str">
        <f>IFERROR(IF(P467="未入力あり","",ROUNDDOWN(ROUNDDOWN($H467*$I467,0)*VLOOKUP($G467,'【参考】数式用'!$A$4:$E$54,3,FALSE),0)),"")</f>
        <v/>
      </c>
      <c r="R467" s="525" t="str">
        <f>IF(AK467="×",0,IF(P467="未入力あり","",ROUNDDOWN(ROUNDDOWN($H467*$I467,0)*VLOOKUP($G467,'【参考】数式用'!$A$4:$E$54,4,FALSE),0)))</f>
        <v/>
      </c>
      <c r="S467" s="529" t="str">
        <f>IF(AL467="×",0,IF(P467="未入力あり","",ROUNDDOWN(ROUNDDOWN($H467*$I467,0)*VLOOKUP($G467,'【参考】数式用'!$A$4:$E$54,5,FALSE),0)))</f>
        <v/>
      </c>
      <c r="U467" s="535"/>
      <c r="V467" s="535"/>
      <c r="W467" s="535"/>
      <c r="X467" s="535"/>
      <c r="Y467" s="535"/>
      <c r="Z467" s="535"/>
      <c r="AA467" s="535"/>
      <c r="AB467" s="535"/>
      <c r="AC467" s="535"/>
      <c r="AD467" s="535"/>
      <c r="AE467" s="535"/>
      <c r="AG467" s="541" t="e">
        <f>IF(#REF!="○",F467,"")</f>
        <v>#REF!</v>
      </c>
      <c r="AH467" s="195" t="e">
        <f>VLOOKUP('様式４号（個表） '!$G467,'【参考】数式用'!$P$4:$Q$54,2,FALSE)</f>
        <v>#N/A</v>
      </c>
      <c r="AI467" s="195" t="e">
        <f>VLOOKUP('様式４号（個表） '!$G467,'【参考】数式用'!$P$4:$W$54,8,FALSE)</f>
        <v>#N/A</v>
      </c>
      <c r="AJ467" s="195" t="e">
        <f>VLOOKUP('様式４号（個表） '!$G467,'【参考】数式用'!$P$4:$AD$54,15,FALSE)</f>
        <v>#N/A</v>
      </c>
      <c r="AK467" s="195" t="str">
        <f t="shared" si="36"/>
        <v/>
      </c>
      <c r="AL467" s="195" t="str">
        <f t="shared" si="36"/>
        <v/>
      </c>
      <c r="AM467" s="195" t="str">
        <f t="shared" si="37"/>
        <v/>
      </c>
      <c r="AN467" s="195" t="str">
        <f>IF(G467="","",VLOOKUP(G467,'【参考】数式用'!$A$4:$M$54,13,FALSE))</f>
        <v/>
      </c>
      <c r="AO467" s="197" t="str">
        <f t="shared" si="38"/>
        <v>―</v>
      </c>
    </row>
    <row r="468" spans="1:41" ht="45" customHeight="1">
      <c r="A468" s="401">
        <f t="shared" si="39"/>
        <v>453</v>
      </c>
      <c r="B468" s="413" t="str">
        <f>IF('様式第２号　基本情報入力シート'!B505="","",'様式第２号　基本情報入力シート'!B505)</f>
        <v/>
      </c>
      <c r="C468" s="426" t="str">
        <f>IF('様式第２号　基本情報入力シート'!L505="","",'様式第２号　基本情報入力シート'!L505)</f>
        <v/>
      </c>
      <c r="D468" s="426" t="str">
        <f>IF('様式第２号　基本情報入力シート'!Q505="","",'様式第２号　基本情報入力シート'!Q505)</f>
        <v/>
      </c>
      <c r="E468" s="426" t="str">
        <f>IF('様式第２号　基本情報入力シート'!V505="","",'様式第２号　基本情報入力シート'!V505)</f>
        <v/>
      </c>
      <c r="F468" s="426" t="str">
        <f>IF('様式第２号　基本情報入力シート'!W505="","",'様式第２号　基本情報入力シート'!W505)</f>
        <v/>
      </c>
      <c r="G468" s="426" t="str">
        <f>IF('様式第２号　基本情報入力シート'!Z505="","",'様式第２号　基本情報入力シート'!Z505)</f>
        <v/>
      </c>
      <c r="H468" s="475" t="str">
        <f>IF('様式第２号　基本情報入力シート'!AD505="","",'様式第２号　基本情報入力シート'!AD505)</f>
        <v/>
      </c>
      <c r="I468" s="481" t="str">
        <f>IF('様式第２号　基本情報入力シート'!AE505="","",'様式第２号　基本情報入力シート'!AE505)</f>
        <v/>
      </c>
      <c r="J468" s="488"/>
      <c r="K468" s="491"/>
      <c r="L468" s="491"/>
      <c r="M468" s="494" t="str">
        <f>IF(G468="","",VLOOKUP(AM468,'【参考】数式用'!$AZ$3:$BA$6,2,FALSE))</f>
        <v/>
      </c>
      <c r="N468" s="503" t="str">
        <f>IF(G468="","",VLOOKUP(G468,'【参考】数式用'!$A$4:$L$54,MATCH('様式４号（個表） '!M468,'【参考】数式用'!$J$3:$L$3,0)+9,FALSE))</f>
        <v/>
      </c>
      <c r="O468" s="513" t="s">
        <v>2422</v>
      </c>
      <c r="P468" s="517" t="str">
        <f t="shared" si="35"/>
        <v>未入力あり</v>
      </c>
      <c r="Q468" s="525" t="str">
        <f>IFERROR(IF(P468="未入力あり","",ROUNDDOWN(ROUNDDOWN($H468*$I468,0)*VLOOKUP($G468,'【参考】数式用'!$A$4:$E$54,3,FALSE),0)),"")</f>
        <v/>
      </c>
      <c r="R468" s="525" t="str">
        <f>IF(AK468="×",0,IF(P468="未入力あり","",ROUNDDOWN(ROUNDDOWN($H468*$I468,0)*VLOOKUP($G468,'【参考】数式用'!$A$4:$E$54,4,FALSE),0)))</f>
        <v/>
      </c>
      <c r="S468" s="529" t="str">
        <f>IF(AL468="×",0,IF(P468="未入力あり","",ROUNDDOWN(ROUNDDOWN($H468*$I468,0)*VLOOKUP($G468,'【参考】数式用'!$A$4:$E$54,5,FALSE),0)))</f>
        <v/>
      </c>
      <c r="U468" s="535"/>
      <c r="V468" s="535"/>
      <c r="W468" s="535"/>
      <c r="X468" s="535"/>
      <c r="Y468" s="535"/>
      <c r="Z468" s="535"/>
      <c r="AA468" s="535"/>
      <c r="AB468" s="535"/>
      <c r="AC468" s="535"/>
      <c r="AD468" s="535"/>
      <c r="AE468" s="535"/>
      <c r="AG468" s="541" t="e">
        <f>IF(#REF!="○",F468,"")</f>
        <v>#REF!</v>
      </c>
      <c r="AH468" s="195" t="e">
        <f>VLOOKUP('様式４号（個表） '!$G468,'【参考】数式用'!$P$4:$Q$54,2,FALSE)</f>
        <v>#N/A</v>
      </c>
      <c r="AI468" s="195" t="e">
        <f>VLOOKUP('様式４号（個表） '!$G468,'【参考】数式用'!$P$4:$W$54,8,FALSE)</f>
        <v>#N/A</v>
      </c>
      <c r="AJ468" s="195" t="e">
        <f>VLOOKUP('様式４号（個表） '!$G468,'【参考】数式用'!$P$4:$AD$54,15,FALSE)</f>
        <v>#N/A</v>
      </c>
      <c r="AK468" s="195" t="str">
        <f t="shared" si="36"/>
        <v/>
      </c>
      <c r="AL468" s="195" t="str">
        <f t="shared" si="36"/>
        <v/>
      </c>
      <c r="AM468" s="195" t="str">
        <f t="shared" si="37"/>
        <v/>
      </c>
      <c r="AN468" s="195" t="str">
        <f>IF(G468="","",VLOOKUP(G468,'【参考】数式用'!$A$4:$M$54,13,FALSE))</f>
        <v/>
      </c>
      <c r="AO468" s="197" t="str">
        <f t="shared" si="38"/>
        <v>―</v>
      </c>
    </row>
    <row r="469" spans="1:41" ht="45" customHeight="1">
      <c r="A469" s="401">
        <f t="shared" si="39"/>
        <v>454</v>
      </c>
      <c r="B469" s="413" t="str">
        <f>IF('様式第２号　基本情報入力シート'!B506="","",'様式第２号　基本情報入力シート'!B506)</f>
        <v/>
      </c>
      <c r="C469" s="426" t="str">
        <f>IF('様式第２号　基本情報入力シート'!L506="","",'様式第２号　基本情報入力シート'!L506)</f>
        <v/>
      </c>
      <c r="D469" s="426" t="str">
        <f>IF('様式第２号　基本情報入力シート'!Q506="","",'様式第２号　基本情報入力シート'!Q506)</f>
        <v/>
      </c>
      <c r="E469" s="426" t="str">
        <f>IF('様式第２号　基本情報入力シート'!V506="","",'様式第２号　基本情報入力シート'!V506)</f>
        <v/>
      </c>
      <c r="F469" s="426" t="str">
        <f>IF('様式第２号　基本情報入力シート'!W506="","",'様式第２号　基本情報入力シート'!W506)</f>
        <v/>
      </c>
      <c r="G469" s="426" t="str">
        <f>IF('様式第２号　基本情報入力シート'!Z506="","",'様式第２号　基本情報入力シート'!Z506)</f>
        <v/>
      </c>
      <c r="H469" s="475" t="str">
        <f>IF('様式第２号　基本情報入力シート'!AD506="","",'様式第２号　基本情報入力シート'!AD506)</f>
        <v/>
      </c>
      <c r="I469" s="481" t="str">
        <f>IF('様式第２号　基本情報入力シート'!AE506="","",'様式第２号　基本情報入力シート'!AE506)</f>
        <v/>
      </c>
      <c r="J469" s="488"/>
      <c r="K469" s="491"/>
      <c r="L469" s="491"/>
      <c r="M469" s="494" t="str">
        <f>IF(G469="","",VLOOKUP(AM469,'【参考】数式用'!$AZ$3:$BA$6,2,FALSE))</f>
        <v/>
      </c>
      <c r="N469" s="503" t="str">
        <f>IF(G469="","",VLOOKUP(G469,'【参考】数式用'!$A$4:$L$54,MATCH('様式４号（個表） '!M469,'【参考】数式用'!$J$3:$L$3,0)+9,FALSE))</f>
        <v/>
      </c>
      <c r="O469" s="513" t="s">
        <v>2422</v>
      </c>
      <c r="P469" s="517" t="str">
        <f t="shared" si="35"/>
        <v>未入力あり</v>
      </c>
      <c r="Q469" s="525" t="str">
        <f>IFERROR(IF(P469="未入力あり","",ROUNDDOWN(ROUNDDOWN($H469*$I469,0)*VLOOKUP($G469,'【参考】数式用'!$A$4:$E$54,3,FALSE),0)),"")</f>
        <v/>
      </c>
      <c r="R469" s="525" t="str">
        <f>IF(AK469="×",0,IF(P469="未入力あり","",ROUNDDOWN(ROUNDDOWN($H469*$I469,0)*VLOOKUP($G469,'【参考】数式用'!$A$4:$E$54,4,FALSE),0)))</f>
        <v/>
      </c>
      <c r="S469" s="529" t="str">
        <f>IF(AL469="×",0,IF(P469="未入力あり","",ROUNDDOWN(ROUNDDOWN($H469*$I469,0)*VLOOKUP($G469,'【参考】数式用'!$A$4:$E$54,5,FALSE),0)))</f>
        <v/>
      </c>
      <c r="U469" s="535"/>
      <c r="V469" s="535"/>
      <c r="W469" s="535"/>
      <c r="X469" s="535"/>
      <c r="Y469" s="535"/>
      <c r="Z469" s="535"/>
      <c r="AA469" s="535"/>
      <c r="AB469" s="535"/>
      <c r="AC469" s="535"/>
      <c r="AD469" s="535"/>
      <c r="AE469" s="535"/>
      <c r="AG469" s="541" t="e">
        <f>IF(#REF!="○",F469,"")</f>
        <v>#REF!</v>
      </c>
      <c r="AH469" s="195" t="e">
        <f>VLOOKUP('様式４号（個表） '!$G469,'【参考】数式用'!$P$4:$Q$54,2,FALSE)</f>
        <v>#N/A</v>
      </c>
      <c r="AI469" s="195" t="e">
        <f>VLOOKUP('様式４号（個表） '!$G469,'【参考】数式用'!$P$4:$W$54,8,FALSE)</f>
        <v>#N/A</v>
      </c>
      <c r="AJ469" s="195" t="e">
        <f>VLOOKUP('様式４号（個表） '!$G469,'【参考】数式用'!$P$4:$AD$54,15,FALSE)</f>
        <v>#N/A</v>
      </c>
      <c r="AK469" s="195" t="str">
        <f t="shared" si="36"/>
        <v/>
      </c>
      <c r="AL469" s="195" t="str">
        <f t="shared" si="36"/>
        <v/>
      </c>
      <c r="AM469" s="195" t="str">
        <f t="shared" si="37"/>
        <v/>
      </c>
      <c r="AN469" s="195" t="str">
        <f>IF(G469="","",VLOOKUP(G469,'【参考】数式用'!$A$4:$M$54,13,FALSE))</f>
        <v/>
      </c>
      <c r="AO469" s="197" t="str">
        <f t="shared" si="38"/>
        <v>―</v>
      </c>
    </row>
    <row r="470" spans="1:41" ht="45" customHeight="1">
      <c r="A470" s="401">
        <f t="shared" si="39"/>
        <v>455</v>
      </c>
      <c r="B470" s="413" t="str">
        <f>IF('様式第２号　基本情報入力シート'!B507="","",'様式第２号　基本情報入力シート'!B507)</f>
        <v/>
      </c>
      <c r="C470" s="426" t="str">
        <f>IF('様式第２号　基本情報入力シート'!L507="","",'様式第２号　基本情報入力シート'!L507)</f>
        <v/>
      </c>
      <c r="D470" s="426" t="str">
        <f>IF('様式第２号　基本情報入力シート'!Q507="","",'様式第２号　基本情報入力シート'!Q507)</f>
        <v/>
      </c>
      <c r="E470" s="426" t="str">
        <f>IF('様式第２号　基本情報入力シート'!V507="","",'様式第２号　基本情報入力シート'!V507)</f>
        <v/>
      </c>
      <c r="F470" s="426" t="str">
        <f>IF('様式第２号　基本情報入力シート'!W507="","",'様式第２号　基本情報入力シート'!W507)</f>
        <v/>
      </c>
      <c r="G470" s="426" t="str">
        <f>IF('様式第２号　基本情報入力シート'!Z507="","",'様式第２号　基本情報入力シート'!Z507)</f>
        <v/>
      </c>
      <c r="H470" s="475" t="str">
        <f>IF('様式第２号　基本情報入力シート'!AD507="","",'様式第２号　基本情報入力シート'!AD507)</f>
        <v/>
      </c>
      <c r="I470" s="481" t="str">
        <f>IF('様式第２号　基本情報入力シート'!AE507="","",'様式第２号　基本情報入力シート'!AE507)</f>
        <v/>
      </c>
      <c r="J470" s="488"/>
      <c r="K470" s="491"/>
      <c r="L470" s="491"/>
      <c r="M470" s="494" t="str">
        <f>IF(G470="","",VLOOKUP(AM470,'【参考】数式用'!$AZ$3:$BA$6,2,FALSE))</f>
        <v/>
      </c>
      <c r="N470" s="503" t="str">
        <f>IF(G470="","",VLOOKUP(G470,'【参考】数式用'!$A$4:$L$54,MATCH('様式４号（個表） '!M470,'【参考】数式用'!$J$3:$L$3,0)+9,FALSE))</f>
        <v/>
      </c>
      <c r="O470" s="513" t="s">
        <v>2422</v>
      </c>
      <c r="P470" s="517" t="str">
        <f t="shared" si="35"/>
        <v>未入力あり</v>
      </c>
      <c r="Q470" s="525" t="str">
        <f>IFERROR(IF(P470="未入力あり","",ROUNDDOWN(ROUNDDOWN($H470*$I470,0)*VLOOKUP($G470,'【参考】数式用'!$A$4:$E$54,3,FALSE),0)),"")</f>
        <v/>
      </c>
      <c r="R470" s="525" t="str">
        <f>IF(AK470="×",0,IF(P470="未入力あり","",ROUNDDOWN(ROUNDDOWN($H470*$I470,0)*VLOOKUP($G470,'【参考】数式用'!$A$4:$E$54,4,FALSE),0)))</f>
        <v/>
      </c>
      <c r="S470" s="529" t="str">
        <f>IF(AL470="×",0,IF(P470="未入力あり","",ROUNDDOWN(ROUNDDOWN($H470*$I470,0)*VLOOKUP($G470,'【参考】数式用'!$A$4:$E$54,5,FALSE),0)))</f>
        <v/>
      </c>
      <c r="U470" s="535"/>
      <c r="V470" s="535"/>
      <c r="W470" s="535"/>
      <c r="X470" s="535"/>
      <c r="Y470" s="535"/>
      <c r="Z470" s="535"/>
      <c r="AA470" s="535"/>
      <c r="AB470" s="535"/>
      <c r="AC470" s="535"/>
      <c r="AD470" s="535"/>
      <c r="AE470" s="535"/>
      <c r="AG470" s="541" t="e">
        <f>IF(#REF!="○",F470,"")</f>
        <v>#REF!</v>
      </c>
      <c r="AH470" s="195" t="e">
        <f>VLOOKUP('様式４号（個表） '!$G470,'【参考】数式用'!$P$4:$Q$54,2,FALSE)</f>
        <v>#N/A</v>
      </c>
      <c r="AI470" s="195" t="e">
        <f>VLOOKUP('様式４号（個表） '!$G470,'【参考】数式用'!$P$4:$W$54,8,FALSE)</f>
        <v>#N/A</v>
      </c>
      <c r="AJ470" s="195" t="e">
        <f>VLOOKUP('様式４号（個表） '!$G470,'【参考】数式用'!$P$4:$AD$54,15,FALSE)</f>
        <v>#N/A</v>
      </c>
      <c r="AK470" s="195" t="str">
        <f t="shared" si="36"/>
        <v/>
      </c>
      <c r="AL470" s="195" t="str">
        <f t="shared" si="36"/>
        <v/>
      </c>
      <c r="AM470" s="195" t="str">
        <f t="shared" si="37"/>
        <v/>
      </c>
      <c r="AN470" s="195" t="str">
        <f>IF(G470="","",VLOOKUP(G470,'【参考】数式用'!$A$4:$M$54,13,FALSE))</f>
        <v/>
      </c>
      <c r="AO470" s="197" t="str">
        <f t="shared" si="38"/>
        <v>―</v>
      </c>
    </row>
    <row r="471" spans="1:41" ht="45" customHeight="1">
      <c r="A471" s="401">
        <f t="shared" si="39"/>
        <v>456</v>
      </c>
      <c r="B471" s="413" t="str">
        <f>IF('様式第２号　基本情報入力シート'!B508="","",'様式第２号　基本情報入力シート'!B508)</f>
        <v/>
      </c>
      <c r="C471" s="426" t="str">
        <f>IF('様式第２号　基本情報入力シート'!L508="","",'様式第２号　基本情報入力シート'!L508)</f>
        <v/>
      </c>
      <c r="D471" s="426" t="str">
        <f>IF('様式第２号　基本情報入力シート'!Q508="","",'様式第２号　基本情報入力シート'!Q508)</f>
        <v/>
      </c>
      <c r="E471" s="426" t="str">
        <f>IF('様式第２号　基本情報入力シート'!V508="","",'様式第２号　基本情報入力シート'!V508)</f>
        <v/>
      </c>
      <c r="F471" s="426" t="str">
        <f>IF('様式第２号　基本情報入力シート'!W508="","",'様式第２号　基本情報入力シート'!W508)</f>
        <v/>
      </c>
      <c r="G471" s="426" t="str">
        <f>IF('様式第２号　基本情報入力シート'!Z508="","",'様式第２号　基本情報入力シート'!Z508)</f>
        <v/>
      </c>
      <c r="H471" s="475" t="str">
        <f>IF('様式第２号　基本情報入力シート'!AD508="","",'様式第２号　基本情報入力シート'!AD508)</f>
        <v/>
      </c>
      <c r="I471" s="481" t="str">
        <f>IF('様式第２号　基本情報入力シート'!AE508="","",'様式第２号　基本情報入力シート'!AE508)</f>
        <v/>
      </c>
      <c r="J471" s="488"/>
      <c r="K471" s="491"/>
      <c r="L471" s="491"/>
      <c r="M471" s="494" t="str">
        <f>IF(G471="","",VLOOKUP(AM471,'【参考】数式用'!$AZ$3:$BA$6,2,FALSE))</f>
        <v/>
      </c>
      <c r="N471" s="503" t="str">
        <f>IF(G471="","",VLOOKUP(G471,'【参考】数式用'!$A$4:$L$54,MATCH('様式４号（個表） '!M471,'【参考】数式用'!$J$3:$L$3,0)+9,FALSE))</f>
        <v/>
      </c>
      <c r="O471" s="513" t="s">
        <v>2422</v>
      </c>
      <c r="P471" s="517" t="str">
        <f t="shared" si="35"/>
        <v>未入力あり</v>
      </c>
      <c r="Q471" s="525" t="str">
        <f>IFERROR(IF(P471="未入力あり","",ROUNDDOWN(ROUNDDOWN($H471*$I471,0)*VLOOKUP($G471,'【参考】数式用'!$A$4:$E$54,3,FALSE),0)),"")</f>
        <v/>
      </c>
      <c r="R471" s="525" t="str">
        <f>IF(AK471="×",0,IF(P471="未入力あり","",ROUNDDOWN(ROUNDDOWN($H471*$I471,0)*VLOOKUP($G471,'【参考】数式用'!$A$4:$E$54,4,FALSE),0)))</f>
        <v/>
      </c>
      <c r="S471" s="529" t="str">
        <f>IF(AL471="×",0,IF(P471="未入力あり","",ROUNDDOWN(ROUNDDOWN($H471*$I471,0)*VLOOKUP($G471,'【参考】数式用'!$A$4:$E$54,5,FALSE),0)))</f>
        <v/>
      </c>
      <c r="U471" s="535"/>
      <c r="V471" s="535"/>
      <c r="W471" s="535"/>
      <c r="X471" s="535"/>
      <c r="Y471" s="535"/>
      <c r="Z471" s="535"/>
      <c r="AA471" s="535"/>
      <c r="AB471" s="535"/>
      <c r="AC471" s="535"/>
      <c r="AD471" s="535"/>
      <c r="AE471" s="535"/>
      <c r="AG471" s="541" t="e">
        <f>IF(#REF!="○",F471,"")</f>
        <v>#REF!</v>
      </c>
      <c r="AH471" s="195" t="e">
        <f>VLOOKUP('様式４号（個表） '!$G471,'【参考】数式用'!$P$4:$Q$54,2,FALSE)</f>
        <v>#N/A</v>
      </c>
      <c r="AI471" s="195" t="e">
        <f>VLOOKUP('様式４号（個表） '!$G471,'【参考】数式用'!$P$4:$W$54,8,FALSE)</f>
        <v>#N/A</v>
      </c>
      <c r="AJ471" s="195" t="e">
        <f>VLOOKUP('様式４号（個表） '!$G471,'【参考】数式用'!$P$4:$AD$54,15,FALSE)</f>
        <v>#N/A</v>
      </c>
      <c r="AK471" s="195" t="str">
        <f t="shared" si="36"/>
        <v/>
      </c>
      <c r="AL471" s="195" t="str">
        <f t="shared" si="36"/>
        <v/>
      </c>
      <c r="AM471" s="195" t="str">
        <f t="shared" si="37"/>
        <v/>
      </c>
      <c r="AN471" s="195" t="str">
        <f>IF(G471="","",VLOOKUP(G471,'【参考】数式用'!$A$4:$M$54,13,FALSE))</f>
        <v/>
      </c>
      <c r="AO471" s="197" t="str">
        <f t="shared" si="38"/>
        <v>―</v>
      </c>
    </row>
    <row r="472" spans="1:41" ht="45" customHeight="1">
      <c r="A472" s="401">
        <f t="shared" si="39"/>
        <v>457</v>
      </c>
      <c r="B472" s="413" t="str">
        <f>IF('様式第２号　基本情報入力シート'!B509="","",'様式第２号　基本情報入力シート'!B509)</f>
        <v/>
      </c>
      <c r="C472" s="426" t="str">
        <f>IF('様式第２号　基本情報入力シート'!L509="","",'様式第２号　基本情報入力シート'!L509)</f>
        <v/>
      </c>
      <c r="D472" s="426" t="str">
        <f>IF('様式第２号　基本情報入力シート'!Q509="","",'様式第２号　基本情報入力シート'!Q509)</f>
        <v/>
      </c>
      <c r="E472" s="426" t="str">
        <f>IF('様式第２号　基本情報入力シート'!V509="","",'様式第２号　基本情報入力シート'!V509)</f>
        <v/>
      </c>
      <c r="F472" s="426" t="str">
        <f>IF('様式第２号　基本情報入力シート'!W509="","",'様式第２号　基本情報入力シート'!W509)</f>
        <v/>
      </c>
      <c r="G472" s="426" t="str">
        <f>IF('様式第２号　基本情報入力シート'!Z509="","",'様式第２号　基本情報入力シート'!Z509)</f>
        <v/>
      </c>
      <c r="H472" s="475" t="str">
        <f>IF('様式第２号　基本情報入力シート'!AD509="","",'様式第２号　基本情報入力シート'!AD509)</f>
        <v/>
      </c>
      <c r="I472" s="481" t="str">
        <f>IF('様式第２号　基本情報入力シート'!AE509="","",'様式第２号　基本情報入力シート'!AE509)</f>
        <v/>
      </c>
      <c r="J472" s="488"/>
      <c r="K472" s="491"/>
      <c r="L472" s="491"/>
      <c r="M472" s="494" t="str">
        <f>IF(G472="","",VLOOKUP(AM472,'【参考】数式用'!$AZ$3:$BA$6,2,FALSE))</f>
        <v/>
      </c>
      <c r="N472" s="503" t="str">
        <f>IF(G472="","",VLOOKUP(G472,'【参考】数式用'!$A$4:$L$54,MATCH('様式４号（個表） '!M472,'【参考】数式用'!$J$3:$L$3,0)+9,FALSE))</f>
        <v/>
      </c>
      <c r="O472" s="513" t="s">
        <v>2422</v>
      </c>
      <c r="P472" s="517" t="str">
        <f t="shared" si="35"/>
        <v>未入力あり</v>
      </c>
      <c r="Q472" s="525" t="str">
        <f>IFERROR(IF(P472="未入力あり","",ROUNDDOWN(ROUNDDOWN($H472*$I472,0)*VLOOKUP($G472,'【参考】数式用'!$A$4:$E$54,3,FALSE),0)),"")</f>
        <v/>
      </c>
      <c r="R472" s="525" t="str">
        <f>IF(AK472="×",0,IF(P472="未入力あり","",ROUNDDOWN(ROUNDDOWN($H472*$I472,0)*VLOOKUP($G472,'【参考】数式用'!$A$4:$E$54,4,FALSE),0)))</f>
        <v/>
      </c>
      <c r="S472" s="529" t="str">
        <f>IF(AL472="×",0,IF(P472="未入力あり","",ROUNDDOWN(ROUNDDOWN($H472*$I472,0)*VLOOKUP($G472,'【参考】数式用'!$A$4:$E$54,5,FALSE),0)))</f>
        <v/>
      </c>
      <c r="U472" s="535"/>
      <c r="V472" s="535"/>
      <c r="W472" s="535"/>
      <c r="X472" s="535"/>
      <c r="Y472" s="535"/>
      <c r="Z472" s="535"/>
      <c r="AA472" s="535"/>
      <c r="AB472" s="535"/>
      <c r="AC472" s="535"/>
      <c r="AD472" s="535"/>
      <c r="AE472" s="535"/>
      <c r="AG472" s="541" t="e">
        <f>IF(#REF!="○",F472,"")</f>
        <v>#REF!</v>
      </c>
      <c r="AH472" s="195" t="e">
        <f>VLOOKUP('様式４号（個表） '!$G472,'【参考】数式用'!$P$4:$Q$54,2,FALSE)</f>
        <v>#N/A</v>
      </c>
      <c r="AI472" s="195" t="e">
        <f>VLOOKUP('様式４号（個表） '!$G472,'【参考】数式用'!$P$4:$W$54,8,FALSE)</f>
        <v>#N/A</v>
      </c>
      <c r="AJ472" s="195" t="e">
        <f>VLOOKUP('様式４号（個表） '!$G472,'【参考】数式用'!$P$4:$AD$54,15,FALSE)</f>
        <v>#N/A</v>
      </c>
      <c r="AK472" s="195" t="str">
        <f t="shared" si="36"/>
        <v/>
      </c>
      <c r="AL472" s="195" t="str">
        <f t="shared" si="36"/>
        <v/>
      </c>
      <c r="AM472" s="195" t="str">
        <f t="shared" si="37"/>
        <v/>
      </c>
      <c r="AN472" s="195" t="str">
        <f>IF(G472="","",VLOOKUP(G472,'【参考】数式用'!$A$4:$M$54,13,FALSE))</f>
        <v/>
      </c>
      <c r="AO472" s="197" t="str">
        <f t="shared" si="38"/>
        <v>―</v>
      </c>
    </row>
    <row r="473" spans="1:41" ht="45" customHeight="1">
      <c r="A473" s="401">
        <f t="shared" si="39"/>
        <v>458</v>
      </c>
      <c r="B473" s="413" t="str">
        <f>IF('様式第２号　基本情報入力シート'!B510="","",'様式第２号　基本情報入力シート'!B510)</f>
        <v/>
      </c>
      <c r="C473" s="426" t="str">
        <f>IF('様式第２号　基本情報入力シート'!L510="","",'様式第２号　基本情報入力シート'!L510)</f>
        <v/>
      </c>
      <c r="D473" s="426" t="str">
        <f>IF('様式第２号　基本情報入力シート'!Q510="","",'様式第２号　基本情報入力シート'!Q510)</f>
        <v/>
      </c>
      <c r="E473" s="426" t="str">
        <f>IF('様式第２号　基本情報入力シート'!V510="","",'様式第２号　基本情報入力シート'!V510)</f>
        <v/>
      </c>
      <c r="F473" s="426" t="str">
        <f>IF('様式第２号　基本情報入力シート'!W510="","",'様式第２号　基本情報入力シート'!W510)</f>
        <v/>
      </c>
      <c r="G473" s="426" t="str">
        <f>IF('様式第２号　基本情報入力シート'!Z510="","",'様式第２号　基本情報入力シート'!Z510)</f>
        <v/>
      </c>
      <c r="H473" s="475" t="str">
        <f>IF('様式第２号　基本情報入力シート'!AD510="","",'様式第２号　基本情報入力シート'!AD510)</f>
        <v/>
      </c>
      <c r="I473" s="481" t="str">
        <f>IF('様式第２号　基本情報入力シート'!AE510="","",'様式第２号　基本情報入力シート'!AE510)</f>
        <v/>
      </c>
      <c r="J473" s="488"/>
      <c r="K473" s="491"/>
      <c r="L473" s="491"/>
      <c r="M473" s="494" t="str">
        <f>IF(G473="","",VLOOKUP(AM473,'【参考】数式用'!$AZ$3:$BA$6,2,FALSE))</f>
        <v/>
      </c>
      <c r="N473" s="503" t="str">
        <f>IF(G473="","",VLOOKUP(G473,'【参考】数式用'!$A$4:$L$54,MATCH('様式４号（個表） '!M473,'【参考】数式用'!$J$3:$L$3,0)+9,FALSE))</f>
        <v/>
      </c>
      <c r="O473" s="513" t="s">
        <v>2422</v>
      </c>
      <c r="P473" s="517" t="str">
        <f t="shared" si="35"/>
        <v>未入力あり</v>
      </c>
      <c r="Q473" s="525" t="str">
        <f>IFERROR(IF(P473="未入力あり","",ROUNDDOWN(ROUNDDOWN($H473*$I473,0)*VLOOKUP($G473,'【参考】数式用'!$A$4:$E$54,3,FALSE),0)),"")</f>
        <v/>
      </c>
      <c r="R473" s="525" t="str">
        <f>IF(AK473="×",0,IF(P473="未入力あり","",ROUNDDOWN(ROUNDDOWN($H473*$I473,0)*VLOOKUP($G473,'【参考】数式用'!$A$4:$E$54,4,FALSE),0)))</f>
        <v/>
      </c>
      <c r="S473" s="529" t="str">
        <f>IF(AL473="×",0,IF(P473="未入力あり","",ROUNDDOWN(ROUNDDOWN($H473*$I473,0)*VLOOKUP($G473,'【参考】数式用'!$A$4:$E$54,5,FALSE),0)))</f>
        <v/>
      </c>
      <c r="U473" s="534"/>
      <c r="V473" s="534"/>
      <c r="W473" s="534"/>
      <c r="X473" s="534"/>
      <c r="Y473" s="534"/>
      <c r="Z473" s="534"/>
      <c r="AA473" s="534"/>
      <c r="AB473" s="534"/>
      <c r="AC473" s="534"/>
      <c r="AD473" s="534"/>
      <c r="AE473" s="534"/>
      <c r="AG473" s="541" t="e">
        <f>IF(#REF!="○",F473,"")</f>
        <v>#REF!</v>
      </c>
      <c r="AH473" s="195" t="e">
        <f>VLOOKUP('様式４号（個表） '!$G473,'【参考】数式用'!$P$4:$Q$54,2,FALSE)</f>
        <v>#N/A</v>
      </c>
      <c r="AI473" s="195" t="e">
        <f>VLOOKUP('様式４号（個表） '!$G473,'【参考】数式用'!$P$4:$W$54,8,FALSE)</f>
        <v>#N/A</v>
      </c>
      <c r="AJ473" s="195" t="e">
        <f>VLOOKUP('様式４号（個表） '!$G473,'【参考】数式用'!$P$4:$AD$54,15,FALSE)</f>
        <v>#N/A</v>
      </c>
      <c r="AK473" s="195" t="str">
        <f t="shared" si="36"/>
        <v/>
      </c>
      <c r="AL473" s="195" t="str">
        <f t="shared" si="36"/>
        <v/>
      </c>
      <c r="AM473" s="195" t="str">
        <f t="shared" si="37"/>
        <v/>
      </c>
      <c r="AN473" s="195" t="str">
        <f>IF(G473="","",VLOOKUP(G473,'【参考】数式用'!$A$4:$M$54,13,FALSE))</f>
        <v/>
      </c>
      <c r="AO473" s="197" t="str">
        <f t="shared" si="38"/>
        <v>―</v>
      </c>
    </row>
    <row r="474" spans="1:41" ht="45" customHeight="1">
      <c r="A474" s="401">
        <f t="shared" si="39"/>
        <v>459</v>
      </c>
      <c r="B474" s="413" t="str">
        <f>IF('様式第２号　基本情報入力シート'!B511="","",'様式第２号　基本情報入力シート'!B511)</f>
        <v/>
      </c>
      <c r="C474" s="426" t="str">
        <f>IF('様式第２号　基本情報入力シート'!L511="","",'様式第２号　基本情報入力シート'!L511)</f>
        <v/>
      </c>
      <c r="D474" s="426" t="str">
        <f>IF('様式第２号　基本情報入力シート'!Q511="","",'様式第２号　基本情報入力シート'!Q511)</f>
        <v/>
      </c>
      <c r="E474" s="426" t="str">
        <f>IF('様式第２号　基本情報入力シート'!V511="","",'様式第２号　基本情報入力シート'!V511)</f>
        <v/>
      </c>
      <c r="F474" s="426" t="str">
        <f>IF('様式第２号　基本情報入力シート'!W511="","",'様式第２号　基本情報入力シート'!W511)</f>
        <v/>
      </c>
      <c r="G474" s="426" t="str">
        <f>IF('様式第２号　基本情報入力シート'!Z511="","",'様式第２号　基本情報入力シート'!Z511)</f>
        <v/>
      </c>
      <c r="H474" s="475" t="str">
        <f>IF('様式第２号　基本情報入力シート'!AD511="","",'様式第２号　基本情報入力シート'!AD511)</f>
        <v/>
      </c>
      <c r="I474" s="481" t="str">
        <f>IF('様式第２号　基本情報入力シート'!AE511="","",'様式第２号　基本情報入力シート'!AE511)</f>
        <v/>
      </c>
      <c r="J474" s="488"/>
      <c r="K474" s="491"/>
      <c r="L474" s="491"/>
      <c r="M474" s="494" t="str">
        <f>IF(G474="","",VLOOKUP(AM474,'【参考】数式用'!$AZ$3:$BA$6,2,FALSE))</f>
        <v/>
      </c>
      <c r="N474" s="503" t="str">
        <f>IF(G474="","",VLOOKUP(G474,'【参考】数式用'!$A$4:$L$54,MATCH('様式４号（個表） '!M474,'【参考】数式用'!$J$3:$L$3,0)+9,FALSE))</f>
        <v/>
      </c>
      <c r="O474" s="513" t="s">
        <v>2422</v>
      </c>
      <c r="P474" s="517" t="str">
        <f t="shared" si="35"/>
        <v>未入力あり</v>
      </c>
      <c r="Q474" s="525" t="str">
        <f>IFERROR(IF(P474="未入力あり","",ROUNDDOWN(ROUNDDOWN($H474*$I474,0)*VLOOKUP($G474,'【参考】数式用'!$A$4:$E$54,3,FALSE),0)),"")</f>
        <v/>
      </c>
      <c r="R474" s="525" t="str">
        <f>IF(AK474="×",0,IF(P474="未入力あり","",ROUNDDOWN(ROUNDDOWN($H474*$I474,0)*VLOOKUP($G474,'【参考】数式用'!$A$4:$E$54,4,FALSE),0)))</f>
        <v/>
      </c>
      <c r="S474" s="529" t="str">
        <f>IF(AL474="×",0,IF(P474="未入力あり","",ROUNDDOWN(ROUNDDOWN($H474*$I474,0)*VLOOKUP($G474,'【参考】数式用'!$A$4:$E$54,5,FALSE),0)))</f>
        <v/>
      </c>
      <c r="U474" s="534"/>
      <c r="V474" s="534"/>
      <c r="W474" s="534"/>
      <c r="X474" s="534"/>
      <c r="Y474" s="534"/>
      <c r="Z474" s="534"/>
      <c r="AA474" s="534"/>
      <c r="AB474" s="534"/>
      <c r="AC474" s="534"/>
      <c r="AD474" s="534"/>
      <c r="AE474" s="534"/>
      <c r="AG474" s="541" t="e">
        <f>IF(#REF!="○",F474,"")</f>
        <v>#REF!</v>
      </c>
      <c r="AH474" s="195" t="e">
        <f>VLOOKUP('様式４号（個表） '!$G474,'【参考】数式用'!$P$4:$Q$54,2,FALSE)</f>
        <v>#N/A</v>
      </c>
      <c r="AI474" s="195" t="e">
        <f>VLOOKUP('様式４号（個表） '!$G474,'【参考】数式用'!$P$4:$W$54,8,FALSE)</f>
        <v>#N/A</v>
      </c>
      <c r="AJ474" s="195" t="e">
        <f>VLOOKUP('様式４号（個表） '!$G474,'【参考】数式用'!$P$4:$AD$54,15,FALSE)</f>
        <v>#N/A</v>
      </c>
      <c r="AK474" s="195" t="str">
        <f t="shared" si="36"/>
        <v/>
      </c>
      <c r="AL474" s="195" t="str">
        <f t="shared" si="36"/>
        <v/>
      </c>
      <c r="AM474" s="195" t="str">
        <f t="shared" si="37"/>
        <v/>
      </c>
      <c r="AN474" s="195" t="str">
        <f>IF(G474="","",VLOOKUP(G474,'【参考】数式用'!$A$4:$M$54,13,FALSE))</f>
        <v/>
      </c>
      <c r="AO474" s="197" t="str">
        <f t="shared" si="38"/>
        <v>―</v>
      </c>
    </row>
    <row r="475" spans="1:41" ht="45" customHeight="1">
      <c r="A475" s="401">
        <f t="shared" si="39"/>
        <v>460</v>
      </c>
      <c r="B475" s="413" t="str">
        <f>IF('様式第２号　基本情報入力シート'!B512="","",'様式第２号　基本情報入力シート'!B512)</f>
        <v/>
      </c>
      <c r="C475" s="426" t="str">
        <f>IF('様式第２号　基本情報入力シート'!L512="","",'様式第２号　基本情報入力シート'!L512)</f>
        <v/>
      </c>
      <c r="D475" s="426" t="str">
        <f>IF('様式第２号　基本情報入力シート'!Q512="","",'様式第２号　基本情報入力シート'!Q512)</f>
        <v/>
      </c>
      <c r="E475" s="426" t="str">
        <f>IF('様式第２号　基本情報入力シート'!V512="","",'様式第２号　基本情報入力シート'!V512)</f>
        <v/>
      </c>
      <c r="F475" s="426" t="str">
        <f>IF('様式第２号　基本情報入力シート'!W512="","",'様式第２号　基本情報入力シート'!W512)</f>
        <v/>
      </c>
      <c r="G475" s="426" t="str">
        <f>IF('様式第２号　基本情報入力シート'!Z512="","",'様式第２号　基本情報入力シート'!Z512)</f>
        <v/>
      </c>
      <c r="H475" s="475" t="str">
        <f>IF('様式第２号　基本情報入力シート'!AD512="","",'様式第２号　基本情報入力シート'!AD512)</f>
        <v/>
      </c>
      <c r="I475" s="481" t="str">
        <f>IF('様式第２号　基本情報入力シート'!AE512="","",'様式第２号　基本情報入力シート'!AE512)</f>
        <v/>
      </c>
      <c r="J475" s="488"/>
      <c r="K475" s="491"/>
      <c r="L475" s="491"/>
      <c r="M475" s="494" t="str">
        <f>IF(G475="","",VLOOKUP(AM475,'【参考】数式用'!$AZ$3:$BA$6,2,FALSE))</f>
        <v/>
      </c>
      <c r="N475" s="503" t="str">
        <f>IF(G475="","",VLOOKUP(G475,'【参考】数式用'!$A$4:$L$54,MATCH('様式４号（個表） '!M475,'【参考】数式用'!$J$3:$L$3,0)+9,FALSE))</f>
        <v/>
      </c>
      <c r="O475" s="513" t="s">
        <v>2422</v>
      </c>
      <c r="P475" s="517" t="str">
        <f t="shared" si="35"/>
        <v>未入力あり</v>
      </c>
      <c r="Q475" s="525" t="str">
        <f>IFERROR(IF(P475="未入力あり","",ROUNDDOWN(ROUNDDOWN($H475*$I475,0)*VLOOKUP($G475,'【参考】数式用'!$A$4:$E$54,3,FALSE),0)),"")</f>
        <v/>
      </c>
      <c r="R475" s="525" t="str">
        <f>IF(AK475="×",0,IF(P475="未入力あり","",ROUNDDOWN(ROUNDDOWN($H475*$I475,0)*VLOOKUP($G475,'【参考】数式用'!$A$4:$E$54,4,FALSE),0)))</f>
        <v/>
      </c>
      <c r="S475" s="529" t="str">
        <f>IF(AL475="×",0,IF(P475="未入力あり","",ROUNDDOWN(ROUNDDOWN($H475*$I475,0)*VLOOKUP($G475,'【参考】数式用'!$A$4:$E$54,5,FALSE),0)))</f>
        <v/>
      </c>
      <c r="U475" s="534"/>
      <c r="V475" s="534"/>
      <c r="W475" s="534"/>
      <c r="X475" s="534"/>
      <c r="Y475" s="534"/>
      <c r="Z475" s="534"/>
      <c r="AA475" s="534"/>
      <c r="AB475" s="534"/>
      <c r="AC475" s="534"/>
      <c r="AD475" s="534"/>
      <c r="AE475" s="534"/>
      <c r="AG475" s="541" t="e">
        <f>IF(#REF!="○",F475,"")</f>
        <v>#REF!</v>
      </c>
      <c r="AH475" s="195" t="e">
        <f>VLOOKUP('様式４号（個表） '!$G475,'【参考】数式用'!$P$4:$Q$54,2,FALSE)</f>
        <v>#N/A</v>
      </c>
      <c r="AI475" s="195" t="e">
        <f>VLOOKUP('様式４号（個表） '!$G475,'【参考】数式用'!$P$4:$W$54,8,FALSE)</f>
        <v>#N/A</v>
      </c>
      <c r="AJ475" s="195" t="e">
        <f>VLOOKUP('様式４号（個表） '!$G475,'【参考】数式用'!$P$4:$AD$54,15,FALSE)</f>
        <v>#N/A</v>
      </c>
      <c r="AK475" s="195" t="str">
        <f t="shared" si="36"/>
        <v/>
      </c>
      <c r="AL475" s="195" t="str">
        <f t="shared" si="36"/>
        <v/>
      </c>
      <c r="AM475" s="195" t="str">
        <f t="shared" si="37"/>
        <v/>
      </c>
      <c r="AN475" s="195" t="str">
        <f>IF(G475="","",VLOOKUP(G475,'【参考】数式用'!$A$4:$M$54,13,FALSE))</f>
        <v/>
      </c>
      <c r="AO475" s="197" t="str">
        <f t="shared" si="38"/>
        <v>―</v>
      </c>
    </row>
    <row r="476" spans="1:41" ht="45" customHeight="1">
      <c r="A476" s="401">
        <f t="shared" si="39"/>
        <v>461</v>
      </c>
      <c r="B476" s="413" t="str">
        <f>IF('様式第２号　基本情報入力シート'!B513="","",'様式第２号　基本情報入力シート'!B513)</f>
        <v/>
      </c>
      <c r="C476" s="426" t="str">
        <f>IF('様式第２号　基本情報入力シート'!L513="","",'様式第２号　基本情報入力シート'!L513)</f>
        <v/>
      </c>
      <c r="D476" s="426" t="str">
        <f>IF('様式第２号　基本情報入力シート'!Q513="","",'様式第２号　基本情報入力シート'!Q513)</f>
        <v/>
      </c>
      <c r="E476" s="426" t="str">
        <f>IF('様式第２号　基本情報入力シート'!V513="","",'様式第２号　基本情報入力シート'!V513)</f>
        <v/>
      </c>
      <c r="F476" s="426" t="str">
        <f>IF('様式第２号　基本情報入力シート'!W513="","",'様式第２号　基本情報入力シート'!W513)</f>
        <v/>
      </c>
      <c r="G476" s="426" t="str">
        <f>IF('様式第２号　基本情報入力シート'!Z513="","",'様式第２号　基本情報入力シート'!Z513)</f>
        <v/>
      </c>
      <c r="H476" s="475" t="str">
        <f>IF('様式第２号　基本情報入力シート'!AD513="","",'様式第２号　基本情報入力シート'!AD513)</f>
        <v/>
      </c>
      <c r="I476" s="481" t="str">
        <f>IF('様式第２号　基本情報入力シート'!AE513="","",'様式第２号　基本情報入力シート'!AE513)</f>
        <v/>
      </c>
      <c r="J476" s="488"/>
      <c r="K476" s="491"/>
      <c r="L476" s="491"/>
      <c r="M476" s="494" t="str">
        <f>IF(G476="","",VLOOKUP(AM476,'【参考】数式用'!$AZ$3:$BA$6,2,FALSE))</f>
        <v/>
      </c>
      <c r="N476" s="503" t="str">
        <f>IF(G476="","",VLOOKUP(G476,'【参考】数式用'!$A$4:$L$54,MATCH('様式４号（個表） '!M476,'【参考】数式用'!$J$3:$L$3,0)+9,FALSE))</f>
        <v/>
      </c>
      <c r="O476" s="513" t="s">
        <v>2422</v>
      </c>
      <c r="P476" s="517" t="str">
        <f t="shared" si="35"/>
        <v>未入力あり</v>
      </c>
      <c r="Q476" s="525" t="str">
        <f>IFERROR(IF(P476="未入力あり","",ROUNDDOWN(ROUNDDOWN($H476*$I476,0)*VLOOKUP($G476,'【参考】数式用'!$A$4:$E$54,3,FALSE),0)),"")</f>
        <v/>
      </c>
      <c r="R476" s="525" t="str">
        <f>IF(AK476="×",0,IF(P476="未入力あり","",ROUNDDOWN(ROUNDDOWN($H476*$I476,0)*VLOOKUP($G476,'【参考】数式用'!$A$4:$E$54,4,FALSE),0)))</f>
        <v/>
      </c>
      <c r="S476" s="529" t="str">
        <f>IF(AL476="×",0,IF(P476="未入力あり","",ROUNDDOWN(ROUNDDOWN($H476*$I476,0)*VLOOKUP($G476,'【参考】数式用'!$A$4:$E$54,5,FALSE),0)))</f>
        <v/>
      </c>
      <c r="U476" s="534"/>
      <c r="V476" s="534"/>
      <c r="W476" s="534"/>
      <c r="X476" s="534"/>
      <c r="Y476" s="534"/>
      <c r="Z476" s="534"/>
      <c r="AA476" s="534"/>
      <c r="AB476" s="534"/>
      <c r="AC476" s="534"/>
      <c r="AD476" s="534"/>
      <c r="AE476" s="534"/>
      <c r="AG476" s="541" t="e">
        <f>IF(#REF!="○",F476,"")</f>
        <v>#REF!</v>
      </c>
      <c r="AH476" s="195" t="e">
        <f>VLOOKUP('様式４号（個表） '!$G476,'【参考】数式用'!$P$4:$Q$54,2,FALSE)</f>
        <v>#N/A</v>
      </c>
      <c r="AI476" s="195" t="e">
        <f>VLOOKUP('様式４号（個表） '!$G476,'【参考】数式用'!$P$4:$W$54,8,FALSE)</f>
        <v>#N/A</v>
      </c>
      <c r="AJ476" s="195" t="e">
        <f>VLOOKUP('様式４号（個表） '!$G476,'【参考】数式用'!$P$4:$AD$54,15,FALSE)</f>
        <v>#N/A</v>
      </c>
      <c r="AK476" s="195" t="str">
        <f t="shared" si="36"/>
        <v/>
      </c>
      <c r="AL476" s="195" t="str">
        <f t="shared" si="36"/>
        <v/>
      </c>
      <c r="AM476" s="195" t="str">
        <f t="shared" si="37"/>
        <v/>
      </c>
      <c r="AN476" s="195" t="str">
        <f>IF(G476="","",VLOOKUP(G476,'【参考】数式用'!$A$4:$M$54,13,FALSE))</f>
        <v/>
      </c>
      <c r="AO476" s="197" t="str">
        <f t="shared" si="38"/>
        <v>―</v>
      </c>
    </row>
    <row r="477" spans="1:41" ht="45" customHeight="1">
      <c r="A477" s="401">
        <f t="shared" si="39"/>
        <v>462</v>
      </c>
      <c r="B477" s="413" t="str">
        <f>IF('様式第２号　基本情報入力シート'!B514="","",'様式第２号　基本情報入力シート'!B514)</f>
        <v/>
      </c>
      <c r="C477" s="426" t="str">
        <f>IF('様式第２号　基本情報入力シート'!L514="","",'様式第２号　基本情報入力シート'!L514)</f>
        <v/>
      </c>
      <c r="D477" s="426" t="str">
        <f>IF('様式第２号　基本情報入力シート'!Q514="","",'様式第２号　基本情報入力シート'!Q514)</f>
        <v/>
      </c>
      <c r="E477" s="426" t="str">
        <f>IF('様式第２号　基本情報入力シート'!V514="","",'様式第２号　基本情報入力シート'!V514)</f>
        <v/>
      </c>
      <c r="F477" s="426" t="str">
        <f>IF('様式第２号　基本情報入力シート'!W514="","",'様式第２号　基本情報入力シート'!W514)</f>
        <v/>
      </c>
      <c r="G477" s="426" t="str">
        <f>IF('様式第２号　基本情報入力シート'!Z514="","",'様式第２号　基本情報入力シート'!Z514)</f>
        <v/>
      </c>
      <c r="H477" s="475" t="str">
        <f>IF('様式第２号　基本情報入力シート'!AD514="","",'様式第２号　基本情報入力シート'!AD514)</f>
        <v/>
      </c>
      <c r="I477" s="481" t="str">
        <f>IF('様式第２号　基本情報入力シート'!AE514="","",'様式第２号　基本情報入力シート'!AE514)</f>
        <v/>
      </c>
      <c r="J477" s="488"/>
      <c r="K477" s="491"/>
      <c r="L477" s="491"/>
      <c r="M477" s="494" t="str">
        <f>IF(G477="","",VLOOKUP(AM477,'【参考】数式用'!$AZ$3:$BA$6,2,FALSE))</f>
        <v/>
      </c>
      <c r="N477" s="503" t="str">
        <f>IF(G477="","",VLOOKUP(G477,'【参考】数式用'!$A$4:$L$54,MATCH('様式４号（個表） '!M477,'【参考】数式用'!$J$3:$L$3,0)+9,FALSE))</f>
        <v/>
      </c>
      <c r="O477" s="513" t="s">
        <v>2422</v>
      </c>
      <c r="P477" s="517" t="str">
        <f t="shared" si="35"/>
        <v>未入力あり</v>
      </c>
      <c r="Q477" s="525" t="str">
        <f>IFERROR(IF(P477="未入力あり","",ROUNDDOWN(ROUNDDOWN($H477*$I477,0)*VLOOKUP($G477,'【参考】数式用'!$A$4:$E$54,3,FALSE),0)),"")</f>
        <v/>
      </c>
      <c r="R477" s="525" t="str">
        <f>IF(AK477="×",0,IF(P477="未入力あり","",ROUNDDOWN(ROUNDDOWN($H477*$I477,0)*VLOOKUP($G477,'【参考】数式用'!$A$4:$E$54,4,FALSE),0)))</f>
        <v/>
      </c>
      <c r="S477" s="529" t="str">
        <f>IF(AL477="×",0,IF(P477="未入力あり","",ROUNDDOWN(ROUNDDOWN($H477*$I477,0)*VLOOKUP($G477,'【参考】数式用'!$A$4:$E$54,5,FALSE),0)))</f>
        <v/>
      </c>
      <c r="U477" s="534"/>
      <c r="V477" s="534"/>
      <c r="W477" s="534"/>
      <c r="X477" s="534"/>
      <c r="Y477" s="534"/>
      <c r="Z477" s="534"/>
      <c r="AA477" s="534"/>
      <c r="AB477" s="534"/>
      <c r="AC477" s="534"/>
      <c r="AD477" s="534"/>
      <c r="AE477" s="534"/>
      <c r="AG477" s="541" t="e">
        <f>IF(#REF!="○",F477,"")</f>
        <v>#REF!</v>
      </c>
      <c r="AH477" s="195" t="e">
        <f>VLOOKUP('様式４号（個表） '!$G477,'【参考】数式用'!$P$4:$Q$54,2,FALSE)</f>
        <v>#N/A</v>
      </c>
      <c r="AI477" s="195" t="e">
        <f>VLOOKUP('様式４号（個表） '!$G477,'【参考】数式用'!$P$4:$W$54,8,FALSE)</f>
        <v>#N/A</v>
      </c>
      <c r="AJ477" s="195" t="e">
        <f>VLOOKUP('様式４号（個表） '!$G477,'【参考】数式用'!$P$4:$AD$54,15,FALSE)</f>
        <v>#N/A</v>
      </c>
      <c r="AK477" s="195" t="str">
        <f t="shared" si="36"/>
        <v/>
      </c>
      <c r="AL477" s="195" t="str">
        <f t="shared" si="36"/>
        <v/>
      </c>
      <c r="AM477" s="195" t="str">
        <f t="shared" si="37"/>
        <v/>
      </c>
      <c r="AN477" s="195" t="str">
        <f>IF(G477="","",VLOOKUP(G477,'【参考】数式用'!$A$4:$M$54,13,FALSE))</f>
        <v/>
      </c>
      <c r="AO477" s="197" t="str">
        <f t="shared" si="38"/>
        <v>―</v>
      </c>
    </row>
    <row r="478" spans="1:41" ht="45" customHeight="1">
      <c r="A478" s="401">
        <f t="shared" si="39"/>
        <v>463</v>
      </c>
      <c r="B478" s="413" t="str">
        <f>IF('様式第２号　基本情報入力シート'!B515="","",'様式第２号　基本情報入力シート'!B515)</f>
        <v/>
      </c>
      <c r="C478" s="426" t="str">
        <f>IF('様式第２号　基本情報入力シート'!L515="","",'様式第２号　基本情報入力シート'!L515)</f>
        <v/>
      </c>
      <c r="D478" s="426" t="str">
        <f>IF('様式第２号　基本情報入力シート'!Q515="","",'様式第２号　基本情報入力シート'!Q515)</f>
        <v/>
      </c>
      <c r="E478" s="426" t="str">
        <f>IF('様式第２号　基本情報入力シート'!V515="","",'様式第２号　基本情報入力シート'!V515)</f>
        <v/>
      </c>
      <c r="F478" s="426" t="str">
        <f>IF('様式第２号　基本情報入力シート'!W515="","",'様式第２号　基本情報入力シート'!W515)</f>
        <v/>
      </c>
      <c r="G478" s="426" t="str">
        <f>IF('様式第２号　基本情報入力シート'!Z515="","",'様式第２号　基本情報入力シート'!Z515)</f>
        <v/>
      </c>
      <c r="H478" s="475" t="str">
        <f>IF('様式第２号　基本情報入力シート'!AD515="","",'様式第２号　基本情報入力シート'!AD515)</f>
        <v/>
      </c>
      <c r="I478" s="481" t="str">
        <f>IF('様式第２号　基本情報入力シート'!AE515="","",'様式第２号　基本情報入力シート'!AE515)</f>
        <v/>
      </c>
      <c r="J478" s="488"/>
      <c r="K478" s="491"/>
      <c r="L478" s="491"/>
      <c r="M478" s="494" t="str">
        <f>IF(G478="","",VLOOKUP(AM478,'【参考】数式用'!$AZ$3:$BA$6,2,FALSE))</f>
        <v/>
      </c>
      <c r="N478" s="503" t="str">
        <f>IF(G478="","",VLOOKUP(G478,'【参考】数式用'!$A$4:$L$54,MATCH('様式４号（個表） '!M478,'【参考】数式用'!$J$3:$L$3,0)+9,FALSE))</f>
        <v/>
      </c>
      <c r="O478" s="513" t="s">
        <v>2422</v>
      </c>
      <c r="P478" s="517" t="str">
        <f t="shared" si="35"/>
        <v>未入力あり</v>
      </c>
      <c r="Q478" s="525" t="str">
        <f>IFERROR(IF(P478="未入力あり","",ROUNDDOWN(ROUNDDOWN($H478*$I478,0)*VLOOKUP($G478,'【参考】数式用'!$A$4:$E$54,3,FALSE),0)),"")</f>
        <v/>
      </c>
      <c r="R478" s="525" t="str">
        <f>IF(AK478="×",0,IF(P478="未入力あり","",ROUNDDOWN(ROUNDDOWN($H478*$I478,0)*VLOOKUP($G478,'【参考】数式用'!$A$4:$E$54,4,FALSE),0)))</f>
        <v/>
      </c>
      <c r="S478" s="529" t="str">
        <f>IF(AL478="×",0,IF(P478="未入力あり","",ROUNDDOWN(ROUNDDOWN($H478*$I478,0)*VLOOKUP($G478,'【参考】数式用'!$A$4:$E$54,5,FALSE),0)))</f>
        <v/>
      </c>
      <c r="U478" s="534"/>
      <c r="V478" s="534"/>
      <c r="W478" s="534"/>
      <c r="X478" s="534"/>
      <c r="Y478" s="534"/>
      <c r="Z478" s="534"/>
      <c r="AA478" s="534"/>
      <c r="AB478" s="534"/>
      <c r="AC478" s="534"/>
      <c r="AD478" s="534"/>
      <c r="AE478" s="534"/>
      <c r="AG478" s="541" t="e">
        <f>IF(#REF!="○",F478,"")</f>
        <v>#REF!</v>
      </c>
      <c r="AH478" s="195" t="e">
        <f>VLOOKUP('様式４号（個表） '!$G478,'【参考】数式用'!$P$4:$Q$54,2,FALSE)</f>
        <v>#N/A</v>
      </c>
      <c r="AI478" s="195" t="e">
        <f>VLOOKUP('様式４号（個表） '!$G478,'【参考】数式用'!$P$4:$W$54,8,FALSE)</f>
        <v>#N/A</v>
      </c>
      <c r="AJ478" s="195" t="e">
        <f>VLOOKUP('様式４号（個表） '!$G478,'【参考】数式用'!$P$4:$AD$54,15,FALSE)</f>
        <v>#N/A</v>
      </c>
      <c r="AK478" s="195" t="str">
        <f t="shared" si="36"/>
        <v/>
      </c>
      <c r="AL478" s="195" t="str">
        <f t="shared" si="36"/>
        <v/>
      </c>
      <c r="AM478" s="195" t="str">
        <f t="shared" si="37"/>
        <v/>
      </c>
      <c r="AN478" s="195" t="str">
        <f>IF(G478="","",VLOOKUP(G478,'【参考】数式用'!$A$4:$M$54,13,FALSE))</f>
        <v/>
      </c>
      <c r="AO478" s="197" t="str">
        <f t="shared" si="38"/>
        <v>―</v>
      </c>
    </row>
    <row r="479" spans="1:41" ht="45" customHeight="1">
      <c r="A479" s="401">
        <f t="shared" si="39"/>
        <v>464</v>
      </c>
      <c r="B479" s="413" t="str">
        <f>IF('様式第２号　基本情報入力シート'!B516="","",'様式第２号　基本情報入力シート'!B516)</f>
        <v/>
      </c>
      <c r="C479" s="426" t="str">
        <f>IF('様式第２号　基本情報入力シート'!L516="","",'様式第２号　基本情報入力シート'!L516)</f>
        <v/>
      </c>
      <c r="D479" s="426" t="str">
        <f>IF('様式第２号　基本情報入力シート'!Q516="","",'様式第２号　基本情報入力シート'!Q516)</f>
        <v/>
      </c>
      <c r="E479" s="426" t="str">
        <f>IF('様式第２号　基本情報入力シート'!V516="","",'様式第２号　基本情報入力シート'!V516)</f>
        <v/>
      </c>
      <c r="F479" s="426" t="str">
        <f>IF('様式第２号　基本情報入力シート'!W516="","",'様式第２号　基本情報入力シート'!W516)</f>
        <v/>
      </c>
      <c r="G479" s="426" t="str">
        <f>IF('様式第２号　基本情報入力シート'!Z516="","",'様式第２号　基本情報入力シート'!Z516)</f>
        <v/>
      </c>
      <c r="H479" s="475" t="str">
        <f>IF('様式第２号　基本情報入力シート'!AD516="","",'様式第２号　基本情報入力シート'!AD516)</f>
        <v/>
      </c>
      <c r="I479" s="481" t="str">
        <f>IF('様式第２号　基本情報入力シート'!AE516="","",'様式第２号　基本情報入力シート'!AE516)</f>
        <v/>
      </c>
      <c r="J479" s="488"/>
      <c r="K479" s="491"/>
      <c r="L479" s="491"/>
      <c r="M479" s="494" t="str">
        <f>IF(G479="","",VLOOKUP(AM479,'【参考】数式用'!$AZ$3:$BA$6,2,FALSE))</f>
        <v/>
      </c>
      <c r="N479" s="503" t="str">
        <f>IF(G479="","",VLOOKUP(G479,'【参考】数式用'!$A$4:$L$54,MATCH('様式４号（個表） '!M479,'【参考】数式用'!$J$3:$L$3,0)+9,FALSE))</f>
        <v/>
      </c>
      <c r="O479" s="513" t="s">
        <v>2422</v>
      </c>
      <c r="P479" s="517" t="str">
        <f t="shared" si="35"/>
        <v>未入力あり</v>
      </c>
      <c r="Q479" s="525" t="str">
        <f>IFERROR(IF(P479="未入力あり","",ROUNDDOWN(ROUNDDOWN($H479*$I479,0)*VLOOKUP($G479,'【参考】数式用'!$A$4:$E$54,3,FALSE),0)),"")</f>
        <v/>
      </c>
      <c r="R479" s="525" t="str">
        <f>IF(AK479="×",0,IF(P479="未入力あり","",ROUNDDOWN(ROUNDDOWN($H479*$I479,0)*VLOOKUP($G479,'【参考】数式用'!$A$4:$E$54,4,FALSE),0)))</f>
        <v/>
      </c>
      <c r="S479" s="529" t="str">
        <f>IF(AL479="×",0,IF(P479="未入力あり","",ROUNDDOWN(ROUNDDOWN($H479*$I479,0)*VLOOKUP($G479,'【参考】数式用'!$A$4:$E$54,5,FALSE),0)))</f>
        <v/>
      </c>
      <c r="U479" s="534"/>
      <c r="V479" s="534"/>
      <c r="W479" s="534"/>
      <c r="X479" s="534"/>
      <c r="Y479" s="534"/>
      <c r="Z479" s="534"/>
      <c r="AA479" s="534"/>
      <c r="AB479" s="534"/>
      <c r="AC479" s="534"/>
      <c r="AD479" s="534"/>
      <c r="AE479" s="534"/>
      <c r="AG479" s="541" t="e">
        <f>IF(#REF!="○",F479,"")</f>
        <v>#REF!</v>
      </c>
      <c r="AH479" s="195" t="e">
        <f>VLOOKUP('様式４号（個表） '!$G479,'【参考】数式用'!$P$4:$Q$54,2,FALSE)</f>
        <v>#N/A</v>
      </c>
      <c r="AI479" s="195" t="e">
        <f>VLOOKUP('様式４号（個表） '!$G479,'【参考】数式用'!$P$4:$W$54,8,FALSE)</f>
        <v>#N/A</v>
      </c>
      <c r="AJ479" s="195" t="e">
        <f>VLOOKUP('様式４号（個表） '!$G479,'【参考】数式用'!$P$4:$AD$54,15,FALSE)</f>
        <v>#N/A</v>
      </c>
      <c r="AK479" s="195" t="str">
        <f t="shared" si="36"/>
        <v/>
      </c>
      <c r="AL479" s="195" t="str">
        <f t="shared" si="36"/>
        <v/>
      </c>
      <c r="AM479" s="195" t="str">
        <f t="shared" si="37"/>
        <v/>
      </c>
      <c r="AN479" s="195" t="str">
        <f>IF(G479="","",VLOOKUP(G479,'【参考】数式用'!$A$4:$M$54,13,FALSE))</f>
        <v/>
      </c>
      <c r="AO479" s="197" t="str">
        <f t="shared" si="38"/>
        <v>―</v>
      </c>
    </row>
    <row r="480" spans="1:41" ht="45" customHeight="1">
      <c r="A480" s="401">
        <f t="shared" si="39"/>
        <v>465</v>
      </c>
      <c r="B480" s="413" t="str">
        <f>IF('様式第２号　基本情報入力シート'!B517="","",'様式第２号　基本情報入力シート'!B517)</f>
        <v/>
      </c>
      <c r="C480" s="426" t="str">
        <f>IF('様式第２号　基本情報入力シート'!L517="","",'様式第２号　基本情報入力シート'!L517)</f>
        <v/>
      </c>
      <c r="D480" s="426" t="str">
        <f>IF('様式第２号　基本情報入力シート'!Q517="","",'様式第２号　基本情報入力シート'!Q517)</f>
        <v/>
      </c>
      <c r="E480" s="426" t="str">
        <f>IF('様式第２号　基本情報入力シート'!V517="","",'様式第２号　基本情報入力シート'!V517)</f>
        <v/>
      </c>
      <c r="F480" s="426" t="str">
        <f>IF('様式第２号　基本情報入力シート'!W517="","",'様式第２号　基本情報入力シート'!W517)</f>
        <v/>
      </c>
      <c r="G480" s="426" t="str">
        <f>IF('様式第２号　基本情報入力シート'!Z517="","",'様式第２号　基本情報入力シート'!Z517)</f>
        <v/>
      </c>
      <c r="H480" s="475" t="str">
        <f>IF('様式第２号　基本情報入力シート'!AD517="","",'様式第２号　基本情報入力シート'!AD517)</f>
        <v/>
      </c>
      <c r="I480" s="481" t="str">
        <f>IF('様式第２号　基本情報入力シート'!AE517="","",'様式第２号　基本情報入力シート'!AE517)</f>
        <v/>
      </c>
      <c r="J480" s="488"/>
      <c r="K480" s="491"/>
      <c r="L480" s="491"/>
      <c r="M480" s="494" t="str">
        <f>IF(G480="","",VLOOKUP(AM480,'【参考】数式用'!$AZ$3:$BA$6,2,FALSE))</f>
        <v/>
      </c>
      <c r="N480" s="503" t="str">
        <f>IF(G480="","",VLOOKUP(G480,'【参考】数式用'!$A$4:$L$54,MATCH('様式４号（個表） '!M480,'【参考】数式用'!$J$3:$L$3,0)+9,FALSE))</f>
        <v/>
      </c>
      <c r="O480" s="513" t="s">
        <v>2422</v>
      </c>
      <c r="P480" s="517" t="str">
        <f t="shared" si="35"/>
        <v>未入力あり</v>
      </c>
      <c r="Q480" s="525" t="str">
        <f>IFERROR(IF(P480="未入力あり","",ROUNDDOWN(ROUNDDOWN($H480*$I480,0)*VLOOKUP($G480,'【参考】数式用'!$A$4:$E$54,3,FALSE),0)),"")</f>
        <v/>
      </c>
      <c r="R480" s="525" t="str">
        <f>IF(AK480="×",0,IF(P480="未入力あり","",ROUNDDOWN(ROUNDDOWN($H480*$I480,0)*VLOOKUP($G480,'【参考】数式用'!$A$4:$E$54,4,FALSE),0)))</f>
        <v/>
      </c>
      <c r="S480" s="529" t="str">
        <f>IF(AL480="×",0,IF(P480="未入力あり","",ROUNDDOWN(ROUNDDOWN($H480*$I480,0)*VLOOKUP($G480,'【参考】数式用'!$A$4:$E$54,5,FALSE),0)))</f>
        <v/>
      </c>
      <c r="U480" s="534"/>
      <c r="V480" s="534"/>
      <c r="W480" s="534"/>
      <c r="X480" s="534"/>
      <c r="Y480" s="534"/>
      <c r="Z480" s="534"/>
      <c r="AA480" s="534"/>
      <c r="AB480" s="534"/>
      <c r="AC480" s="534"/>
      <c r="AD480" s="534"/>
      <c r="AE480" s="534"/>
      <c r="AG480" s="541" t="e">
        <f>IF(#REF!="○",F480,"")</f>
        <v>#REF!</v>
      </c>
      <c r="AH480" s="195" t="e">
        <f>VLOOKUP('様式４号（個表） '!$G480,'【参考】数式用'!$P$4:$Q$54,2,FALSE)</f>
        <v>#N/A</v>
      </c>
      <c r="AI480" s="195" t="e">
        <f>VLOOKUP('様式４号（個表） '!$G480,'【参考】数式用'!$P$4:$W$54,8,FALSE)</f>
        <v>#N/A</v>
      </c>
      <c r="AJ480" s="195" t="e">
        <f>VLOOKUP('様式４号（個表） '!$G480,'【参考】数式用'!$P$4:$AD$54,15,FALSE)</f>
        <v>#N/A</v>
      </c>
      <c r="AK480" s="195" t="str">
        <f t="shared" si="36"/>
        <v/>
      </c>
      <c r="AL480" s="195" t="str">
        <f t="shared" si="36"/>
        <v/>
      </c>
      <c r="AM480" s="195" t="str">
        <f t="shared" si="37"/>
        <v/>
      </c>
      <c r="AN480" s="195" t="str">
        <f>IF(G480="","",VLOOKUP(G480,'【参考】数式用'!$A$4:$M$54,13,FALSE))</f>
        <v/>
      </c>
      <c r="AO480" s="197" t="str">
        <f t="shared" si="38"/>
        <v>―</v>
      </c>
    </row>
    <row r="481" spans="1:41" ht="45" customHeight="1">
      <c r="A481" s="401">
        <f t="shared" si="39"/>
        <v>466</v>
      </c>
      <c r="B481" s="413" t="str">
        <f>IF('様式第２号　基本情報入力シート'!B518="","",'様式第２号　基本情報入力シート'!B518)</f>
        <v/>
      </c>
      <c r="C481" s="426" t="str">
        <f>IF('様式第２号　基本情報入力シート'!L518="","",'様式第２号　基本情報入力シート'!L518)</f>
        <v/>
      </c>
      <c r="D481" s="426" t="str">
        <f>IF('様式第２号　基本情報入力シート'!Q518="","",'様式第２号　基本情報入力シート'!Q518)</f>
        <v/>
      </c>
      <c r="E481" s="426" t="str">
        <f>IF('様式第２号　基本情報入力シート'!V518="","",'様式第２号　基本情報入力シート'!V518)</f>
        <v/>
      </c>
      <c r="F481" s="426" t="str">
        <f>IF('様式第２号　基本情報入力シート'!W518="","",'様式第２号　基本情報入力シート'!W518)</f>
        <v/>
      </c>
      <c r="G481" s="426" t="str">
        <f>IF('様式第２号　基本情報入力シート'!Z518="","",'様式第２号　基本情報入力シート'!Z518)</f>
        <v/>
      </c>
      <c r="H481" s="475" t="str">
        <f>IF('様式第２号　基本情報入力シート'!AD518="","",'様式第２号　基本情報入力シート'!AD518)</f>
        <v/>
      </c>
      <c r="I481" s="481" t="str">
        <f>IF('様式第２号　基本情報入力シート'!AE518="","",'様式第２号　基本情報入力シート'!AE518)</f>
        <v/>
      </c>
      <c r="J481" s="488"/>
      <c r="K481" s="491"/>
      <c r="L481" s="491"/>
      <c r="M481" s="494" t="str">
        <f>IF(G481="","",VLOOKUP(AM481,'【参考】数式用'!$AZ$3:$BA$6,2,FALSE))</f>
        <v/>
      </c>
      <c r="N481" s="503" t="str">
        <f>IF(G481="","",VLOOKUP(G481,'【参考】数式用'!$A$4:$L$54,MATCH('様式４号（個表） '!M481,'【参考】数式用'!$J$3:$L$3,0)+9,FALSE))</f>
        <v/>
      </c>
      <c r="O481" s="513" t="s">
        <v>2422</v>
      </c>
      <c r="P481" s="517" t="str">
        <f t="shared" si="35"/>
        <v>未入力あり</v>
      </c>
      <c r="Q481" s="525" t="str">
        <f>IFERROR(IF(P481="未入力あり","",ROUNDDOWN(ROUNDDOWN($H481*$I481,0)*VLOOKUP($G481,'【参考】数式用'!$A$4:$E$54,3,FALSE),0)),"")</f>
        <v/>
      </c>
      <c r="R481" s="525" t="str">
        <f>IF(AK481="×",0,IF(P481="未入力あり","",ROUNDDOWN(ROUNDDOWN($H481*$I481,0)*VLOOKUP($G481,'【参考】数式用'!$A$4:$E$54,4,FALSE),0)))</f>
        <v/>
      </c>
      <c r="S481" s="529" t="str">
        <f>IF(AL481="×",0,IF(P481="未入力あり","",ROUNDDOWN(ROUNDDOWN($H481*$I481,0)*VLOOKUP($G481,'【参考】数式用'!$A$4:$E$54,5,FALSE),0)))</f>
        <v/>
      </c>
      <c r="U481" s="534"/>
      <c r="V481" s="534"/>
      <c r="W481" s="534"/>
      <c r="X481" s="534"/>
      <c r="Y481" s="534"/>
      <c r="Z481" s="534"/>
      <c r="AA481" s="534"/>
      <c r="AB481" s="534"/>
      <c r="AC481" s="534"/>
      <c r="AD481" s="534"/>
      <c r="AE481" s="534"/>
      <c r="AG481" s="541" t="e">
        <f>IF(#REF!="○",F481,"")</f>
        <v>#REF!</v>
      </c>
      <c r="AH481" s="195" t="e">
        <f>VLOOKUP('様式４号（個表） '!$G481,'【参考】数式用'!$P$4:$Q$54,2,FALSE)</f>
        <v>#N/A</v>
      </c>
      <c r="AI481" s="195" t="e">
        <f>VLOOKUP('様式４号（個表） '!$G481,'【参考】数式用'!$P$4:$W$54,8,FALSE)</f>
        <v>#N/A</v>
      </c>
      <c r="AJ481" s="195" t="e">
        <f>VLOOKUP('様式４号（個表） '!$G481,'【参考】数式用'!$P$4:$AD$54,15,FALSE)</f>
        <v>#N/A</v>
      </c>
      <c r="AK481" s="195" t="str">
        <f t="shared" si="36"/>
        <v/>
      </c>
      <c r="AL481" s="195" t="str">
        <f t="shared" si="36"/>
        <v/>
      </c>
      <c r="AM481" s="195" t="str">
        <f t="shared" si="37"/>
        <v/>
      </c>
      <c r="AN481" s="195" t="str">
        <f>IF(G481="","",VLOOKUP(G481,'【参考】数式用'!$A$4:$M$54,13,FALSE))</f>
        <v/>
      </c>
      <c r="AO481" s="197" t="str">
        <f t="shared" si="38"/>
        <v>―</v>
      </c>
    </row>
    <row r="482" spans="1:41" ht="45" customHeight="1">
      <c r="A482" s="401">
        <f t="shared" si="39"/>
        <v>467</v>
      </c>
      <c r="B482" s="413" t="str">
        <f>IF('様式第２号　基本情報入力シート'!B519="","",'様式第２号　基本情報入力シート'!B519)</f>
        <v/>
      </c>
      <c r="C482" s="426" t="str">
        <f>IF('様式第２号　基本情報入力シート'!L519="","",'様式第２号　基本情報入力シート'!L519)</f>
        <v/>
      </c>
      <c r="D482" s="426" t="str">
        <f>IF('様式第２号　基本情報入力シート'!Q519="","",'様式第２号　基本情報入力シート'!Q519)</f>
        <v/>
      </c>
      <c r="E482" s="426" t="str">
        <f>IF('様式第２号　基本情報入力シート'!V519="","",'様式第２号　基本情報入力シート'!V519)</f>
        <v/>
      </c>
      <c r="F482" s="426" t="str">
        <f>IF('様式第２号　基本情報入力シート'!W519="","",'様式第２号　基本情報入力シート'!W519)</f>
        <v/>
      </c>
      <c r="G482" s="426" t="str">
        <f>IF('様式第２号　基本情報入力シート'!Z519="","",'様式第２号　基本情報入力シート'!Z519)</f>
        <v/>
      </c>
      <c r="H482" s="475" t="str">
        <f>IF('様式第２号　基本情報入力シート'!AD519="","",'様式第２号　基本情報入力シート'!AD519)</f>
        <v/>
      </c>
      <c r="I482" s="481" t="str">
        <f>IF('様式第２号　基本情報入力シート'!AE519="","",'様式第２号　基本情報入力シート'!AE519)</f>
        <v/>
      </c>
      <c r="J482" s="488"/>
      <c r="K482" s="491"/>
      <c r="L482" s="491"/>
      <c r="M482" s="494" t="str">
        <f>IF(G482="","",VLOOKUP(AM482,'【参考】数式用'!$AZ$3:$BA$6,2,FALSE))</f>
        <v/>
      </c>
      <c r="N482" s="503" t="str">
        <f>IF(G482="","",VLOOKUP(G482,'【参考】数式用'!$A$4:$L$54,MATCH('様式４号（個表） '!M482,'【参考】数式用'!$J$3:$L$3,0)+9,FALSE))</f>
        <v/>
      </c>
      <c r="O482" s="513" t="s">
        <v>2422</v>
      </c>
      <c r="P482" s="517" t="str">
        <f t="shared" si="35"/>
        <v>未入力あり</v>
      </c>
      <c r="Q482" s="525" t="str">
        <f>IFERROR(IF(P482="未入力あり","",ROUNDDOWN(ROUNDDOWN($H482*$I482,0)*VLOOKUP($G482,'【参考】数式用'!$A$4:$E$54,3,FALSE),0)),"")</f>
        <v/>
      </c>
      <c r="R482" s="525" t="str">
        <f>IF(AK482="×",0,IF(P482="未入力あり","",ROUNDDOWN(ROUNDDOWN($H482*$I482,0)*VLOOKUP($G482,'【参考】数式用'!$A$4:$E$54,4,FALSE),0)))</f>
        <v/>
      </c>
      <c r="S482" s="529" t="str">
        <f>IF(AL482="×",0,IF(P482="未入力あり","",ROUNDDOWN(ROUNDDOWN($H482*$I482,0)*VLOOKUP($G482,'【参考】数式用'!$A$4:$E$54,5,FALSE),0)))</f>
        <v/>
      </c>
      <c r="U482" s="534"/>
      <c r="V482" s="534"/>
      <c r="W482" s="534"/>
      <c r="X482" s="534"/>
      <c r="Y482" s="534"/>
      <c r="Z482" s="534"/>
      <c r="AA482" s="534"/>
      <c r="AB482" s="534"/>
      <c r="AC482" s="534"/>
      <c r="AD482" s="534"/>
      <c r="AE482" s="534"/>
      <c r="AG482" s="541" t="e">
        <f>IF(#REF!="○",F482,"")</f>
        <v>#REF!</v>
      </c>
      <c r="AH482" s="195" t="e">
        <f>VLOOKUP('様式４号（個表） '!$G482,'【参考】数式用'!$P$4:$Q$54,2,FALSE)</f>
        <v>#N/A</v>
      </c>
      <c r="AI482" s="195" t="e">
        <f>VLOOKUP('様式４号（個表） '!$G482,'【参考】数式用'!$P$4:$W$54,8,FALSE)</f>
        <v>#N/A</v>
      </c>
      <c r="AJ482" s="195" t="e">
        <f>VLOOKUP('様式４号（個表） '!$G482,'【参考】数式用'!$P$4:$AD$54,15,FALSE)</f>
        <v>#N/A</v>
      </c>
      <c r="AK482" s="195" t="str">
        <f t="shared" si="36"/>
        <v/>
      </c>
      <c r="AL482" s="195" t="str">
        <f t="shared" si="36"/>
        <v/>
      </c>
      <c r="AM482" s="195" t="str">
        <f t="shared" si="37"/>
        <v/>
      </c>
      <c r="AN482" s="195" t="str">
        <f>IF(G482="","",VLOOKUP(G482,'【参考】数式用'!$A$4:$M$54,13,FALSE))</f>
        <v/>
      </c>
      <c r="AO482" s="197" t="str">
        <f t="shared" si="38"/>
        <v>―</v>
      </c>
    </row>
    <row r="483" spans="1:41" ht="45" customHeight="1">
      <c r="A483" s="401">
        <f t="shared" si="39"/>
        <v>468</v>
      </c>
      <c r="B483" s="413" t="str">
        <f>IF('様式第２号　基本情報入力シート'!B520="","",'様式第２号　基本情報入力シート'!B520)</f>
        <v/>
      </c>
      <c r="C483" s="426" t="str">
        <f>IF('様式第２号　基本情報入力シート'!L520="","",'様式第２号　基本情報入力シート'!L520)</f>
        <v/>
      </c>
      <c r="D483" s="426" t="str">
        <f>IF('様式第２号　基本情報入力シート'!Q520="","",'様式第２号　基本情報入力シート'!Q520)</f>
        <v/>
      </c>
      <c r="E483" s="426" t="str">
        <f>IF('様式第２号　基本情報入力シート'!V520="","",'様式第２号　基本情報入力シート'!V520)</f>
        <v/>
      </c>
      <c r="F483" s="426" t="str">
        <f>IF('様式第２号　基本情報入力シート'!W520="","",'様式第２号　基本情報入力シート'!W520)</f>
        <v/>
      </c>
      <c r="G483" s="426" t="str">
        <f>IF('様式第２号　基本情報入力シート'!Z520="","",'様式第２号　基本情報入力シート'!Z520)</f>
        <v/>
      </c>
      <c r="H483" s="475" t="str">
        <f>IF('様式第２号　基本情報入力シート'!AD520="","",'様式第２号　基本情報入力シート'!AD520)</f>
        <v/>
      </c>
      <c r="I483" s="481" t="str">
        <f>IF('様式第２号　基本情報入力シート'!AE520="","",'様式第２号　基本情報入力シート'!AE520)</f>
        <v/>
      </c>
      <c r="J483" s="488"/>
      <c r="K483" s="491"/>
      <c r="L483" s="491"/>
      <c r="M483" s="494" t="str">
        <f>IF(G483="","",VLOOKUP(AM483,'【参考】数式用'!$AZ$3:$BA$6,2,FALSE))</f>
        <v/>
      </c>
      <c r="N483" s="503" t="str">
        <f>IF(G483="","",VLOOKUP(G483,'【参考】数式用'!$A$4:$L$54,MATCH('様式４号（個表） '!M483,'【参考】数式用'!$J$3:$L$3,0)+9,FALSE))</f>
        <v/>
      </c>
      <c r="O483" s="513" t="s">
        <v>2422</v>
      </c>
      <c r="P483" s="517" t="str">
        <f t="shared" si="35"/>
        <v>未入力あり</v>
      </c>
      <c r="Q483" s="525" t="str">
        <f>IFERROR(IF(P483="未入力あり","",ROUNDDOWN(ROUNDDOWN($H483*$I483,0)*VLOOKUP($G483,'【参考】数式用'!$A$4:$E$54,3,FALSE),0)),"")</f>
        <v/>
      </c>
      <c r="R483" s="525" t="str">
        <f>IF(AK483="×",0,IF(P483="未入力あり","",ROUNDDOWN(ROUNDDOWN($H483*$I483,0)*VLOOKUP($G483,'【参考】数式用'!$A$4:$E$54,4,FALSE),0)))</f>
        <v/>
      </c>
      <c r="S483" s="529" t="str">
        <f>IF(AL483="×",0,IF(P483="未入力あり","",ROUNDDOWN(ROUNDDOWN($H483*$I483,0)*VLOOKUP($G483,'【参考】数式用'!$A$4:$E$54,5,FALSE),0)))</f>
        <v/>
      </c>
      <c r="U483" s="534"/>
      <c r="V483" s="534"/>
      <c r="W483" s="534"/>
      <c r="X483" s="534"/>
      <c r="Y483" s="534"/>
      <c r="Z483" s="534"/>
      <c r="AA483" s="534"/>
      <c r="AB483" s="534"/>
      <c r="AC483" s="534"/>
      <c r="AD483" s="534"/>
      <c r="AE483" s="534"/>
      <c r="AG483" s="541" t="e">
        <f>IF(#REF!="○",F483,"")</f>
        <v>#REF!</v>
      </c>
      <c r="AH483" s="195" t="e">
        <f>VLOOKUP('様式４号（個表） '!$G483,'【参考】数式用'!$P$4:$Q$54,2,FALSE)</f>
        <v>#N/A</v>
      </c>
      <c r="AI483" s="195" t="e">
        <f>VLOOKUP('様式４号（個表） '!$G483,'【参考】数式用'!$P$4:$W$54,8,FALSE)</f>
        <v>#N/A</v>
      </c>
      <c r="AJ483" s="195" t="e">
        <f>VLOOKUP('様式４号（個表） '!$G483,'【参考】数式用'!$P$4:$AD$54,15,FALSE)</f>
        <v>#N/A</v>
      </c>
      <c r="AK483" s="195" t="str">
        <f t="shared" si="36"/>
        <v/>
      </c>
      <c r="AL483" s="195" t="str">
        <f t="shared" si="36"/>
        <v/>
      </c>
      <c r="AM483" s="195" t="str">
        <f t="shared" si="37"/>
        <v/>
      </c>
      <c r="AN483" s="195" t="str">
        <f>IF(G483="","",VLOOKUP(G483,'【参考】数式用'!$A$4:$M$54,13,FALSE))</f>
        <v/>
      </c>
      <c r="AO483" s="197" t="str">
        <f t="shared" si="38"/>
        <v>―</v>
      </c>
    </row>
    <row r="484" spans="1:41" ht="45" customHeight="1">
      <c r="A484" s="401">
        <f t="shared" si="39"/>
        <v>469</v>
      </c>
      <c r="B484" s="413" t="str">
        <f>IF('様式第２号　基本情報入力シート'!B521="","",'様式第２号　基本情報入力シート'!B521)</f>
        <v/>
      </c>
      <c r="C484" s="426" t="str">
        <f>IF('様式第２号　基本情報入力シート'!L521="","",'様式第２号　基本情報入力シート'!L521)</f>
        <v/>
      </c>
      <c r="D484" s="426" t="str">
        <f>IF('様式第２号　基本情報入力シート'!Q521="","",'様式第２号　基本情報入力シート'!Q521)</f>
        <v/>
      </c>
      <c r="E484" s="426" t="str">
        <f>IF('様式第２号　基本情報入力シート'!V521="","",'様式第２号　基本情報入力シート'!V521)</f>
        <v/>
      </c>
      <c r="F484" s="426" t="str">
        <f>IF('様式第２号　基本情報入力シート'!W521="","",'様式第２号　基本情報入力シート'!W521)</f>
        <v/>
      </c>
      <c r="G484" s="426" t="str">
        <f>IF('様式第２号　基本情報入力シート'!Z521="","",'様式第２号　基本情報入力シート'!Z521)</f>
        <v/>
      </c>
      <c r="H484" s="475" t="str">
        <f>IF('様式第２号　基本情報入力シート'!AD521="","",'様式第２号　基本情報入力シート'!AD521)</f>
        <v/>
      </c>
      <c r="I484" s="481" t="str">
        <f>IF('様式第２号　基本情報入力シート'!AE521="","",'様式第２号　基本情報入力シート'!AE521)</f>
        <v/>
      </c>
      <c r="J484" s="488"/>
      <c r="K484" s="491"/>
      <c r="L484" s="491"/>
      <c r="M484" s="494" t="str">
        <f>IF(G484="","",VLOOKUP(AM484,'【参考】数式用'!$AZ$3:$BA$6,2,FALSE))</f>
        <v/>
      </c>
      <c r="N484" s="503" t="str">
        <f>IF(G484="","",VLOOKUP(G484,'【参考】数式用'!$A$4:$L$54,MATCH('様式４号（個表） '!M484,'【参考】数式用'!$J$3:$L$3,0)+9,FALSE))</f>
        <v/>
      </c>
      <c r="O484" s="513" t="s">
        <v>2422</v>
      </c>
      <c r="P484" s="517" t="str">
        <f t="shared" si="35"/>
        <v>未入力あり</v>
      </c>
      <c r="Q484" s="525" t="str">
        <f>IFERROR(IF(P484="未入力あり","",ROUNDDOWN(ROUNDDOWN($H484*$I484,0)*VLOOKUP($G484,'【参考】数式用'!$A$4:$E$54,3,FALSE),0)),"")</f>
        <v/>
      </c>
      <c r="R484" s="525" t="str">
        <f>IF(AK484="×",0,IF(P484="未入力あり","",ROUNDDOWN(ROUNDDOWN($H484*$I484,0)*VLOOKUP($G484,'【参考】数式用'!$A$4:$E$54,4,FALSE),0)))</f>
        <v/>
      </c>
      <c r="S484" s="529" t="str">
        <f>IF(AL484="×",0,IF(P484="未入力あり","",ROUNDDOWN(ROUNDDOWN($H484*$I484,0)*VLOOKUP($G484,'【参考】数式用'!$A$4:$E$54,5,FALSE),0)))</f>
        <v/>
      </c>
      <c r="U484" s="534"/>
      <c r="V484" s="534"/>
      <c r="W484" s="534"/>
      <c r="X484" s="534"/>
      <c r="Y484" s="534"/>
      <c r="Z484" s="534"/>
      <c r="AA484" s="534"/>
      <c r="AB484" s="534"/>
      <c r="AC484" s="534"/>
      <c r="AD484" s="534"/>
      <c r="AE484" s="534"/>
      <c r="AG484" s="541" t="e">
        <f>IF(#REF!="○",F484,"")</f>
        <v>#REF!</v>
      </c>
      <c r="AH484" s="195" t="e">
        <f>VLOOKUP('様式４号（個表） '!$G484,'【参考】数式用'!$P$4:$Q$54,2,FALSE)</f>
        <v>#N/A</v>
      </c>
      <c r="AI484" s="195" t="e">
        <f>VLOOKUP('様式４号（個表） '!$G484,'【参考】数式用'!$P$4:$W$54,8,FALSE)</f>
        <v>#N/A</v>
      </c>
      <c r="AJ484" s="195" t="e">
        <f>VLOOKUP('様式４号（個表） '!$G484,'【参考】数式用'!$P$4:$AD$54,15,FALSE)</f>
        <v>#N/A</v>
      </c>
      <c r="AK484" s="195" t="str">
        <f t="shared" si="36"/>
        <v/>
      </c>
      <c r="AL484" s="195" t="str">
        <f t="shared" si="36"/>
        <v/>
      </c>
      <c r="AM484" s="195" t="str">
        <f t="shared" si="37"/>
        <v/>
      </c>
      <c r="AN484" s="195" t="str">
        <f>IF(G484="","",VLOOKUP(G484,'【参考】数式用'!$A$4:$M$54,13,FALSE))</f>
        <v/>
      </c>
      <c r="AO484" s="197" t="str">
        <f t="shared" si="38"/>
        <v>―</v>
      </c>
    </row>
    <row r="485" spans="1:41" ht="45" customHeight="1">
      <c r="A485" s="401">
        <f t="shared" si="39"/>
        <v>470</v>
      </c>
      <c r="B485" s="413" t="str">
        <f>IF('様式第２号　基本情報入力シート'!B522="","",'様式第２号　基本情報入力シート'!B522)</f>
        <v/>
      </c>
      <c r="C485" s="426" t="str">
        <f>IF('様式第２号　基本情報入力シート'!L522="","",'様式第２号　基本情報入力シート'!L522)</f>
        <v/>
      </c>
      <c r="D485" s="426" t="str">
        <f>IF('様式第２号　基本情報入力シート'!Q522="","",'様式第２号　基本情報入力シート'!Q522)</f>
        <v/>
      </c>
      <c r="E485" s="426" t="str">
        <f>IF('様式第２号　基本情報入力シート'!V522="","",'様式第２号　基本情報入力シート'!V522)</f>
        <v/>
      </c>
      <c r="F485" s="426" t="str">
        <f>IF('様式第２号　基本情報入力シート'!W522="","",'様式第２号　基本情報入力シート'!W522)</f>
        <v/>
      </c>
      <c r="G485" s="426" t="str">
        <f>IF('様式第２号　基本情報入力シート'!Z522="","",'様式第２号　基本情報入力シート'!Z522)</f>
        <v/>
      </c>
      <c r="H485" s="475" t="str">
        <f>IF('様式第２号　基本情報入力シート'!AD522="","",'様式第２号　基本情報入力シート'!AD522)</f>
        <v/>
      </c>
      <c r="I485" s="481" t="str">
        <f>IF('様式第２号　基本情報入力シート'!AE522="","",'様式第２号　基本情報入力シート'!AE522)</f>
        <v/>
      </c>
      <c r="J485" s="488"/>
      <c r="K485" s="491"/>
      <c r="L485" s="491"/>
      <c r="M485" s="494" t="str">
        <f>IF(G485="","",VLOOKUP(AM485,'【参考】数式用'!$AZ$3:$BA$6,2,FALSE))</f>
        <v/>
      </c>
      <c r="N485" s="503" t="str">
        <f>IF(G485="","",VLOOKUP(G485,'【参考】数式用'!$A$4:$L$54,MATCH('様式４号（個表） '!M485,'【参考】数式用'!$J$3:$L$3,0)+9,FALSE))</f>
        <v/>
      </c>
      <c r="O485" s="513" t="s">
        <v>2422</v>
      </c>
      <c r="P485" s="517" t="str">
        <f t="shared" si="35"/>
        <v>未入力あり</v>
      </c>
      <c r="Q485" s="525" t="str">
        <f>IFERROR(IF(P485="未入力あり","",ROUNDDOWN(ROUNDDOWN($H485*$I485,0)*VLOOKUP($G485,'【参考】数式用'!$A$4:$E$54,3,FALSE),0)),"")</f>
        <v/>
      </c>
      <c r="R485" s="525" t="str">
        <f>IF(AK485="×",0,IF(P485="未入力あり","",ROUNDDOWN(ROUNDDOWN($H485*$I485,0)*VLOOKUP($G485,'【参考】数式用'!$A$4:$E$54,4,FALSE),0)))</f>
        <v/>
      </c>
      <c r="S485" s="529" t="str">
        <f>IF(AL485="×",0,IF(P485="未入力あり","",ROUNDDOWN(ROUNDDOWN($H485*$I485,0)*VLOOKUP($G485,'【参考】数式用'!$A$4:$E$54,5,FALSE),0)))</f>
        <v/>
      </c>
      <c r="U485" s="534"/>
      <c r="V485" s="534"/>
      <c r="W485" s="534"/>
      <c r="X485" s="534"/>
      <c r="Y485" s="534"/>
      <c r="Z485" s="534"/>
      <c r="AA485" s="534"/>
      <c r="AB485" s="534"/>
      <c r="AC485" s="534"/>
      <c r="AD485" s="534"/>
      <c r="AE485" s="534"/>
      <c r="AG485" s="541" t="e">
        <f>IF(#REF!="○",F485,"")</f>
        <v>#REF!</v>
      </c>
      <c r="AH485" s="195" t="e">
        <f>VLOOKUP('様式４号（個表） '!$G485,'【参考】数式用'!$P$4:$Q$54,2,FALSE)</f>
        <v>#N/A</v>
      </c>
      <c r="AI485" s="195" t="e">
        <f>VLOOKUP('様式４号（個表） '!$G485,'【参考】数式用'!$P$4:$W$54,8,FALSE)</f>
        <v>#N/A</v>
      </c>
      <c r="AJ485" s="195" t="e">
        <f>VLOOKUP('様式４号（個表） '!$G485,'【参考】数式用'!$P$4:$AD$54,15,FALSE)</f>
        <v>#N/A</v>
      </c>
      <c r="AK485" s="195" t="str">
        <f t="shared" si="36"/>
        <v/>
      </c>
      <c r="AL485" s="195" t="str">
        <f t="shared" si="36"/>
        <v/>
      </c>
      <c r="AM485" s="195" t="str">
        <f t="shared" si="37"/>
        <v/>
      </c>
      <c r="AN485" s="195" t="str">
        <f>IF(G485="","",VLOOKUP(G485,'【参考】数式用'!$A$4:$M$54,13,FALSE))</f>
        <v/>
      </c>
      <c r="AO485" s="197" t="str">
        <f t="shared" si="38"/>
        <v>―</v>
      </c>
    </row>
    <row r="486" spans="1:41" ht="45" customHeight="1">
      <c r="A486" s="401">
        <f t="shared" si="39"/>
        <v>471</v>
      </c>
      <c r="B486" s="413" t="str">
        <f>IF('様式第２号　基本情報入力シート'!B523="","",'様式第２号　基本情報入力シート'!B523)</f>
        <v/>
      </c>
      <c r="C486" s="426" t="str">
        <f>IF('様式第２号　基本情報入力シート'!L523="","",'様式第２号　基本情報入力シート'!L523)</f>
        <v/>
      </c>
      <c r="D486" s="426" t="str">
        <f>IF('様式第２号　基本情報入力シート'!Q523="","",'様式第２号　基本情報入力シート'!Q523)</f>
        <v/>
      </c>
      <c r="E486" s="426" t="str">
        <f>IF('様式第２号　基本情報入力シート'!V523="","",'様式第２号　基本情報入力シート'!V523)</f>
        <v/>
      </c>
      <c r="F486" s="426" t="str">
        <f>IF('様式第２号　基本情報入力シート'!W523="","",'様式第２号　基本情報入力シート'!W523)</f>
        <v/>
      </c>
      <c r="G486" s="426" t="str">
        <f>IF('様式第２号　基本情報入力シート'!Z523="","",'様式第２号　基本情報入力シート'!Z523)</f>
        <v/>
      </c>
      <c r="H486" s="475" t="str">
        <f>IF('様式第２号　基本情報入力シート'!AD523="","",'様式第２号　基本情報入力シート'!AD523)</f>
        <v/>
      </c>
      <c r="I486" s="481" t="str">
        <f>IF('様式第２号　基本情報入力シート'!AE523="","",'様式第２号　基本情報入力シート'!AE523)</f>
        <v/>
      </c>
      <c r="J486" s="488"/>
      <c r="K486" s="491"/>
      <c r="L486" s="491"/>
      <c r="M486" s="494" t="str">
        <f>IF(G486="","",VLOOKUP(AM486,'【参考】数式用'!$AZ$3:$BA$6,2,FALSE))</f>
        <v/>
      </c>
      <c r="N486" s="503" t="str">
        <f>IF(G486="","",VLOOKUP(G486,'【参考】数式用'!$A$4:$L$54,MATCH('様式４号（個表） '!M486,'【参考】数式用'!$J$3:$L$3,0)+9,FALSE))</f>
        <v/>
      </c>
      <c r="O486" s="513" t="s">
        <v>2422</v>
      </c>
      <c r="P486" s="517" t="str">
        <f t="shared" si="35"/>
        <v>未入力あり</v>
      </c>
      <c r="Q486" s="525" t="str">
        <f>IFERROR(IF(P486="未入力あり","",ROUNDDOWN(ROUNDDOWN($H486*$I486,0)*VLOOKUP($G486,'【参考】数式用'!$A$4:$E$54,3,FALSE),0)),"")</f>
        <v/>
      </c>
      <c r="R486" s="525" t="str">
        <f>IF(AK486="×",0,IF(P486="未入力あり","",ROUNDDOWN(ROUNDDOWN($H486*$I486,0)*VLOOKUP($G486,'【参考】数式用'!$A$4:$E$54,4,FALSE),0)))</f>
        <v/>
      </c>
      <c r="S486" s="529" t="str">
        <f>IF(AL486="×",0,IF(P486="未入力あり","",ROUNDDOWN(ROUNDDOWN($H486*$I486,0)*VLOOKUP($G486,'【参考】数式用'!$A$4:$E$54,5,FALSE),0)))</f>
        <v/>
      </c>
      <c r="U486" s="534"/>
      <c r="V486" s="534"/>
      <c r="W486" s="534"/>
      <c r="X486" s="534"/>
      <c r="Y486" s="534"/>
      <c r="Z486" s="534"/>
      <c r="AA486" s="534"/>
      <c r="AB486" s="534"/>
      <c r="AC486" s="534"/>
      <c r="AD486" s="534"/>
      <c r="AE486" s="534"/>
      <c r="AG486" s="541" t="e">
        <f>IF(#REF!="○",F486,"")</f>
        <v>#REF!</v>
      </c>
      <c r="AH486" s="195" t="e">
        <f>VLOOKUP('様式４号（個表） '!$G486,'【参考】数式用'!$P$4:$Q$54,2,FALSE)</f>
        <v>#N/A</v>
      </c>
      <c r="AI486" s="195" t="e">
        <f>VLOOKUP('様式４号（個表） '!$G486,'【参考】数式用'!$P$4:$W$54,8,FALSE)</f>
        <v>#N/A</v>
      </c>
      <c r="AJ486" s="195" t="e">
        <f>VLOOKUP('様式４号（個表） '!$G486,'【参考】数式用'!$P$4:$AD$54,15,FALSE)</f>
        <v>#N/A</v>
      </c>
      <c r="AK486" s="195" t="str">
        <f t="shared" si="36"/>
        <v/>
      </c>
      <c r="AL486" s="195" t="str">
        <f t="shared" si="36"/>
        <v/>
      </c>
      <c r="AM486" s="195" t="str">
        <f t="shared" si="37"/>
        <v/>
      </c>
      <c r="AN486" s="195" t="str">
        <f>IF(G486="","",VLOOKUP(G486,'【参考】数式用'!$A$4:$M$54,13,FALSE))</f>
        <v/>
      </c>
      <c r="AO486" s="197" t="str">
        <f t="shared" si="38"/>
        <v>―</v>
      </c>
    </row>
    <row r="487" spans="1:41" ht="45" customHeight="1">
      <c r="A487" s="401">
        <f t="shared" si="39"/>
        <v>472</v>
      </c>
      <c r="B487" s="413" t="str">
        <f>IF('様式第２号　基本情報入力シート'!B524="","",'様式第２号　基本情報入力シート'!B524)</f>
        <v/>
      </c>
      <c r="C487" s="426" t="str">
        <f>IF('様式第２号　基本情報入力シート'!L524="","",'様式第２号　基本情報入力シート'!L524)</f>
        <v/>
      </c>
      <c r="D487" s="426" t="str">
        <f>IF('様式第２号　基本情報入力シート'!Q524="","",'様式第２号　基本情報入力シート'!Q524)</f>
        <v/>
      </c>
      <c r="E487" s="426" t="str">
        <f>IF('様式第２号　基本情報入力シート'!V524="","",'様式第２号　基本情報入力シート'!V524)</f>
        <v/>
      </c>
      <c r="F487" s="426" t="str">
        <f>IF('様式第２号　基本情報入力シート'!W524="","",'様式第２号　基本情報入力シート'!W524)</f>
        <v/>
      </c>
      <c r="G487" s="426" t="str">
        <f>IF('様式第２号　基本情報入力シート'!Z524="","",'様式第２号　基本情報入力シート'!Z524)</f>
        <v/>
      </c>
      <c r="H487" s="475" t="str">
        <f>IF('様式第２号　基本情報入力シート'!AD524="","",'様式第２号　基本情報入力シート'!AD524)</f>
        <v/>
      </c>
      <c r="I487" s="481" t="str">
        <f>IF('様式第２号　基本情報入力シート'!AE524="","",'様式第２号　基本情報入力シート'!AE524)</f>
        <v/>
      </c>
      <c r="J487" s="488"/>
      <c r="K487" s="491"/>
      <c r="L487" s="491"/>
      <c r="M487" s="494" t="str">
        <f>IF(G487="","",VLOOKUP(AM487,'【参考】数式用'!$AZ$3:$BA$6,2,FALSE))</f>
        <v/>
      </c>
      <c r="N487" s="503" t="str">
        <f>IF(G487="","",VLOOKUP(G487,'【参考】数式用'!$A$4:$L$54,MATCH('様式４号（個表） '!M487,'【参考】数式用'!$J$3:$L$3,0)+9,FALSE))</f>
        <v/>
      </c>
      <c r="O487" s="513" t="s">
        <v>2422</v>
      </c>
      <c r="P487" s="517" t="str">
        <f t="shared" si="35"/>
        <v>未入力あり</v>
      </c>
      <c r="Q487" s="525" t="str">
        <f>IFERROR(IF(P487="未入力あり","",ROUNDDOWN(ROUNDDOWN($H487*$I487,0)*VLOOKUP($G487,'【参考】数式用'!$A$4:$E$54,3,FALSE),0)),"")</f>
        <v/>
      </c>
      <c r="R487" s="525" t="str">
        <f>IF(AK487="×",0,IF(P487="未入力あり","",ROUNDDOWN(ROUNDDOWN($H487*$I487,0)*VLOOKUP($G487,'【参考】数式用'!$A$4:$E$54,4,FALSE),0)))</f>
        <v/>
      </c>
      <c r="S487" s="529" t="str">
        <f>IF(AL487="×",0,IF(P487="未入力あり","",ROUNDDOWN(ROUNDDOWN($H487*$I487,0)*VLOOKUP($G487,'【参考】数式用'!$A$4:$E$54,5,FALSE),0)))</f>
        <v/>
      </c>
      <c r="U487" s="534"/>
      <c r="V487" s="534"/>
      <c r="W487" s="534"/>
      <c r="X487" s="534"/>
      <c r="Y487" s="534"/>
      <c r="Z487" s="534"/>
      <c r="AA487" s="534"/>
      <c r="AB487" s="534"/>
      <c r="AC487" s="534"/>
      <c r="AD487" s="534"/>
      <c r="AE487" s="534"/>
      <c r="AG487" s="541" t="e">
        <f>IF(#REF!="○",F487,"")</f>
        <v>#REF!</v>
      </c>
      <c r="AH487" s="195" t="e">
        <f>VLOOKUP('様式４号（個表） '!$G487,'【参考】数式用'!$P$4:$Q$54,2,FALSE)</f>
        <v>#N/A</v>
      </c>
      <c r="AI487" s="195" t="e">
        <f>VLOOKUP('様式４号（個表） '!$G487,'【参考】数式用'!$P$4:$W$54,8,FALSE)</f>
        <v>#N/A</v>
      </c>
      <c r="AJ487" s="195" t="e">
        <f>VLOOKUP('様式４号（個表） '!$G487,'【参考】数式用'!$P$4:$AD$54,15,FALSE)</f>
        <v>#N/A</v>
      </c>
      <c r="AK487" s="195" t="str">
        <f t="shared" si="36"/>
        <v/>
      </c>
      <c r="AL487" s="195" t="str">
        <f t="shared" si="36"/>
        <v/>
      </c>
      <c r="AM487" s="195" t="str">
        <f t="shared" si="37"/>
        <v/>
      </c>
      <c r="AN487" s="195" t="str">
        <f>IF(G487="","",VLOOKUP(G487,'【参考】数式用'!$A$4:$M$54,13,FALSE))</f>
        <v/>
      </c>
      <c r="AO487" s="197" t="str">
        <f t="shared" si="38"/>
        <v>―</v>
      </c>
    </row>
    <row r="488" spans="1:41" ht="45" customHeight="1">
      <c r="A488" s="401">
        <f t="shared" si="39"/>
        <v>473</v>
      </c>
      <c r="B488" s="413" t="str">
        <f>IF('様式第２号　基本情報入力シート'!B525="","",'様式第２号　基本情報入力シート'!B525)</f>
        <v/>
      </c>
      <c r="C488" s="426" t="str">
        <f>IF('様式第２号　基本情報入力シート'!L525="","",'様式第２号　基本情報入力シート'!L525)</f>
        <v/>
      </c>
      <c r="D488" s="426" t="str">
        <f>IF('様式第２号　基本情報入力シート'!Q525="","",'様式第２号　基本情報入力シート'!Q525)</f>
        <v/>
      </c>
      <c r="E488" s="426" t="str">
        <f>IF('様式第２号　基本情報入力シート'!V525="","",'様式第２号　基本情報入力シート'!V525)</f>
        <v/>
      </c>
      <c r="F488" s="426" t="str">
        <f>IF('様式第２号　基本情報入力シート'!W525="","",'様式第２号　基本情報入力シート'!W525)</f>
        <v/>
      </c>
      <c r="G488" s="426" t="str">
        <f>IF('様式第２号　基本情報入力シート'!Z525="","",'様式第２号　基本情報入力シート'!Z525)</f>
        <v/>
      </c>
      <c r="H488" s="475" t="str">
        <f>IF('様式第２号　基本情報入力シート'!AD525="","",'様式第２号　基本情報入力シート'!AD525)</f>
        <v/>
      </c>
      <c r="I488" s="481" t="str">
        <f>IF('様式第２号　基本情報入力シート'!AE525="","",'様式第２号　基本情報入力シート'!AE525)</f>
        <v/>
      </c>
      <c r="J488" s="488"/>
      <c r="K488" s="491"/>
      <c r="L488" s="491"/>
      <c r="M488" s="494" t="str">
        <f>IF(G488="","",VLOOKUP(AM488,'【参考】数式用'!$AZ$3:$BA$6,2,FALSE))</f>
        <v/>
      </c>
      <c r="N488" s="503" t="str">
        <f>IF(G488="","",VLOOKUP(G488,'【参考】数式用'!$A$4:$L$54,MATCH('様式４号（個表） '!M488,'【参考】数式用'!$J$3:$L$3,0)+9,FALSE))</f>
        <v/>
      </c>
      <c r="O488" s="513" t="s">
        <v>2422</v>
      </c>
      <c r="P488" s="517" t="str">
        <f t="shared" si="35"/>
        <v>未入力あり</v>
      </c>
      <c r="Q488" s="525" t="str">
        <f>IFERROR(IF(P488="未入力あり","",ROUNDDOWN(ROUNDDOWN($H488*$I488,0)*VLOOKUP($G488,'【参考】数式用'!$A$4:$E$54,3,FALSE),0)),"")</f>
        <v/>
      </c>
      <c r="R488" s="525" t="str">
        <f>IF(AK488="×",0,IF(P488="未入力あり","",ROUNDDOWN(ROUNDDOWN($H488*$I488,0)*VLOOKUP($G488,'【参考】数式用'!$A$4:$E$54,4,FALSE),0)))</f>
        <v/>
      </c>
      <c r="S488" s="529" t="str">
        <f>IF(AL488="×",0,IF(P488="未入力あり","",ROUNDDOWN(ROUNDDOWN($H488*$I488,0)*VLOOKUP($G488,'【参考】数式用'!$A$4:$E$54,5,FALSE),0)))</f>
        <v/>
      </c>
      <c r="U488" s="534"/>
      <c r="V488" s="534"/>
      <c r="W488" s="534"/>
      <c r="X488" s="534"/>
      <c r="Y488" s="534"/>
      <c r="Z488" s="534"/>
      <c r="AA488" s="534"/>
      <c r="AB488" s="534"/>
      <c r="AC488" s="534"/>
      <c r="AD488" s="534"/>
      <c r="AE488" s="534"/>
      <c r="AG488" s="541" t="e">
        <f>IF(#REF!="○",F488,"")</f>
        <v>#REF!</v>
      </c>
      <c r="AH488" s="195" t="e">
        <f>VLOOKUP('様式４号（個表） '!$G488,'【参考】数式用'!$P$4:$Q$54,2,FALSE)</f>
        <v>#N/A</v>
      </c>
      <c r="AI488" s="195" t="e">
        <f>VLOOKUP('様式４号（個表） '!$G488,'【参考】数式用'!$P$4:$W$54,8,FALSE)</f>
        <v>#N/A</v>
      </c>
      <c r="AJ488" s="195" t="e">
        <f>VLOOKUP('様式４号（個表） '!$G488,'【参考】数式用'!$P$4:$AD$54,15,FALSE)</f>
        <v>#N/A</v>
      </c>
      <c r="AK488" s="195" t="str">
        <f t="shared" si="36"/>
        <v/>
      </c>
      <c r="AL488" s="195" t="str">
        <f t="shared" si="36"/>
        <v/>
      </c>
      <c r="AM488" s="195" t="str">
        <f t="shared" si="37"/>
        <v/>
      </c>
      <c r="AN488" s="195" t="str">
        <f>IF(G488="","",VLOOKUP(G488,'【参考】数式用'!$A$4:$M$54,13,FALSE))</f>
        <v/>
      </c>
      <c r="AO488" s="197" t="str">
        <f t="shared" si="38"/>
        <v>―</v>
      </c>
    </row>
    <row r="489" spans="1:41" ht="45" customHeight="1">
      <c r="A489" s="401">
        <f t="shared" si="39"/>
        <v>474</v>
      </c>
      <c r="B489" s="413" t="str">
        <f>IF('様式第２号　基本情報入力シート'!B526="","",'様式第２号　基本情報入力シート'!B526)</f>
        <v/>
      </c>
      <c r="C489" s="426" t="str">
        <f>IF('様式第２号　基本情報入力シート'!L526="","",'様式第２号　基本情報入力シート'!L526)</f>
        <v/>
      </c>
      <c r="D489" s="426" t="str">
        <f>IF('様式第２号　基本情報入力シート'!Q526="","",'様式第２号　基本情報入力シート'!Q526)</f>
        <v/>
      </c>
      <c r="E489" s="426" t="str">
        <f>IF('様式第２号　基本情報入力シート'!V526="","",'様式第２号　基本情報入力シート'!V526)</f>
        <v/>
      </c>
      <c r="F489" s="426" t="str">
        <f>IF('様式第２号　基本情報入力シート'!W526="","",'様式第２号　基本情報入力シート'!W526)</f>
        <v/>
      </c>
      <c r="G489" s="426" t="str">
        <f>IF('様式第２号　基本情報入力シート'!Z526="","",'様式第２号　基本情報入力シート'!Z526)</f>
        <v/>
      </c>
      <c r="H489" s="475" t="str">
        <f>IF('様式第２号　基本情報入力シート'!AD526="","",'様式第２号　基本情報入力シート'!AD526)</f>
        <v/>
      </c>
      <c r="I489" s="481" t="str">
        <f>IF('様式第２号　基本情報入力シート'!AE526="","",'様式第２号　基本情報入力シート'!AE526)</f>
        <v/>
      </c>
      <c r="J489" s="488"/>
      <c r="K489" s="491"/>
      <c r="L489" s="491"/>
      <c r="M489" s="494" t="str">
        <f>IF(G489="","",VLOOKUP(AM489,'【参考】数式用'!$AZ$3:$BA$6,2,FALSE))</f>
        <v/>
      </c>
      <c r="N489" s="503" t="str">
        <f>IF(G489="","",VLOOKUP(G489,'【参考】数式用'!$A$4:$L$54,MATCH('様式４号（個表） '!M489,'【参考】数式用'!$J$3:$L$3,0)+9,FALSE))</f>
        <v/>
      </c>
      <c r="O489" s="513" t="s">
        <v>2422</v>
      </c>
      <c r="P489" s="517" t="str">
        <f t="shared" si="35"/>
        <v>未入力あり</v>
      </c>
      <c r="Q489" s="525" t="str">
        <f>IFERROR(IF(P489="未入力あり","",ROUNDDOWN(ROUNDDOWN($H489*$I489,0)*VLOOKUP($G489,'【参考】数式用'!$A$4:$E$54,3,FALSE),0)),"")</f>
        <v/>
      </c>
      <c r="R489" s="525" t="str">
        <f>IF(AK489="×",0,IF(P489="未入力あり","",ROUNDDOWN(ROUNDDOWN($H489*$I489,0)*VLOOKUP($G489,'【参考】数式用'!$A$4:$E$54,4,FALSE),0)))</f>
        <v/>
      </c>
      <c r="S489" s="529" t="str">
        <f>IF(AL489="×",0,IF(P489="未入力あり","",ROUNDDOWN(ROUNDDOWN($H489*$I489,0)*VLOOKUP($G489,'【参考】数式用'!$A$4:$E$54,5,FALSE),0)))</f>
        <v/>
      </c>
      <c r="U489" s="534"/>
      <c r="V489" s="534"/>
      <c r="W489" s="534"/>
      <c r="X489" s="534"/>
      <c r="Y489" s="534"/>
      <c r="Z489" s="534"/>
      <c r="AA489" s="534"/>
      <c r="AB489" s="534"/>
      <c r="AC489" s="534"/>
      <c r="AD489" s="534"/>
      <c r="AE489" s="534"/>
      <c r="AG489" s="541" t="e">
        <f>IF(#REF!="○",F489,"")</f>
        <v>#REF!</v>
      </c>
      <c r="AH489" s="195" t="e">
        <f>VLOOKUP('様式４号（個表） '!$G489,'【参考】数式用'!$P$4:$Q$54,2,FALSE)</f>
        <v>#N/A</v>
      </c>
      <c r="AI489" s="195" t="e">
        <f>VLOOKUP('様式４号（個表） '!$G489,'【参考】数式用'!$P$4:$W$54,8,FALSE)</f>
        <v>#N/A</v>
      </c>
      <c r="AJ489" s="195" t="e">
        <f>VLOOKUP('様式４号（個表） '!$G489,'【参考】数式用'!$P$4:$AD$54,15,FALSE)</f>
        <v>#N/A</v>
      </c>
      <c r="AK489" s="195" t="str">
        <f t="shared" si="36"/>
        <v/>
      </c>
      <c r="AL489" s="195" t="str">
        <f t="shared" si="36"/>
        <v/>
      </c>
      <c r="AM489" s="195" t="str">
        <f t="shared" si="37"/>
        <v/>
      </c>
      <c r="AN489" s="195" t="str">
        <f>IF(G489="","",VLOOKUP(G489,'【参考】数式用'!$A$4:$M$54,13,FALSE))</f>
        <v/>
      </c>
      <c r="AO489" s="197" t="str">
        <f t="shared" si="38"/>
        <v>―</v>
      </c>
    </row>
    <row r="490" spans="1:41" ht="45" customHeight="1">
      <c r="A490" s="401">
        <f t="shared" si="39"/>
        <v>475</v>
      </c>
      <c r="B490" s="413" t="str">
        <f>IF('様式第２号　基本情報入力シート'!B527="","",'様式第２号　基本情報入力シート'!B527)</f>
        <v/>
      </c>
      <c r="C490" s="426" t="str">
        <f>IF('様式第２号　基本情報入力シート'!L527="","",'様式第２号　基本情報入力シート'!L527)</f>
        <v/>
      </c>
      <c r="D490" s="426" t="str">
        <f>IF('様式第２号　基本情報入力シート'!Q527="","",'様式第２号　基本情報入力シート'!Q527)</f>
        <v/>
      </c>
      <c r="E490" s="426" t="str">
        <f>IF('様式第２号　基本情報入力シート'!V527="","",'様式第２号　基本情報入力シート'!V527)</f>
        <v/>
      </c>
      <c r="F490" s="426" t="str">
        <f>IF('様式第２号　基本情報入力シート'!W527="","",'様式第２号　基本情報入力シート'!W527)</f>
        <v/>
      </c>
      <c r="G490" s="426" t="str">
        <f>IF('様式第２号　基本情報入力シート'!Z527="","",'様式第２号　基本情報入力シート'!Z527)</f>
        <v/>
      </c>
      <c r="H490" s="475" t="str">
        <f>IF('様式第２号　基本情報入力シート'!AD527="","",'様式第２号　基本情報入力シート'!AD527)</f>
        <v/>
      </c>
      <c r="I490" s="481" t="str">
        <f>IF('様式第２号　基本情報入力シート'!AE527="","",'様式第２号　基本情報入力シート'!AE527)</f>
        <v/>
      </c>
      <c r="J490" s="488"/>
      <c r="K490" s="491"/>
      <c r="L490" s="491"/>
      <c r="M490" s="494" t="str">
        <f>IF(G490="","",VLOOKUP(AM490,'【参考】数式用'!$AZ$3:$BA$6,2,FALSE))</f>
        <v/>
      </c>
      <c r="N490" s="503" t="str">
        <f>IF(G490="","",VLOOKUP(G490,'【参考】数式用'!$A$4:$L$54,MATCH('様式４号（個表） '!M490,'【参考】数式用'!$J$3:$L$3,0)+9,FALSE))</f>
        <v/>
      </c>
      <c r="O490" s="513" t="s">
        <v>2422</v>
      </c>
      <c r="P490" s="517" t="str">
        <f t="shared" si="35"/>
        <v>未入力あり</v>
      </c>
      <c r="Q490" s="525" t="str">
        <f>IFERROR(IF(P490="未入力あり","",ROUNDDOWN(ROUNDDOWN($H490*$I490,0)*VLOOKUP($G490,'【参考】数式用'!$A$4:$E$54,3,FALSE),0)),"")</f>
        <v/>
      </c>
      <c r="R490" s="525" t="str">
        <f>IF(AK490="×",0,IF(P490="未入力あり","",ROUNDDOWN(ROUNDDOWN($H490*$I490,0)*VLOOKUP($G490,'【参考】数式用'!$A$4:$E$54,4,FALSE),0)))</f>
        <v/>
      </c>
      <c r="S490" s="529" t="str">
        <f>IF(AL490="×",0,IF(P490="未入力あり","",ROUNDDOWN(ROUNDDOWN($H490*$I490,0)*VLOOKUP($G490,'【参考】数式用'!$A$4:$E$54,5,FALSE),0)))</f>
        <v/>
      </c>
      <c r="U490" s="534"/>
      <c r="V490" s="534"/>
      <c r="W490" s="534"/>
      <c r="X490" s="534"/>
      <c r="Y490" s="534"/>
      <c r="Z490" s="534"/>
      <c r="AA490" s="534"/>
      <c r="AB490" s="534"/>
      <c r="AC490" s="534"/>
      <c r="AD490" s="534"/>
      <c r="AE490" s="534"/>
      <c r="AG490" s="541" t="e">
        <f>IF(#REF!="○",F490,"")</f>
        <v>#REF!</v>
      </c>
      <c r="AH490" s="195" t="e">
        <f>VLOOKUP('様式４号（個表） '!$G490,'【参考】数式用'!$P$4:$Q$54,2,FALSE)</f>
        <v>#N/A</v>
      </c>
      <c r="AI490" s="195" t="e">
        <f>VLOOKUP('様式４号（個表） '!$G490,'【参考】数式用'!$P$4:$W$54,8,FALSE)</f>
        <v>#N/A</v>
      </c>
      <c r="AJ490" s="195" t="e">
        <f>VLOOKUP('様式４号（個表） '!$G490,'【参考】数式用'!$P$4:$AD$54,15,FALSE)</f>
        <v>#N/A</v>
      </c>
      <c r="AK490" s="195" t="str">
        <f t="shared" si="36"/>
        <v/>
      </c>
      <c r="AL490" s="195" t="str">
        <f t="shared" si="36"/>
        <v/>
      </c>
      <c r="AM490" s="195" t="str">
        <f t="shared" si="37"/>
        <v/>
      </c>
      <c r="AN490" s="195" t="str">
        <f>IF(G490="","",VLOOKUP(G490,'【参考】数式用'!$A$4:$M$54,13,FALSE))</f>
        <v/>
      </c>
      <c r="AO490" s="197" t="str">
        <f t="shared" si="38"/>
        <v>―</v>
      </c>
    </row>
    <row r="491" spans="1:41" ht="45" customHeight="1">
      <c r="A491" s="401">
        <f t="shared" si="39"/>
        <v>476</v>
      </c>
      <c r="B491" s="413" t="str">
        <f>IF('様式第２号　基本情報入力シート'!B528="","",'様式第２号　基本情報入力シート'!B528)</f>
        <v/>
      </c>
      <c r="C491" s="426" t="str">
        <f>IF('様式第２号　基本情報入力シート'!L528="","",'様式第２号　基本情報入力シート'!L528)</f>
        <v/>
      </c>
      <c r="D491" s="426" t="str">
        <f>IF('様式第２号　基本情報入力シート'!Q528="","",'様式第２号　基本情報入力シート'!Q528)</f>
        <v/>
      </c>
      <c r="E491" s="426" t="str">
        <f>IF('様式第２号　基本情報入力シート'!V528="","",'様式第２号　基本情報入力シート'!V528)</f>
        <v/>
      </c>
      <c r="F491" s="426" t="str">
        <f>IF('様式第２号　基本情報入力シート'!W528="","",'様式第２号　基本情報入力シート'!W528)</f>
        <v/>
      </c>
      <c r="G491" s="426" t="str">
        <f>IF('様式第２号　基本情報入力シート'!Z528="","",'様式第２号　基本情報入力シート'!Z528)</f>
        <v/>
      </c>
      <c r="H491" s="475" t="str">
        <f>IF('様式第２号　基本情報入力シート'!AD528="","",'様式第２号　基本情報入力シート'!AD528)</f>
        <v/>
      </c>
      <c r="I491" s="481" t="str">
        <f>IF('様式第２号　基本情報入力シート'!AE528="","",'様式第２号　基本情報入力シート'!AE528)</f>
        <v/>
      </c>
      <c r="J491" s="488"/>
      <c r="K491" s="491"/>
      <c r="L491" s="491"/>
      <c r="M491" s="494" t="str">
        <f>IF(G491="","",VLOOKUP(AM491,'【参考】数式用'!$AZ$3:$BA$6,2,FALSE))</f>
        <v/>
      </c>
      <c r="N491" s="503" t="str">
        <f>IF(G491="","",VLOOKUP(G491,'【参考】数式用'!$A$4:$L$54,MATCH('様式４号（個表） '!M491,'【参考】数式用'!$J$3:$L$3,0)+9,FALSE))</f>
        <v/>
      </c>
      <c r="O491" s="513" t="s">
        <v>2422</v>
      </c>
      <c r="P491" s="517" t="str">
        <f t="shared" si="35"/>
        <v>未入力あり</v>
      </c>
      <c r="Q491" s="525" t="str">
        <f>IFERROR(IF(P491="未入力あり","",ROUNDDOWN(ROUNDDOWN($H491*$I491,0)*VLOOKUP($G491,'【参考】数式用'!$A$4:$E$54,3,FALSE),0)),"")</f>
        <v/>
      </c>
      <c r="R491" s="525" t="str">
        <f>IF(AK491="×",0,IF(P491="未入力あり","",ROUNDDOWN(ROUNDDOWN($H491*$I491,0)*VLOOKUP($G491,'【参考】数式用'!$A$4:$E$54,4,FALSE),0)))</f>
        <v/>
      </c>
      <c r="S491" s="529" t="str">
        <f>IF(AL491="×",0,IF(P491="未入力あり","",ROUNDDOWN(ROUNDDOWN($H491*$I491,0)*VLOOKUP($G491,'【参考】数式用'!$A$4:$E$54,5,FALSE),0)))</f>
        <v/>
      </c>
      <c r="U491" s="534"/>
      <c r="V491" s="534"/>
      <c r="W491" s="534"/>
      <c r="X491" s="534"/>
      <c r="Y491" s="534"/>
      <c r="Z491" s="534"/>
      <c r="AA491" s="534"/>
      <c r="AB491" s="534"/>
      <c r="AC491" s="534"/>
      <c r="AD491" s="534"/>
      <c r="AE491" s="534"/>
      <c r="AG491" s="541" t="e">
        <f>IF(#REF!="○",F491,"")</f>
        <v>#REF!</v>
      </c>
      <c r="AH491" s="195" t="e">
        <f>VLOOKUP('様式４号（個表） '!$G491,'【参考】数式用'!$P$4:$Q$54,2,FALSE)</f>
        <v>#N/A</v>
      </c>
      <c r="AI491" s="195" t="e">
        <f>VLOOKUP('様式４号（個表） '!$G491,'【参考】数式用'!$P$4:$W$54,8,FALSE)</f>
        <v>#N/A</v>
      </c>
      <c r="AJ491" s="195" t="e">
        <f>VLOOKUP('様式４号（個表） '!$G491,'【参考】数式用'!$P$4:$AD$54,15,FALSE)</f>
        <v>#N/A</v>
      </c>
      <c r="AK491" s="195" t="str">
        <f t="shared" si="36"/>
        <v/>
      </c>
      <c r="AL491" s="195" t="str">
        <f t="shared" si="36"/>
        <v/>
      </c>
      <c r="AM491" s="195" t="str">
        <f t="shared" si="37"/>
        <v/>
      </c>
      <c r="AN491" s="195" t="str">
        <f>IF(G491="","",VLOOKUP(G491,'【参考】数式用'!$A$4:$M$54,13,FALSE))</f>
        <v/>
      </c>
      <c r="AO491" s="197" t="str">
        <f t="shared" si="38"/>
        <v>―</v>
      </c>
    </row>
    <row r="492" spans="1:41" ht="45" customHeight="1">
      <c r="A492" s="401">
        <f t="shared" si="39"/>
        <v>477</v>
      </c>
      <c r="B492" s="413" t="str">
        <f>IF('様式第２号　基本情報入力シート'!B529="","",'様式第２号　基本情報入力シート'!B529)</f>
        <v/>
      </c>
      <c r="C492" s="426" t="str">
        <f>IF('様式第２号　基本情報入力シート'!L529="","",'様式第２号　基本情報入力シート'!L529)</f>
        <v/>
      </c>
      <c r="D492" s="426" t="str">
        <f>IF('様式第２号　基本情報入力シート'!Q529="","",'様式第２号　基本情報入力シート'!Q529)</f>
        <v/>
      </c>
      <c r="E492" s="426" t="str">
        <f>IF('様式第２号　基本情報入力シート'!V529="","",'様式第２号　基本情報入力シート'!V529)</f>
        <v/>
      </c>
      <c r="F492" s="426" t="str">
        <f>IF('様式第２号　基本情報入力シート'!W529="","",'様式第２号　基本情報入力シート'!W529)</f>
        <v/>
      </c>
      <c r="G492" s="426" t="str">
        <f>IF('様式第２号　基本情報入力シート'!Z529="","",'様式第２号　基本情報入力シート'!Z529)</f>
        <v/>
      </c>
      <c r="H492" s="475" t="str">
        <f>IF('様式第２号　基本情報入力シート'!AD529="","",'様式第２号　基本情報入力シート'!AD529)</f>
        <v/>
      </c>
      <c r="I492" s="481" t="str">
        <f>IF('様式第２号　基本情報入力シート'!AE529="","",'様式第２号　基本情報入力シート'!AE529)</f>
        <v/>
      </c>
      <c r="J492" s="488"/>
      <c r="K492" s="491"/>
      <c r="L492" s="491"/>
      <c r="M492" s="494" t="str">
        <f>IF(G492="","",VLOOKUP(AM492,'【参考】数式用'!$AZ$3:$BA$6,2,FALSE))</f>
        <v/>
      </c>
      <c r="N492" s="503" t="str">
        <f>IF(G492="","",VLOOKUP(G492,'【参考】数式用'!$A$4:$L$54,MATCH('様式４号（個表） '!M492,'【参考】数式用'!$J$3:$L$3,0)+9,FALSE))</f>
        <v/>
      </c>
      <c r="O492" s="513" t="s">
        <v>2422</v>
      </c>
      <c r="P492" s="517" t="str">
        <f t="shared" si="35"/>
        <v>未入力あり</v>
      </c>
      <c r="Q492" s="525" t="str">
        <f>IFERROR(IF(P492="未入力あり","",ROUNDDOWN(ROUNDDOWN($H492*$I492,0)*VLOOKUP($G492,'【参考】数式用'!$A$4:$E$54,3,FALSE),0)),"")</f>
        <v/>
      </c>
      <c r="R492" s="525" t="str">
        <f>IF(AK492="×",0,IF(P492="未入力あり","",ROUNDDOWN(ROUNDDOWN($H492*$I492,0)*VLOOKUP($G492,'【参考】数式用'!$A$4:$E$54,4,FALSE),0)))</f>
        <v/>
      </c>
      <c r="S492" s="529" t="str">
        <f>IF(AL492="×",0,IF(P492="未入力あり","",ROUNDDOWN(ROUNDDOWN($H492*$I492,0)*VLOOKUP($G492,'【参考】数式用'!$A$4:$E$54,5,FALSE),0)))</f>
        <v/>
      </c>
      <c r="U492" s="534"/>
      <c r="V492" s="534"/>
      <c r="W492" s="534"/>
      <c r="X492" s="534"/>
      <c r="Y492" s="534"/>
      <c r="Z492" s="534"/>
      <c r="AA492" s="534"/>
      <c r="AB492" s="534"/>
      <c r="AC492" s="534"/>
      <c r="AD492" s="534"/>
      <c r="AE492" s="534"/>
      <c r="AG492" s="541" t="e">
        <f>IF(#REF!="○",F492,"")</f>
        <v>#REF!</v>
      </c>
      <c r="AH492" s="195" t="e">
        <f>VLOOKUP('様式４号（個表） '!$G492,'【参考】数式用'!$P$4:$Q$54,2,FALSE)</f>
        <v>#N/A</v>
      </c>
      <c r="AI492" s="195" t="e">
        <f>VLOOKUP('様式４号（個表） '!$G492,'【参考】数式用'!$P$4:$W$54,8,FALSE)</f>
        <v>#N/A</v>
      </c>
      <c r="AJ492" s="195" t="e">
        <f>VLOOKUP('様式４号（個表） '!$G492,'【参考】数式用'!$P$4:$AD$54,15,FALSE)</f>
        <v>#N/A</v>
      </c>
      <c r="AK492" s="195" t="str">
        <f t="shared" si="36"/>
        <v/>
      </c>
      <c r="AL492" s="195" t="str">
        <f t="shared" si="36"/>
        <v/>
      </c>
      <c r="AM492" s="195" t="str">
        <f t="shared" si="37"/>
        <v/>
      </c>
      <c r="AN492" s="195" t="str">
        <f>IF(G492="","",VLOOKUP(G492,'【参考】数式用'!$A$4:$M$54,13,FALSE))</f>
        <v/>
      </c>
      <c r="AO492" s="197" t="str">
        <f t="shared" si="38"/>
        <v>―</v>
      </c>
    </row>
    <row r="493" spans="1:41" ht="45" customHeight="1">
      <c r="A493" s="401">
        <f t="shared" si="39"/>
        <v>478</v>
      </c>
      <c r="B493" s="413" t="str">
        <f>IF('様式第２号　基本情報入力シート'!B530="","",'様式第２号　基本情報入力シート'!B530)</f>
        <v/>
      </c>
      <c r="C493" s="426" t="str">
        <f>IF('様式第２号　基本情報入力シート'!L530="","",'様式第２号　基本情報入力シート'!L530)</f>
        <v/>
      </c>
      <c r="D493" s="426" t="str">
        <f>IF('様式第２号　基本情報入力シート'!Q530="","",'様式第２号　基本情報入力シート'!Q530)</f>
        <v/>
      </c>
      <c r="E493" s="426" t="str">
        <f>IF('様式第２号　基本情報入力シート'!V530="","",'様式第２号　基本情報入力シート'!V530)</f>
        <v/>
      </c>
      <c r="F493" s="426" t="str">
        <f>IF('様式第２号　基本情報入力シート'!W530="","",'様式第２号　基本情報入力シート'!W530)</f>
        <v/>
      </c>
      <c r="G493" s="426" t="str">
        <f>IF('様式第２号　基本情報入力シート'!Z530="","",'様式第２号　基本情報入力シート'!Z530)</f>
        <v/>
      </c>
      <c r="H493" s="475" t="str">
        <f>IF('様式第２号　基本情報入力シート'!AD530="","",'様式第２号　基本情報入力シート'!AD530)</f>
        <v/>
      </c>
      <c r="I493" s="481" t="str">
        <f>IF('様式第２号　基本情報入力シート'!AE530="","",'様式第２号　基本情報入力シート'!AE530)</f>
        <v/>
      </c>
      <c r="J493" s="488"/>
      <c r="K493" s="491"/>
      <c r="L493" s="491"/>
      <c r="M493" s="494" t="str">
        <f>IF(G493="","",VLOOKUP(AM493,'【参考】数式用'!$AZ$3:$BA$6,2,FALSE))</f>
        <v/>
      </c>
      <c r="N493" s="503" t="str">
        <f>IF(G493="","",VLOOKUP(G493,'【参考】数式用'!$A$4:$L$54,MATCH('様式４号（個表） '!M493,'【参考】数式用'!$J$3:$L$3,0)+9,FALSE))</f>
        <v/>
      </c>
      <c r="O493" s="513" t="s">
        <v>2422</v>
      </c>
      <c r="P493" s="517" t="str">
        <f t="shared" si="35"/>
        <v>未入力あり</v>
      </c>
      <c r="Q493" s="525" t="str">
        <f>IFERROR(IF(P493="未入力あり","",ROUNDDOWN(ROUNDDOWN($H493*$I493,0)*VLOOKUP($G493,'【参考】数式用'!$A$4:$E$54,3,FALSE),0)),"")</f>
        <v/>
      </c>
      <c r="R493" s="525" t="str">
        <f>IF(AK493="×",0,IF(P493="未入力あり","",ROUNDDOWN(ROUNDDOWN($H493*$I493,0)*VLOOKUP($G493,'【参考】数式用'!$A$4:$E$54,4,FALSE),0)))</f>
        <v/>
      </c>
      <c r="S493" s="529" t="str">
        <f>IF(AL493="×",0,IF(P493="未入力あり","",ROUNDDOWN(ROUNDDOWN($H493*$I493,0)*VLOOKUP($G493,'【参考】数式用'!$A$4:$E$54,5,FALSE),0)))</f>
        <v/>
      </c>
      <c r="U493" s="534"/>
      <c r="V493" s="534"/>
      <c r="W493" s="534"/>
      <c r="X493" s="534"/>
      <c r="Y493" s="534"/>
      <c r="Z493" s="534"/>
      <c r="AA493" s="534"/>
      <c r="AB493" s="534"/>
      <c r="AC493" s="534"/>
      <c r="AD493" s="534"/>
      <c r="AE493" s="534"/>
      <c r="AG493" s="541" t="e">
        <f>IF(#REF!="○",F493,"")</f>
        <v>#REF!</v>
      </c>
      <c r="AH493" s="195" t="e">
        <f>VLOOKUP('様式４号（個表） '!$G493,'【参考】数式用'!$P$4:$Q$54,2,FALSE)</f>
        <v>#N/A</v>
      </c>
      <c r="AI493" s="195" t="e">
        <f>VLOOKUP('様式４号（個表） '!$G493,'【参考】数式用'!$P$4:$W$54,8,FALSE)</f>
        <v>#N/A</v>
      </c>
      <c r="AJ493" s="195" t="e">
        <f>VLOOKUP('様式４号（個表） '!$G493,'【参考】数式用'!$P$4:$AD$54,15,FALSE)</f>
        <v>#N/A</v>
      </c>
      <c r="AK493" s="195" t="str">
        <f t="shared" si="36"/>
        <v/>
      </c>
      <c r="AL493" s="195" t="str">
        <f t="shared" si="36"/>
        <v/>
      </c>
      <c r="AM493" s="195" t="str">
        <f t="shared" si="37"/>
        <v/>
      </c>
      <c r="AN493" s="195" t="str">
        <f>IF(G493="","",VLOOKUP(G493,'【参考】数式用'!$A$4:$M$54,13,FALSE))</f>
        <v/>
      </c>
      <c r="AO493" s="197" t="str">
        <f t="shared" si="38"/>
        <v>―</v>
      </c>
    </row>
    <row r="494" spans="1:41" ht="45" customHeight="1">
      <c r="A494" s="401">
        <f t="shared" si="39"/>
        <v>479</v>
      </c>
      <c r="B494" s="413" t="str">
        <f>IF('様式第２号　基本情報入力シート'!B531="","",'様式第２号　基本情報入力シート'!B531)</f>
        <v/>
      </c>
      <c r="C494" s="426" t="str">
        <f>IF('様式第２号　基本情報入力シート'!L531="","",'様式第２号　基本情報入力シート'!L531)</f>
        <v/>
      </c>
      <c r="D494" s="426" t="str">
        <f>IF('様式第２号　基本情報入力シート'!Q531="","",'様式第２号　基本情報入力シート'!Q531)</f>
        <v/>
      </c>
      <c r="E494" s="426" t="str">
        <f>IF('様式第２号　基本情報入力シート'!V531="","",'様式第２号　基本情報入力シート'!V531)</f>
        <v/>
      </c>
      <c r="F494" s="426" t="str">
        <f>IF('様式第２号　基本情報入力シート'!W531="","",'様式第２号　基本情報入力シート'!W531)</f>
        <v/>
      </c>
      <c r="G494" s="426" t="str">
        <f>IF('様式第２号　基本情報入力シート'!Z531="","",'様式第２号　基本情報入力シート'!Z531)</f>
        <v/>
      </c>
      <c r="H494" s="475" t="str">
        <f>IF('様式第２号　基本情報入力シート'!AD531="","",'様式第２号　基本情報入力シート'!AD531)</f>
        <v/>
      </c>
      <c r="I494" s="481" t="str">
        <f>IF('様式第２号　基本情報入力シート'!AE531="","",'様式第２号　基本情報入力シート'!AE531)</f>
        <v/>
      </c>
      <c r="J494" s="488"/>
      <c r="K494" s="491"/>
      <c r="L494" s="491"/>
      <c r="M494" s="494" t="str">
        <f>IF(G494="","",VLOOKUP(AM494,'【参考】数式用'!$AZ$3:$BA$6,2,FALSE))</f>
        <v/>
      </c>
      <c r="N494" s="503" t="str">
        <f>IF(G494="","",VLOOKUP(G494,'【参考】数式用'!$A$4:$L$54,MATCH('様式４号（個表） '!M494,'【参考】数式用'!$J$3:$L$3,0)+9,FALSE))</f>
        <v/>
      </c>
      <c r="O494" s="513" t="s">
        <v>2422</v>
      </c>
      <c r="P494" s="517" t="str">
        <f t="shared" si="35"/>
        <v>未入力あり</v>
      </c>
      <c r="Q494" s="525" t="str">
        <f>IFERROR(IF(P494="未入力あり","",ROUNDDOWN(ROUNDDOWN($H494*$I494,0)*VLOOKUP($G494,'【参考】数式用'!$A$4:$E$54,3,FALSE),0)),"")</f>
        <v/>
      </c>
      <c r="R494" s="525" t="str">
        <f>IF(AK494="×",0,IF(P494="未入力あり","",ROUNDDOWN(ROUNDDOWN($H494*$I494,0)*VLOOKUP($G494,'【参考】数式用'!$A$4:$E$54,4,FALSE),0)))</f>
        <v/>
      </c>
      <c r="S494" s="529" t="str">
        <f>IF(AL494="×",0,IF(P494="未入力あり","",ROUNDDOWN(ROUNDDOWN($H494*$I494,0)*VLOOKUP($G494,'【参考】数式用'!$A$4:$E$54,5,FALSE),0)))</f>
        <v/>
      </c>
      <c r="U494" s="534"/>
      <c r="V494" s="534"/>
      <c r="W494" s="534"/>
      <c r="X494" s="534"/>
      <c r="Y494" s="534"/>
      <c r="Z494" s="534"/>
      <c r="AA494" s="534"/>
      <c r="AB494" s="534"/>
      <c r="AC494" s="534"/>
      <c r="AD494" s="534"/>
      <c r="AE494" s="534"/>
      <c r="AG494" s="541" t="e">
        <f>IF(#REF!="○",F494,"")</f>
        <v>#REF!</v>
      </c>
      <c r="AH494" s="195" t="e">
        <f>VLOOKUP('様式４号（個表） '!$G494,'【参考】数式用'!$P$4:$Q$54,2,FALSE)</f>
        <v>#N/A</v>
      </c>
      <c r="AI494" s="195" t="e">
        <f>VLOOKUP('様式４号（個表） '!$G494,'【参考】数式用'!$P$4:$W$54,8,FALSE)</f>
        <v>#N/A</v>
      </c>
      <c r="AJ494" s="195" t="e">
        <f>VLOOKUP('様式４号（個表） '!$G494,'【参考】数式用'!$P$4:$AD$54,15,FALSE)</f>
        <v>#N/A</v>
      </c>
      <c r="AK494" s="195" t="str">
        <f t="shared" si="36"/>
        <v/>
      </c>
      <c r="AL494" s="195" t="str">
        <f t="shared" si="36"/>
        <v/>
      </c>
      <c r="AM494" s="195" t="str">
        <f t="shared" si="37"/>
        <v/>
      </c>
      <c r="AN494" s="195" t="str">
        <f>IF(G494="","",VLOOKUP(G494,'【参考】数式用'!$A$4:$M$54,13,FALSE))</f>
        <v/>
      </c>
      <c r="AO494" s="197" t="str">
        <f t="shared" si="38"/>
        <v>―</v>
      </c>
    </row>
    <row r="495" spans="1:41" ht="45" customHeight="1">
      <c r="A495" s="401">
        <f t="shared" si="39"/>
        <v>480</v>
      </c>
      <c r="B495" s="413" t="str">
        <f>IF('様式第２号　基本情報入力シート'!B532="","",'様式第２号　基本情報入力シート'!B532)</f>
        <v/>
      </c>
      <c r="C495" s="426" t="str">
        <f>IF('様式第２号　基本情報入力シート'!L532="","",'様式第２号　基本情報入力シート'!L532)</f>
        <v/>
      </c>
      <c r="D495" s="426" t="str">
        <f>IF('様式第２号　基本情報入力シート'!Q532="","",'様式第２号　基本情報入力シート'!Q532)</f>
        <v/>
      </c>
      <c r="E495" s="426" t="str">
        <f>IF('様式第２号　基本情報入力シート'!V532="","",'様式第２号　基本情報入力シート'!V532)</f>
        <v/>
      </c>
      <c r="F495" s="426" t="str">
        <f>IF('様式第２号　基本情報入力シート'!W532="","",'様式第２号　基本情報入力シート'!W532)</f>
        <v/>
      </c>
      <c r="G495" s="426" t="str">
        <f>IF('様式第２号　基本情報入力シート'!Z532="","",'様式第２号　基本情報入力シート'!Z532)</f>
        <v/>
      </c>
      <c r="H495" s="475" t="str">
        <f>IF('様式第２号　基本情報入力シート'!AD532="","",'様式第２号　基本情報入力シート'!AD532)</f>
        <v/>
      </c>
      <c r="I495" s="481" t="str">
        <f>IF('様式第２号　基本情報入力シート'!AE532="","",'様式第２号　基本情報入力シート'!AE532)</f>
        <v/>
      </c>
      <c r="J495" s="488"/>
      <c r="K495" s="491"/>
      <c r="L495" s="491"/>
      <c r="M495" s="494" t="str">
        <f>IF(G495="","",VLOOKUP(AM495,'【参考】数式用'!$AZ$3:$BA$6,2,FALSE))</f>
        <v/>
      </c>
      <c r="N495" s="503" t="str">
        <f>IF(G495="","",VLOOKUP(G495,'【参考】数式用'!$A$4:$L$54,MATCH('様式４号（個表） '!M495,'【参考】数式用'!$J$3:$L$3,0)+9,FALSE))</f>
        <v/>
      </c>
      <c r="O495" s="513" t="s">
        <v>2422</v>
      </c>
      <c r="P495" s="517" t="str">
        <f t="shared" si="35"/>
        <v>未入力あり</v>
      </c>
      <c r="Q495" s="525" t="str">
        <f>IFERROR(IF(P495="未入力あり","",ROUNDDOWN(ROUNDDOWN($H495*$I495,0)*VLOOKUP($G495,'【参考】数式用'!$A$4:$E$54,3,FALSE),0)),"")</f>
        <v/>
      </c>
      <c r="R495" s="525" t="str">
        <f>IF(AK495="×",0,IF(P495="未入力あり","",ROUNDDOWN(ROUNDDOWN($H495*$I495,0)*VLOOKUP($G495,'【参考】数式用'!$A$4:$E$54,4,FALSE),0)))</f>
        <v/>
      </c>
      <c r="S495" s="529" t="str">
        <f>IF(AL495="×",0,IF(P495="未入力あり","",ROUNDDOWN(ROUNDDOWN($H495*$I495,0)*VLOOKUP($G495,'【参考】数式用'!$A$4:$E$54,5,FALSE),0)))</f>
        <v/>
      </c>
      <c r="U495" s="534"/>
      <c r="V495" s="534"/>
      <c r="W495" s="534"/>
      <c r="X495" s="534"/>
      <c r="Y495" s="534"/>
      <c r="Z495" s="534"/>
      <c r="AA495" s="534"/>
      <c r="AB495" s="534"/>
      <c r="AC495" s="534"/>
      <c r="AD495" s="534"/>
      <c r="AE495" s="534"/>
      <c r="AG495" s="541" t="e">
        <f>IF(#REF!="○",F495,"")</f>
        <v>#REF!</v>
      </c>
      <c r="AH495" s="195" t="e">
        <f>VLOOKUP('様式４号（個表） '!$G495,'【参考】数式用'!$P$4:$Q$54,2,FALSE)</f>
        <v>#N/A</v>
      </c>
      <c r="AI495" s="195" t="e">
        <f>VLOOKUP('様式４号（個表） '!$G495,'【参考】数式用'!$P$4:$W$54,8,FALSE)</f>
        <v>#N/A</v>
      </c>
      <c r="AJ495" s="195" t="e">
        <f>VLOOKUP('様式４号（個表） '!$G495,'【参考】数式用'!$P$4:$AD$54,15,FALSE)</f>
        <v>#N/A</v>
      </c>
      <c r="AK495" s="195" t="str">
        <f t="shared" si="36"/>
        <v/>
      </c>
      <c r="AL495" s="195" t="str">
        <f t="shared" si="36"/>
        <v/>
      </c>
      <c r="AM495" s="195" t="str">
        <f t="shared" si="37"/>
        <v/>
      </c>
      <c r="AN495" s="195" t="str">
        <f>IF(G495="","",VLOOKUP(G495,'【参考】数式用'!$A$4:$M$54,13,FALSE))</f>
        <v/>
      </c>
      <c r="AO495" s="197" t="str">
        <f t="shared" si="38"/>
        <v>―</v>
      </c>
    </row>
    <row r="496" spans="1:41" ht="45" customHeight="1">
      <c r="A496" s="401">
        <f t="shared" si="39"/>
        <v>481</v>
      </c>
      <c r="B496" s="413" t="str">
        <f>IF('様式第２号　基本情報入力シート'!B533="","",'様式第２号　基本情報入力シート'!B533)</f>
        <v/>
      </c>
      <c r="C496" s="426" t="str">
        <f>IF('様式第２号　基本情報入力シート'!L533="","",'様式第２号　基本情報入力シート'!L533)</f>
        <v/>
      </c>
      <c r="D496" s="426" t="str">
        <f>IF('様式第２号　基本情報入力シート'!Q533="","",'様式第２号　基本情報入力シート'!Q533)</f>
        <v/>
      </c>
      <c r="E496" s="426" t="str">
        <f>IF('様式第２号　基本情報入力シート'!V533="","",'様式第２号　基本情報入力シート'!V533)</f>
        <v/>
      </c>
      <c r="F496" s="426" t="str">
        <f>IF('様式第２号　基本情報入力シート'!W533="","",'様式第２号　基本情報入力シート'!W533)</f>
        <v/>
      </c>
      <c r="G496" s="426" t="str">
        <f>IF('様式第２号　基本情報入力シート'!Z533="","",'様式第２号　基本情報入力シート'!Z533)</f>
        <v/>
      </c>
      <c r="H496" s="475" t="str">
        <f>IF('様式第２号　基本情報入力シート'!AD533="","",'様式第２号　基本情報入力シート'!AD533)</f>
        <v/>
      </c>
      <c r="I496" s="481" t="str">
        <f>IF('様式第２号　基本情報入力シート'!AE533="","",'様式第２号　基本情報入力シート'!AE533)</f>
        <v/>
      </c>
      <c r="J496" s="488"/>
      <c r="K496" s="491"/>
      <c r="L496" s="491"/>
      <c r="M496" s="494" t="str">
        <f>IF(G496="","",VLOOKUP(AM496,'【参考】数式用'!$AZ$3:$BA$6,2,FALSE))</f>
        <v/>
      </c>
      <c r="N496" s="503" t="str">
        <f>IF(G496="","",VLOOKUP(G496,'【参考】数式用'!$A$4:$L$54,MATCH('様式４号（個表） '!M496,'【参考】数式用'!$J$3:$L$3,0)+9,FALSE))</f>
        <v/>
      </c>
      <c r="O496" s="513" t="s">
        <v>2422</v>
      </c>
      <c r="P496" s="517" t="str">
        <f t="shared" si="35"/>
        <v>未入力あり</v>
      </c>
      <c r="Q496" s="525" t="str">
        <f>IFERROR(IF(P496="未入力あり","",ROUNDDOWN(ROUNDDOWN($H496*$I496,0)*VLOOKUP($G496,'【参考】数式用'!$A$4:$E$54,3,FALSE),0)),"")</f>
        <v/>
      </c>
      <c r="R496" s="525" t="str">
        <f>IF(AK496="×",0,IF(P496="未入力あり","",ROUNDDOWN(ROUNDDOWN($H496*$I496,0)*VLOOKUP($G496,'【参考】数式用'!$A$4:$E$54,4,FALSE),0)))</f>
        <v/>
      </c>
      <c r="S496" s="529" t="str">
        <f>IF(AL496="×",0,IF(P496="未入力あり","",ROUNDDOWN(ROUNDDOWN($H496*$I496,0)*VLOOKUP($G496,'【参考】数式用'!$A$4:$E$54,5,FALSE),0)))</f>
        <v/>
      </c>
      <c r="U496" s="534"/>
      <c r="V496" s="534"/>
      <c r="W496" s="534"/>
      <c r="X496" s="534"/>
      <c r="Y496" s="534"/>
      <c r="Z496" s="534"/>
      <c r="AA496" s="534"/>
      <c r="AB496" s="534"/>
      <c r="AC496" s="534"/>
      <c r="AD496" s="534"/>
      <c r="AE496" s="534"/>
      <c r="AG496" s="541" t="e">
        <f>IF(#REF!="○",F496,"")</f>
        <v>#REF!</v>
      </c>
      <c r="AH496" s="195" t="e">
        <f>VLOOKUP('様式４号（個表） '!$G496,'【参考】数式用'!$P$4:$Q$54,2,FALSE)</f>
        <v>#N/A</v>
      </c>
      <c r="AI496" s="195" t="e">
        <f>VLOOKUP('様式４号（個表） '!$G496,'【参考】数式用'!$P$4:$W$54,8,FALSE)</f>
        <v>#N/A</v>
      </c>
      <c r="AJ496" s="195" t="e">
        <f>VLOOKUP('様式４号（個表） '!$G496,'【参考】数式用'!$P$4:$AD$54,15,FALSE)</f>
        <v>#N/A</v>
      </c>
      <c r="AK496" s="195" t="str">
        <f t="shared" si="36"/>
        <v/>
      </c>
      <c r="AL496" s="195" t="str">
        <f t="shared" si="36"/>
        <v/>
      </c>
      <c r="AM496" s="195" t="str">
        <f t="shared" si="37"/>
        <v/>
      </c>
      <c r="AN496" s="195" t="str">
        <f>IF(G496="","",VLOOKUP(G496,'【参考】数式用'!$A$4:$M$54,13,FALSE))</f>
        <v/>
      </c>
      <c r="AO496" s="197" t="str">
        <f t="shared" si="38"/>
        <v>―</v>
      </c>
    </row>
    <row r="497" spans="1:41" ht="45" customHeight="1">
      <c r="A497" s="401">
        <f t="shared" si="39"/>
        <v>482</v>
      </c>
      <c r="B497" s="413" t="str">
        <f>IF('様式第２号　基本情報入力シート'!B534="","",'様式第２号　基本情報入力シート'!B534)</f>
        <v/>
      </c>
      <c r="C497" s="426" t="str">
        <f>IF('様式第２号　基本情報入力シート'!L534="","",'様式第２号　基本情報入力シート'!L534)</f>
        <v/>
      </c>
      <c r="D497" s="426" t="str">
        <f>IF('様式第２号　基本情報入力シート'!Q534="","",'様式第２号　基本情報入力シート'!Q534)</f>
        <v/>
      </c>
      <c r="E497" s="426" t="str">
        <f>IF('様式第２号　基本情報入力シート'!V534="","",'様式第２号　基本情報入力シート'!V534)</f>
        <v/>
      </c>
      <c r="F497" s="426" t="str">
        <f>IF('様式第２号　基本情報入力シート'!W534="","",'様式第２号　基本情報入力シート'!W534)</f>
        <v/>
      </c>
      <c r="G497" s="426" t="str">
        <f>IF('様式第２号　基本情報入力シート'!Z534="","",'様式第２号　基本情報入力シート'!Z534)</f>
        <v/>
      </c>
      <c r="H497" s="475" t="str">
        <f>IF('様式第２号　基本情報入力シート'!AD534="","",'様式第２号　基本情報入力シート'!AD534)</f>
        <v/>
      </c>
      <c r="I497" s="481" t="str">
        <f>IF('様式第２号　基本情報入力シート'!AE534="","",'様式第２号　基本情報入力シート'!AE534)</f>
        <v/>
      </c>
      <c r="J497" s="488"/>
      <c r="K497" s="491"/>
      <c r="L497" s="491"/>
      <c r="M497" s="494" t="str">
        <f>IF(G497="","",VLOOKUP(AM497,'【参考】数式用'!$AZ$3:$BA$6,2,FALSE))</f>
        <v/>
      </c>
      <c r="N497" s="503" t="str">
        <f>IF(G497="","",VLOOKUP(G497,'【参考】数式用'!$A$4:$L$54,MATCH('様式４号（個表） '!M497,'【参考】数式用'!$J$3:$L$3,0)+9,FALSE))</f>
        <v/>
      </c>
      <c r="O497" s="513" t="s">
        <v>2422</v>
      </c>
      <c r="P497" s="517" t="str">
        <f t="shared" si="35"/>
        <v>未入力あり</v>
      </c>
      <c r="Q497" s="525" t="str">
        <f>IFERROR(IF(P497="未入力あり","",ROUNDDOWN(ROUNDDOWN($H497*$I497,0)*VLOOKUP($G497,'【参考】数式用'!$A$4:$E$54,3,FALSE),0)),"")</f>
        <v/>
      </c>
      <c r="R497" s="525" t="str">
        <f>IF(AK497="×",0,IF(P497="未入力あり","",ROUNDDOWN(ROUNDDOWN($H497*$I497,0)*VLOOKUP($G497,'【参考】数式用'!$A$4:$E$54,4,FALSE),0)))</f>
        <v/>
      </c>
      <c r="S497" s="529" t="str">
        <f>IF(AL497="×",0,IF(P497="未入力あり","",ROUNDDOWN(ROUNDDOWN($H497*$I497,0)*VLOOKUP($G497,'【参考】数式用'!$A$4:$E$54,5,FALSE),0)))</f>
        <v/>
      </c>
      <c r="U497" s="534"/>
      <c r="V497" s="534"/>
      <c r="W497" s="534"/>
      <c r="X497" s="534"/>
      <c r="Y497" s="534"/>
      <c r="Z497" s="534"/>
      <c r="AA497" s="534"/>
      <c r="AB497" s="534"/>
      <c r="AC497" s="534"/>
      <c r="AD497" s="534"/>
      <c r="AE497" s="534"/>
      <c r="AG497" s="541" t="e">
        <f>IF(#REF!="○",F497,"")</f>
        <v>#REF!</v>
      </c>
      <c r="AH497" s="195" t="e">
        <f>VLOOKUP('様式４号（個表） '!$G497,'【参考】数式用'!$P$4:$Q$54,2,FALSE)</f>
        <v>#N/A</v>
      </c>
      <c r="AI497" s="195" t="e">
        <f>VLOOKUP('様式４号（個表） '!$G497,'【参考】数式用'!$P$4:$W$54,8,FALSE)</f>
        <v>#N/A</v>
      </c>
      <c r="AJ497" s="195" t="e">
        <f>VLOOKUP('様式４号（個表） '!$G497,'【参考】数式用'!$P$4:$AD$54,15,FALSE)</f>
        <v>#N/A</v>
      </c>
      <c r="AK497" s="195" t="str">
        <f t="shared" si="36"/>
        <v/>
      </c>
      <c r="AL497" s="195" t="str">
        <f t="shared" si="36"/>
        <v/>
      </c>
      <c r="AM497" s="195" t="str">
        <f t="shared" si="37"/>
        <v/>
      </c>
      <c r="AN497" s="195" t="str">
        <f>IF(G497="","",VLOOKUP(G497,'【参考】数式用'!$A$4:$M$54,13,FALSE))</f>
        <v/>
      </c>
      <c r="AO497" s="197" t="str">
        <f t="shared" si="38"/>
        <v>―</v>
      </c>
    </row>
    <row r="498" spans="1:41" ht="45" customHeight="1">
      <c r="A498" s="401">
        <f t="shared" si="39"/>
        <v>483</v>
      </c>
      <c r="B498" s="413" t="str">
        <f>IF('様式第２号　基本情報入力シート'!B535="","",'様式第２号　基本情報入力シート'!B535)</f>
        <v/>
      </c>
      <c r="C498" s="426" t="str">
        <f>IF('様式第２号　基本情報入力シート'!L535="","",'様式第２号　基本情報入力シート'!L535)</f>
        <v/>
      </c>
      <c r="D498" s="426" t="str">
        <f>IF('様式第２号　基本情報入力シート'!Q535="","",'様式第２号　基本情報入力シート'!Q535)</f>
        <v/>
      </c>
      <c r="E498" s="426" t="str">
        <f>IF('様式第２号　基本情報入力シート'!V535="","",'様式第２号　基本情報入力シート'!V535)</f>
        <v/>
      </c>
      <c r="F498" s="426" t="str">
        <f>IF('様式第２号　基本情報入力シート'!W535="","",'様式第２号　基本情報入力シート'!W535)</f>
        <v/>
      </c>
      <c r="G498" s="426" t="str">
        <f>IF('様式第２号　基本情報入力シート'!Z535="","",'様式第２号　基本情報入力シート'!Z535)</f>
        <v/>
      </c>
      <c r="H498" s="475" t="str">
        <f>IF('様式第２号　基本情報入力シート'!AD535="","",'様式第２号　基本情報入力シート'!AD535)</f>
        <v/>
      </c>
      <c r="I498" s="481" t="str">
        <f>IF('様式第２号　基本情報入力シート'!AE535="","",'様式第２号　基本情報入力シート'!AE535)</f>
        <v/>
      </c>
      <c r="J498" s="488"/>
      <c r="K498" s="491"/>
      <c r="L498" s="491"/>
      <c r="M498" s="494" t="str">
        <f>IF(G498="","",VLOOKUP(AM498,'【参考】数式用'!$AZ$3:$BA$6,2,FALSE))</f>
        <v/>
      </c>
      <c r="N498" s="503" t="str">
        <f>IF(G498="","",VLOOKUP(G498,'【参考】数式用'!$A$4:$L$54,MATCH('様式４号（個表） '!M498,'【参考】数式用'!$J$3:$L$3,0)+9,FALSE))</f>
        <v/>
      </c>
      <c r="O498" s="513" t="s">
        <v>2422</v>
      </c>
      <c r="P498" s="517" t="str">
        <f t="shared" si="35"/>
        <v>未入力あり</v>
      </c>
      <c r="Q498" s="525" t="str">
        <f>IFERROR(IF(P498="未入力あり","",ROUNDDOWN(ROUNDDOWN($H498*$I498,0)*VLOOKUP($G498,'【参考】数式用'!$A$4:$E$54,3,FALSE),0)),"")</f>
        <v/>
      </c>
      <c r="R498" s="525" t="str">
        <f>IF(AK498="×",0,IF(P498="未入力あり","",ROUNDDOWN(ROUNDDOWN($H498*$I498,0)*VLOOKUP($G498,'【参考】数式用'!$A$4:$E$54,4,FALSE),0)))</f>
        <v/>
      </c>
      <c r="S498" s="529" t="str">
        <f>IF(AL498="×",0,IF(P498="未入力あり","",ROUNDDOWN(ROUNDDOWN($H498*$I498,0)*VLOOKUP($G498,'【参考】数式用'!$A$4:$E$54,5,FALSE),0)))</f>
        <v/>
      </c>
      <c r="U498" s="534"/>
      <c r="V498" s="534"/>
      <c r="W498" s="534"/>
      <c r="X498" s="534"/>
      <c r="Y498" s="534"/>
      <c r="Z498" s="534"/>
      <c r="AA498" s="534"/>
      <c r="AB498" s="534"/>
      <c r="AC498" s="534"/>
      <c r="AD498" s="534"/>
      <c r="AE498" s="534"/>
      <c r="AG498" s="541" t="e">
        <f>IF(#REF!="○",F498,"")</f>
        <v>#REF!</v>
      </c>
      <c r="AH498" s="195" t="e">
        <f>VLOOKUP('様式４号（個表） '!$G498,'【参考】数式用'!$P$4:$Q$54,2,FALSE)</f>
        <v>#N/A</v>
      </c>
      <c r="AI498" s="195" t="e">
        <f>VLOOKUP('様式４号（個表） '!$G498,'【参考】数式用'!$P$4:$W$54,8,FALSE)</f>
        <v>#N/A</v>
      </c>
      <c r="AJ498" s="195" t="e">
        <f>VLOOKUP('様式４号（個表） '!$G498,'【参考】数式用'!$P$4:$AD$54,15,FALSE)</f>
        <v>#N/A</v>
      </c>
      <c r="AK498" s="195" t="str">
        <f t="shared" si="36"/>
        <v/>
      </c>
      <c r="AL498" s="195" t="str">
        <f t="shared" si="36"/>
        <v/>
      </c>
      <c r="AM498" s="195" t="str">
        <f t="shared" si="37"/>
        <v/>
      </c>
      <c r="AN498" s="195" t="str">
        <f>IF(G498="","",VLOOKUP(G498,'【参考】数式用'!$A$4:$M$54,13,FALSE))</f>
        <v/>
      </c>
      <c r="AO498" s="197" t="str">
        <f t="shared" si="38"/>
        <v>―</v>
      </c>
    </row>
    <row r="499" spans="1:41" ht="45" customHeight="1">
      <c r="A499" s="401">
        <f t="shared" si="39"/>
        <v>484</v>
      </c>
      <c r="B499" s="413" t="str">
        <f>IF('様式第２号　基本情報入力シート'!B536="","",'様式第２号　基本情報入力シート'!B536)</f>
        <v/>
      </c>
      <c r="C499" s="426" t="str">
        <f>IF('様式第２号　基本情報入力シート'!L536="","",'様式第２号　基本情報入力シート'!L536)</f>
        <v/>
      </c>
      <c r="D499" s="426" t="str">
        <f>IF('様式第２号　基本情報入力シート'!Q536="","",'様式第２号　基本情報入力シート'!Q536)</f>
        <v/>
      </c>
      <c r="E499" s="426" t="str">
        <f>IF('様式第２号　基本情報入力シート'!V536="","",'様式第２号　基本情報入力シート'!V536)</f>
        <v/>
      </c>
      <c r="F499" s="426" t="str">
        <f>IF('様式第２号　基本情報入力シート'!W536="","",'様式第２号　基本情報入力シート'!W536)</f>
        <v/>
      </c>
      <c r="G499" s="426" t="str">
        <f>IF('様式第２号　基本情報入力シート'!Z536="","",'様式第２号　基本情報入力シート'!Z536)</f>
        <v/>
      </c>
      <c r="H499" s="475" t="str">
        <f>IF('様式第２号　基本情報入力シート'!AD536="","",'様式第２号　基本情報入力シート'!AD536)</f>
        <v/>
      </c>
      <c r="I499" s="481" t="str">
        <f>IF('様式第２号　基本情報入力シート'!AE536="","",'様式第２号　基本情報入力シート'!AE536)</f>
        <v/>
      </c>
      <c r="J499" s="488"/>
      <c r="K499" s="491"/>
      <c r="L499" s="491"/>
      <c r="M499" s="494" t="str">
        <f>IF(G499="","",VLOOKUP(AM499,'【参考】数式用'!$AZ$3:$BA$6,2,FALSE))</f>
        <v/>
      </c>
      <c r="N499" s="503" t="str">
        <f>IF(G499="","",VLOOKUP(G499,'【参考】数式用'!$A$4:$L$54,MATCH('様式４号（個表） '!M499,'【参考】数式用'!$J$3:$L$3,0)+9,FALSE))</f>
        <v/>
      </c>
      <c r="O499" s="513" t="s">
        <v>2422</v>
      </c>
      <c r="P499" s="517" t="str">
        <f t="shared" si="35"/>
        <v>未入力あり</v>
      </c>
      <c r="Q499" s="525" t="str">
        <f>IFERROR(IF(P499="未入力あり","",ROUNDDOWN(ROUNDDOWN($H499*$I499,0)*VLOOKUP($G499,'【参考】数式用'!$A$4:$E$54,3,FALSE),0)),"")</f>
        <v/>
      </c>
      <c r="R499" s="525" t="str">
        <f>IF(AK499="×",0,IF(P499="未入力あり","",ROUNDDOWN(ROUNDDOWN($H499*$I499,0)*VLOOKUP($G499,'【参考】数式用'!$A$4:$E$54,4,FALSE),0)))</f>
        <v/>
      </c>
      <c r="S499" s="529" t="str">
        <f>IF(AL499="×",0,IF(P499="未入力あり","",ROUNDDOWN(ROUNDDOWN($H499*$I499,0)*VLOOKUP($G499,'【参考】数式用'!$A$4:$E$54,5,FALSE),0)))</f>
        <v/>
      </c>
      <c r="U499" s="534"/>
      <c r="V499" s="534"/>
      <c r="W499" s="534"/>
      <c r="X499" s="534"/>
      <c r="Y499" s="534"/>
      <c r="Z499" s="534"/>
      <c r="AA499" s="534"/>
      <c r="AB499" s="534"/>
      <c r="AC499" s="534"/>
      <c r="AD499" s="534"/>
      <c r="AE499" s="534"/>
      <c r="AG499" s="541" t="e">
        <f>IF(#REF!="○",F499,"")</f>
        <v>#REF!</v>
      </c>
      <c r="AH499" s="195" t="e">
        <f>VLOOKUP('様式４号（個表） '!$G499,'【参考】数式用'!$P$4:$Q$54,2,FALSE)</f>
        <v>#N/A</v>
      </c>
      <c r="AI499" s="195" t="e">
        <f>VLOOKUP('様式４号（個表） '!$G499,'【参考】数式用'!$P$4:$W$54,8,FALSE)</f>
        <v>#N/A</v>
      </c>
      <c r="AJ499" s="195" t="e">
        <f>VLOOKUP('様式４号（個表） '!$G499,'【参考】数式用'!$P$4:$AD$54,15,FALSE)</f>
        <v>#N/A</v>
      </c>
      <c r="AK499" s="195" t="str">
        <f t="shared" si="36"/>
        <v/>
      </c>
      <c r="AL499" s="195" t="str">
        <f t="shared" si="36"/>
        <v/>
      </c>
      <c r="AM499" s="195" t="str">
        <f t="shared" si="37"/>
        <v/>
      </c>
      <c r="AN499" s="195" t="str">
        <f>IF(G499="","",VLOOKUP(G499,'【参考】数式用'!$A$4:$M$54,13,FALSE))</f>
        <v/>
      </c>
      <c r="AO499" s="197" t="str">
        <f t="shared" si="38"/>
        <v>―</v>
      </c>
    </row>
    <row r="500" spans="1:41" ht="45" customHeight="1">
      <c r="A500" s="401">
        <f t="shared" si="39"/>
        <v>485</v>
      </c>
      <c r="B500" s="413" t="str">
        <f>IF('様式第２号　基本情報入力シート'!B537="","",'様式第２号　基本情報入力シート'!B537)</f>
        <v/>
      </c>
      <c r="C500" s="426" t="str">
        <f>IF('様式第２号　基本情報入力シート'!L537="","",'様式第２号　基本情報入力シート'!L537)</f>
        <v/>
      </c>
      <c r="D500" s="426" t="str">
        <f>IF('様式第２号　基本情報入力シート'!Q537="","",'様式第２号　基本情報入力シート'!Q537)</f>
        <v/>
      </c>
      <c r="E500" s="426" t="str">
        <f>IF('様式第２号　基本情報入力シート'!V537="","",'様式第２号　基本情報入力シート'!V537)</f>
        <v/>
      </c>
      <c r="F500" s="426" t="str">
        <f>IF('様式第２号　基本情報入力シート'!W537="","",'様式第２号　基本情報入力シート'!W537)</f>
        <v/>
      </c>
      <c r="G500" s="426" t="str">
        <f>IF('様式第２号　基本情報入力シート'!Z537="","",'様式第２号　基本情報入力シート'!Z537)</f>
        <v/>
      </c>
      <c r="H500" s="475" t="str">
        <f>IF('様式第２号　基本情報入力シート'!AD537="","",'様式第２号　基本情報入力シート'!AD537)</f>
        <v/>
      </c>
      <c r="I500" s="481" t="str">
        <f>IF('様式第２号　基本情報入力シート'!AE537="","",'様式第２号　基本情報入力シート'!AE537)</f>
        <v/>
      </c>
      <c r="J500" s="488"/>
      <c r="K500" s="491"/>
      <c r="L500" s="491"/>
      <c r="M500" s="494" t="str">
        <f>IF(G500="","",VLOOKUP(AM500,'【参考】数式用'!$AZ$3:$BA$6,2,FALSE))</f>
        <v/>
      </c>
      <c r="N500" s="503" t="str">
        <f>IF(G500="","",VLOOKUP(G500,'【参考】数式用'!$A$4:$L$54,MATCH('様式４号（個表） '!M500,'【参考】数式用'!$J$3:$L$3,0)+9,FALSE))</f>
        <v/>
      </c>
      <c r="O500" s="513" t="s">
        <v>2422</v>
      </c>
      <c r="P500" s="517" t="str">
        <f t="shared" si="35"/>
        <v>未入力あり</v>
      </c>
      <c r="Q500" s="525" t="str">
        <f>IFERROR(IF(P500="未入力あり","",ROUNDDOWN(ROUNDDOWN($H500*$I500,0)*VLOOKUP($G500,'【参考】数式用'!$A$4:$E$54,3,FALSE),0)),"")</f>
        <v/>
      </c>
      <c r="R500" s="525" t="str">
        <f>IF(AK500="×",0,IF(P500="未入力あり","",ROUNDDOWN(ROUNDDOWN($H500*$I500,0)*VLOOKUP($G500,'【参考】数式用'!$A$4:$E$54,4,FALSE),0)))</f>
        <v/>
      </c>
      <c r="S500" s="529" t="str">
        <f>IF(AL500="×",0,IF(P500="未入力あり","",ROUNDDOWN(ROUNDDOWN($H500*$I500,0)*VLOOKUP($G500,'【参考】数式用'!$A$4:$E$54,5,FALSE),0)))</f>
        <v/>
      </c>
      <c r="U500" s="534"/>
      <c r="V500" s="534"/>
      <c r="W500" s="534"/>
      <c r="X500" s="534"/>
      <c r="Y500" s="534"/>
      <c r="Z500" s="534"/>
      <c r="AA500" s="534"/>
      <c r="AB500" s="534"/>
      <c r="AC500" s="534"/>
      <c r="AD500" s="534"/>
      <c r="AE500" s="534"/>
      <c r="AG500" s="541" t="e">
        <f>IF(#REF!="○",F500,"")</f>
        <v>#REF!</v>
      </c>
      <c r="AH500" s="195" t="e">
        <f>VLOOKUP('様式４号（個表） '!$G500,'【参考】数式用'!$P$4:$Q$54,2,FALSE)</f>
        <v>#N/A</v>
      </c>
      <c r="AI500" s="195" t="e">
        <f>VLOOKUP('様式４号（個表） '!$G500,'【参考】数式用'!$P$4:$W$54,8,FALSE)</f>
        <v>#N/A</v>
      </c>
      <c r="AJ500" s="195" t="e">
        <f>VLOOKUP('様式４号（個表） '!$G500,'【参考】数式用'!$P$4:$AD$54,15,FALSE)</f>
        <v>#N/A</v>
      </c>
      <c r="AK500" s="195" t="str">
        <f t="shared" si="36"/>
        <v/>
      </c>
      <c r="AL500" s="195" t="str">
        <f t="shared" si="36"/>
        <v/>
      </c>
      <c r="AM500" s="195" t="str">
        <f t="shared" si="37"/>
        <v/>
      </c>
      <c r="AN500" s="195" t="str">
        <f>IF(G500="","",VLOOKUP(G500,'【参考】数式用'!$A$4:$M$54,13,FALSE))</f>
        <v/>
      </c>
      <c r="AO500" s="197" t="str">
        <f t="shared" si="38"/>
        <v>―</v>
      </c>
    </row>
    <row r="501" spans="1:41" ht="45" customHeight="1">
      <c r="A501" s="401">
        <f t="shared" si="39"/>
        <v>486</v>
      </c>
      <c r="B501" s="413" t="str">
        <f>IF('様式第２号　基本情報入力シート'!B538="","",'様式第２号　基本情報入力シート'!B538)</f>
        <v/>
      </c>
      <c r="C501" s="426" t="str">
        <f>IF('様式第２号　基本情報入力シート'!L538="","",'様式第２号　基本情報入力シート'!L538)</f>
        <v/>
      </c>
      <c r="D501" s="426" t="str">
        <f>IF('様式第２号　基本情報入力シート'!Q538="","",'様式第２号　基本情報入力シート'!Q538)</f>
        <v/>
      </c>
      <c r="E501" s="426" t="str">
        <f>IF('様式第２号　基本情報入力シート'!V538="","",'様式第２号　基本情報入力シート'!V538)</f>
        <v/>
      </c>
      <c r="F501" s="426" t="str">
        <f>IF('様式第２号　基本情報入力シート'!W538="","",'様式第２号　基本情報入力シート'!W538)</f>
        <v/>
      </c>
      <c r="G501" s="426" t="str">
        <f>IF('様式第２号　基本情報入力シート'!Z538="","",'様式第２号　基本情報入力シート'!Z538)</f>
        <v/>
      </c>
      <c r="H501" s="475" t="str">
        <f>IF('様式第２号　基本情報入力シート'!AD538="","",'様式第２号　基本情報入力シート'!AD538)</f>
        <v/>
      </c>
      <c r="I501" s="481" t="str">
        <f>IF('様式第２号　基本情報入力シート'!AE538="","",'様式第２号　基本情報入力シート'!AE538)</f>
        <v/>
      </c>
      <c r="J501" s="488"/>
      <c r="K501" s="491"/>
      <c r="L501" s="491"/>
      <c r="M501" s="494" t="str">
        <f>IF(G501="","",VLOOKUP(AM501,'【参考】数式用'!$AZ$3:$BA$6,2,FALSE))</f>
        <v/>
      </c>
      <c r="N501" s="503" t="str">
        <f>IF(G501="","",VLOOKUP(G501,'【参考】数式用'!$A$4:$L$54,MATCH('様式４号（個表） '!M501,'【参考】数式用'!$J$3:$L$3,0)+9,FALSE))</f>
        <v/>
      </c>
      <c r="O501" s="513" t="s">
        <v>2422</v>
      </c>
      <c r="P501" s="517" t="str">
        <f t="shared" si="35"/>
        <v>未入力あり</v>
      </c>
      <c r="Q501" s="525" t="str">
        <f>IFERROR(IF(P501="未入力あり","",ROUNDDOWN(ROUNDDOWN($H501*$I501,0)*VLOOKUP($G501,'【参考】数式用'!$A$4:$E$54,3,FALSE),0)),"")</f>
        <v/>
      </c>
      <c r="R501" s="525" t="str">
        <f>IF(AK501="×",0,IF(P501="未入力あり","",ROUNDDOWN(ROUNDDOWN($H501*$I501,0)*VLOOKUP($G501,'【参考】数式用'!$A$4:$E$54,4,FALSE),0)))</f>
        <v/>
      </c>
      <c r="S501" s="529" t="str">
        <f>IF(AL501="×",0,IF(P501="未入力あり","",ROUNDDOWN(ROUNDDOWN($H501*$I501,0)*VLOOKUP($G501,'【参考】数式用'!$A$4:$E$54,5,FALSE),0)))</f>
        <v/>
      </c>
      <c r="U501" s="534"/>
      <c r="V501" s="534"/>
      <c r="W501" s="534"/>
      <c r="X501" s="534"/>
      <c r="Y501" s="534"/>
      <c r="Z501" s="534"/>
      <c r="AA501" s="534"/>
      <c r="AB501" s="534"/>
      <c r="AC501" s="534"/>
      <c r="AD501" s="534"/>
      <c r="AE501" s="534"/>
      <c r="AG501" s="541" t="e">
        <f>IF(#REF!="○",F501,"")</f>
        <v>#REF!</v>
      </c>
      <c r="AH501" s="195" t="e">
        <f>VLOOKUP('様式４号（個表） '!$G501,'【参考】数式用'!$P$4:$Q$54,2,FALSE)</f>
        <v>#N/A</v>
      </c>
      <c r="AI501" s="195" t="e">
        <f>VLOOKUP('様式４号（個表） '!$G501,'【参考】数式用'!$P$4:$W$54,8,FALSE)</f>
        <v>#N/A</v>
      </c>
      <c r="AJ501" s="195" t="e">
        <f>VLOOKUP('様式４号（個表） '!$G501,'【参考】数式用'!$P$4:$AD$54,15,FALSE)</f>
        <v>#N/A</v>
      </c>
      <c r="AK501" s="195" t="str">
        <f t="shared" si="36"/>
        <v/>
      </c>
      <c r="AL501" s="195" t="str">
        <f t="shared" si="36"/>
        <v/>
      </c>
      <c r="AM501" s="195" t="str">
        <f t="shared" si="37"/>
        <v/>
      </c>
      <c r="AN501" s="195" t="str">
        <f>IF(G501="","",VLOOKUP(G501,'【参考】数式用'!$A$4:$M$54,13,FALSE))</f>
        <v/>
      </c>
      <c r="AO501" s="197" t="str">
        <f t="shared" si="38"/>
        <v>―</v>
      </c>
    </row>
    <row r="502" spans="1:41" ht="45" customHeight="1">
      <c r="A502" s="401">
        <f t="shared" si="39"/>
        <v>487</v>
      </c>
      <c r="B502" s="413" t="str">
        <f>IF('様式第２号　基本情報入力シート'!B539="","",'様式第２号　基本情報入力シート'!B539)</f>
        <v/>
      </c>
      <c r="C502" s="426" t="str">
        <f>IF('様式第２号　基本情報入力シート'!L539="","",'様式第２号　基本情報入力シート'!L539)</f>
        <v/>
      </c>
      <c r="D502" s="426" t="str">
        <f>IF('様式第２号　基本情報入力シート'!Q539="","",'様式第２号　基本情報入力シート'!Q539)</f>
        <v/>
      </c>
      <c r="E502" s="426" t="str">
        <f>IF('様式第２号　基本情報入力シート'!V539="","",'様式第２号　基本情報入力シート'!V539)</f>
        <v/>
      </c>
      <c r="F502" s="426" t="str">
        <f>IF('様式第２号　基本情報入力シート'!W539="","",'様式第２号　基本情報入力シート'!W539)</f>
        <v/>
      </c>
      <c r="G502" s="426" t="str">
        <f>IF('様式第２号　基本情報入力シート'!Z539="","",'様式第２号　基本情報入力シート'!Z539)</f>
        <v/>
      </c>
      <c r="H502" s="475" t="str">
        <f>IF('様式第２号　基本情報入力シート'!AD539="","",'様式第２号　基本情報入力シート'!AD539)</f>
        <v/>
      </c>
      <c r="I502" s="481" t="str">
        <f>IF('様式第２号　基本情報入力シート'!AE539="","",'様式第２号　基本情報入力シート'!AE539)</f>
        <v/>
      </c>
      <c r="J502" s="488"/>
      <c r="K502" s="491"/>
      <c r="L502" s="491"/>
      <c r="M502" s="494" t="str">
        <f>IF(G502="","",VLOOKUP(AM502,'【参考】数式用'!$AZ$3:$BA$6,2,FALSE))</f>
        <v/>
      </c>
      <c r="N502" s="503" t="str">
        <f>IF(G502="","",VLOOKUP(G502,'【参考】数式用'!$A$4:$L$54,MATCH('様式４号（個表） '!M502,'【参考】数式用'!$J$3:$L$3,0)+9,FALSE))</f>
        <v/>
      </c>
      <c r="O502" s="513" t="s">
        <v>2422</v>
      </c>
      <c r="P502" s="517" t="str">
        <f t="shared" si="35"/>
        <v>未入力あり</v>
      </c>
      <c r="Q502" s="525" t="str">
        <f>IFERROR(IF(P502="未入力あり","",ROUNDDOWN(ROUNDDOWN($H502*$I502,0)*VLOOKUP($G502,'【参考】数式用'!$A$4:$E$54,3,FALSE),0)),"")</f>
        <v/>
      </c>
      <c r="R502" s="525" t="str">
        <f>IF(AK502="×",0,IF(P502="未入力あり","",ROUNDDOWN(ROUNDDOWN($H502*$I502,0)*VLOOKUP($G502,'【参考】数式用'!$A$4:$E$54,4,FALSE),0)))</f>
        <v/>
      </c>
      <c r="S502" s="529" t="str">
        <f>IF(AL502="×",0,IF(P502="未入力あり","",ROUNDDOWN(ROUNDDOWN($H502*$I502,0)*VLOOKUP($G502,'【参考】数式用'!$A$4:$E$54,5,FALSE),0)))</f>
        <v/>
      </c>
      <c r="U502" s="534"/>
      <c r="V502" s="534"/>
      <c r="W502" s="534"/>
      <c r="X502" s="534"/>
      <c r="Y502" s="534"/>
      <c r="Z502" s="534"/>
      <c r="AA502" s="534"/>
      <c r="AB502" s="534"/>
      <c r="AC502" s="534"/>
      <c r="AD502" s="534"/>
      <c r="AE502" s="534"/>
      <c r="AG502" s="541" t="e">
        <f>IF(#REF!="○",F502,"")</f>
        <v>#REF!</v>
      </c>
      <c r="AH502" s="195" t="e">
        <f>VLOOKUP('様式４号（個表） '!$G502,'【参考】数式用'!$P$4:$Q$54,2,FALSE)</f>
        <v>#N/A</v>
      </c>
      <c r="AI502" s="195" t="e">
        <f>VLOOKUP('様式４号（個表） '!$G502,'【参考】数式用'!$P$4:$W$54,8,FALSE)</f>
        <v>#N/A</v>
      </c>
      <c r="AJ502" s="195" t="e">
        <f>VLOOKUP('様式４号（個表） '!$G502,'【参考】数式用'!$P$4:$AD$54,15,FALSE)</f>
        <v>#N/A</v>
      </c>
      <c r="AK502" s="195" t="str">
        <f t="shared" si="36"/>
        <v/>
      </c>
      <c r="AL502" s="195" t="str">
        <f t="shared" si="36"/>
        <v/>
      </c>
      <c r="AM502" s="195" t="str">
        <f t="shared" si="37"/>
        <v/>
      </c>
      <c r="AN502" s="195" t="str">
        <f>IF(G502="","",VLOOKUP(G502,'【参考】数式用'!$A$4:$M$54,13,FALSE))</f>
        <v/>
      </c>
      <c r="AO502" s="197" t="str">
        <f t="shared" si="38"/>
        <v>―</v>
      </c>
    </row>
    <row r="503" spans="1:41" ht="45" customHeight="1">
      <c r="A503" s="401">
        <f t="shared" si="39"/>
        <v>488</v>
      </c>
      <c r="B503" s="413" t="str">
        <f>IF('様式第２号　基本情報入力シート'!B540="","",'様式第２号　基本情報入力シート'!B540)</f>
        <v/>
      </c>
      <c r="C503" s="426" t="str">
        <f>IF('様式第２号　基本情報入力シート'!L540="","",'様式第２号　基本情報入力シート'!L540)</f>
        <v/>
      </c>
      <c r="D503" s="426" t="str">
        <f>IF('様式第２号　基本情報入力シート'!Q540="","",'様式第２号　基本情報入力シート'!Q540)</f>
        <v/>
      </c>
      <c r="E503" s="426" t="str">
        <f>IF('様式第２号　基本情報入力シート'!V540="","",'様式第２号　基本情報入力シート'!V540)</f>
        <v/>
      </c>
      <c r="F503" s="426" t="str">
        <f>IF('様式第２号　基本情報入力シート'!W540="","",'様式第２号　基本情報入力シート'!W540)</f>
        <v/>
      </c>
      <c r="G503" s="426" t="str">
        <f>IF('様式第２号　基本情報入力シート'!Z540="","",'様式第２号　基本情報入力シート'!Z540)</f>
        <v/>
      </c>
      <c r="H503" s="475" t="str">
        <f>IF('様式第２号　基本情報入力シート'!AD540="","",'様式第２号　基本情報入力シート'!AD540)</f>
        <v/>
      </c>
      <c r="I503" s="481" t="str">
        <f>IF('様式第２号　基本情報入力シート'!AE540="","",'様式第２号　基本情報入力シート'!AE540)</f>
        <v/>
      </c>
      <c r="J503" s="488"/>
      <c r="K503" s="491"/>
      <c r="L503" s="491"/>
      <c r="M503" s="494" t="str">
        <f>IF(G503="","",VLOOKUP(AM503,'【参考】数式用'!$AZ$3:$BA$6,2,FALSE))</f>
        <v/>
      </c>
      <c r="N503" s="503" t="str">
        <f>IF(G503="","",VLOOKUP(G503,'【参考】数式用'!$A$4:$L$54,MATCH('様式４号（個表） '!M503,'【参考】数式用'!$J$3:$L$3,0)+9,FALSE))</f>
        <v/>
      </c>
      <c r="O503" s="513" t="s">
        <v>2422</v>
      </c>
      <c r="P503" s="517" t="str">
        <f t="shared" si="35"/>
        <v>未入力あり</v>
      </c>
      <c r="Q503" s="525" t="str">
        <f>IFERROR(IF(P503="未入力あり","",ROUNDDOWN(ROUNDDOWN($H503*$I503,0)*VLOOKUP($G503,'【参考】数式用'!$A$4:$E$54,3,FALSE),0)),"")</f>
        <v/>
      </c>
      <c r="R503" s="525" t="str">
        <f>IF(AK503="×",0,IF(P503="未入力あり","",ROUNDDOWN(ROUNDDOWN($H503*$I503,0)*VLOOKUP($G503,'【参考】数式用'!$A$4:$E$54,4,FALSE),0)))</f>
        <v/>
      </c>
      <c r="S503" s="529" t="str">
        <f>IF(AL503="×",0,IF(P503="未入力あり","",ROUNDDOWN(ROUNDDOWN($H503*$I503,0)*VLOOKUP($G503,'【参考】数式用'!$A$4:$E$54,5,FALSE),0)))</f>
        <v/>
      </c>
      <c r="U503" s="534"/>
      <c r="V503" s="534"/>
      <c r="W503" s="534"/>
      <c r="X503" s="534"/>
      <c r="Y503" s="534"/>
      <c r="Z503" s="534"/>
      <c r="AA503" s="534"/>
      <c r="AB503" s="534"/>
      <c r="AC503" s="534"/>
      <c r="AD503" s="534"/>
      <c r="AE503" s="534"/>
      <c r="AG503" s="541" t="e">
        <f>IF(#REF!="○",F503,"")</f>
        <v>#REF!</v>
      </c>
      <c r="AH503" s="195" t="e">
        <f>VLOOKUP('様式４号（個表） '!$G503,'【参考】数式用'!$P$4:$Q$54,2,FALSE)</f>
        <v>#N/A</v>
      </c>
      <c r="AI503" s="195" t="e">
        <f>VLOOKUP('様式４号（個表） '!$G503,'【参考】数式用'!$P$4:$W$54,8,FALSE)</f>
        <v>#N/A</v>
      </c>
      <c r="AJ503" s="195" t="e">
        <f>VLOOKUP('様式４号（個表） '!$G503,'【参考】数式用'!$P$4:$AD$54,15,FALSE)</f>
        <v>#N/A</v>
      </c>
      <c r="AK503" s="195" t="str">
        <f t="shared" si="36"/>
        <v/>
      </c>
      <c r="AL503" s="195" t="str">
        <f t="shared" si="36"/>
        <v/>
      </c>
      <c r="AM503" s="195" t="str">
        <f t="shared" si="37"/>
        <v/>
      </c>
      <c r="AN503" s="195" t="str">
        <f>IF(G503="","",VLOOKUP(G503,'【参考】数式用'!$A$4:$M$54,13,FALSE))</f>
        <v/>
      </c>
      <c r="AO503" s="197" t="str">
        <f t="shared" si="38"/>
        <v>―</v>
      </c>
    </row>
    <row r="504" spans="1:41" ht="45" customHeight="1">
      <c r="A504" s="401">
        <f t="shared" si="39"/>
        <v>489</v>
      </c>
      <c r="B504" s="413" t="str">
        <f>IF('様式第２号　基本情報入力シート'!B541="","",'様式第２号　基本情報入力シート'!B541)</f>
        <v/>
      </c>
      <c r="C504" s="426" t="str">
        <f>IF('様式第２号　基本情報入力シート'!L541="","",'様式第２号　基本情報入力シート'!L541)</f>
        <v/>
      </c>
      <c r="D504" s="426" t="str">
        <f>IF('様式第２号　基本情報入力シート'!Q541="","",'様式第２号　基本情報入力シート'!Q541)</f>
        <v/>
      </c>
      <c r="E504" s="426" t="str">
        <f>IF('様式第２号　基本情報入力シート'!V541="","",'様式第２号　基本情報入力シート'!V541)</f>
        <v/>
      </c>
      <c r="F504" s="426" t="str">
        <f>IF('様式第２号　基本情報入力シート'!W541="","",'様式第２号　基本情報入力シート'!W541)</f>
        <v/>
      </c>
      <c r="G504" s="426" t="str">
        <f>IF('様式第２号　基本情報入力シート'!Z541="","",'様式第２号　基本情報入力シート'!Z541)</f>
        <v/>
      </c>
      <c r="H504" s="475" t="str">
        <f>IF('様式第２号　基本情報入力シート'!AD541="","",'様式第２号　基本情報入力シート'!AD541)</f>
        <v/>
      </c>
      <c r="I504" s="481" t="str">
        <f>IF('様式第２号　基本情報入力シート'!AE541="","",'様式第２号　基本情報入力シート'!AE541)</f>
        <v/>
      </c>
      <c r="J504" s="488"/>
      <c r="K504" s="491"/>
      <c r="L504" s="491"/>
      <c r="M504" s="494" t="str">
        <f>IF(G504="","",VLOOKUP(AM504,'【参考】数式用'!$AZ$3:$BA$6,2,FALSE))</f>
        <v/>
      </c>
      <c r="N504" s="503" t="str">
        <f>IF(G504="","",VLOOKUP(G504,'【参考】数式用'!$A$4:$L$54,MATCH('様式４号（個表） '!M504,'【参考】数式用'!$J$3:$L$3,0)+9,FALSE))</f>
        <v/>
      </c>
      <c r="O504" s="513" t="s">
        <v>2422</v>
      </c>
      <c r="P504" s="517" t="str">
        <f t="shared" si="35"/>
        <v>未入力あり</v>
      </c>
      <c r="Q504" s="525" t="str">
        <f>IFERROR(IF(P504="未入力あり","",ROUNDDOWN(ROUNDDOWN($H504*$I504,0)*VLOOKUP($G504,'【参考】数式用'!$A$4:$E$54,3,FALSE),0)),"")</f>
        <v/>
      </c>
      <c r="R504" s="525" t="str">
        <f>IF(AK504="×",0,IF(P504="未入力あり","",ROUNDDOWN(ROUNDDOWN($H504*$I504,0)*VLOOKUP($G504,'【参考】数式用'!$A$4:$E$54,4,FALSE),0)))</f>
        <v/>
      </c>
      <c r="S504" s="529" t="str">
        <f>IF(AL504="×",0,IF(P504="未入力あり","",ROUNDDOWN(ROUNDDOWN($H504*$I504,0)*VLOOKUP($G504,'【参考】数式用'!$A$4:$E$54,5,FALSE),0)))</f>
        <v/>
      </c>
      <c r="U504" s="534"/>
      <c r="V504" s="534"/>
      <c r="W504" s="534"/>
      <c r="X504" s="534"/>
      <c r="Y504" s="534"/>
      <c r="Z504" s="534"/>
      <c r="AA504" s="534"/>
      <c r="AB504" s="534"/>
      <c r="AC504" s="534"/>
      <c r="AD504" s="534"/>
      <c r="AE504" s="534"/>
      <c r="AG504" s="541" t="e">
        <f>IF(#REF!="○",F504,"")</f>
        <v>#REF!</v>
      </c>
      <c r="AH504" s="195" t="e">
        <f>VLOOKUP('様式４号（個表） '!$G504,'【参考】数式用'!$P$4:$Q$54,2,FALSE)</f>
        <v>#N/A</v>
      </c>
      <c r="AI504" s="195" t="e">
        <f>VLOOKUP('様式４号（個表） '!$G504,'【参考】数式用'!$P$4:$W$54,8,FALSE)</f>
        <v>#N/A</v>
      </c>
      <c r="AJ504" s="195" t="e">
        <f>VLOOKUP('様式４号（個表） '!$G504,'【参考】数式用'!$P$4:$AD$54,15,FALSE)</f>
        <v>#N/A</v>
      </c>
      <c r="AK504" s="195" t="str">
        <f t="shared" si="36"/>
        <v/>
      </c>
      <c r="AL504" s="195" t="str">
        <f t="shared" si="36"/>
        <v/>
      </c>
      <c r="AM504" s="195" t="str">
        <f t="shared" si="37"/>
        <v/>
      </c>
      <c r="AN504" s="195" t="str">
        <f>IF(G504="","",VLOOKUP(G504,'【参考】数式用'!$A$4:$M$54,13,FALSE))</f>
        <v/>
      </c>
      <c r="AO504" s="197" t="str">
        <f t="shared" si="38"/>
        <v>―</v>
      </c>
    </row>
    <row r="505" spans="1:41" ht="45" customHeight="1">
      <c r="A505" s="401">
        <f t="shared" si="39"/>
        <v>490</v>
      </c>
      <c r="B505" s="413" t="str">
        <f>IF('様式第２号　基本情報入力シート'!B542="","",'様式第２号　基本情報入力シート'!B542)</f>
        <v/>
      </c>
      <c r="C505" s="426" t="str">
        <f>IF('様式第２号　基本情報入力シート'!L542="","",'様式第２号　基本情報入力シート'!L542)</f>
        <v/>
      </c>
      <c r="D505" s="426" t="str">
        <f>IF('様式第２号　基本情報入力シート'!Q542="","",'様式第２号　基本情報入力シート'!Q542)</f>
        <v/>
      </c>
      <c r="E505" s="426" t="str">
        <f>IF('様式第２号　基本情報入力シート'!V542="","",'様式第２号　基本情報入力シート'!V542)</f>
        <v/>
      </c>
      <c r="F505" s="426" t="str">
        <f>IF('様式第２号　基本情報入力シート'!W542="","",'様式第２号　基本情報入力シート'!W542)</f>
        <v/>
      </c>
      <c r="G505" s="426" t="str">
        <f>IF('様式第２号　基本情報入力シート'!Z542="","",'様式第２号　基本情報入力シート'!Z542)</f>
        <v/>
      </c>
      <c r="H505" s="475" t="str">
        <f>IF('様式第２号　基本情報入力シート'!AD542="","",'様式第２号　基本情報入力シート'!AD542)</f>
        <v/>
      </c>
      <c r="I505" s="481" t="str">
        <f>IF('様式第２号　基本情報入力シート'!AE542="","",'様式第２号　基本情報入力シート'!AE542)</f>
        <v/>
      </c>
      <c r="J505" s="488"/>
      <c r="K505" s="491"/>
      <c r="L505" s="491"/>
      <c r="M505" s="494" t="str">
        <f>IF(G505="","",VLOOKUP(AM505,'【参考】数式用'!$AZ$3:$BA$6,2,FALSE))</f>
        <v/>
      </c>
      <c r="N505" s="503" t="str">
        <f>IF(G505="","",VLOOKUP(G505,'【参考】数式用'!$A$4:$L$54,MATCH('様式４号（個表） '!M505,'【参考】数式用'!$J$3:$L$3,0)+9,FALSE))</f>
        <v/>
      </c>
      <c r="O505" s="513" t="s">
        <v>2422</v>
      </c>
      <c r="P505" s="517" t="str">
        <f t="shared" si="35"/>
        <v>未入力あり</v>
      </c>
      <c r="Q505" s="525" t="str">
        <f>IFERROR(IF(P505="未入力あり","",ROUNDDOWN(ROUNDDOWN($H505*$I505,0)*VLOOKUP($G505,'【参考】数式用'!$A$4:$E$54,3,FALSE),0)),"")</f>
        <v/>
      </c>
      <c r="R505" s="525" t="str">
        <f>IF(AK505="×",0,IF(P505="未入力あり","",ROUNDDOWN(ROUNDDOWN($H505*$I505,0)*VLOOKUP($G505,'【参考】数式用'!$A$4:$E$54,4,FALSE),0)))</f>
        <v/>
      </c>
      <c r="S505" s="529" t="str">
        <f>IF(AL505="×",0,IF(P505="未入力あり","",ROUNDDOWN(ROUNDDOWN($H505*$I505,0)*VLOOKUP($G505,'【参考】数式用'!$A$4:$E$54,5,FALSE),0)))</f>
        <v/>
      </c>
      <c r="U505" s="534"/>
      <c r="V505" s="534"/>
      <c r="W505" s="534"/>
      <c r="X505" s="534"/>
      <c r="Y505" s="534"/>
      <c r="Z505" s="534"/>
      <c r="AA505" s="534"/>
      <c r="AB505" s="534"/>
      <c r="AC505" s="534"/>
      <c r="AD505" s="534"/>
      <c r="AE505" s="534"/>
      <c r="AG505" s="541" t="e">
        <f>IF(#REF!="○",F505,"")</f>
        <v>#REF!</v>
      </c>
      <c r="AH505" s="195" t="e">
        <f>VLOOKUP('様式４号（個表） '!$G505,'【参考】数式用'!$P$4:$Q$54,2,FALSE)</f>
        <v>#N/A</v>
      </c>
      <c r="AI505" s="195" t="e">
        <f>VLOOKUP('様式４号（個表） '!$G505,'【参考】数式用'!$P$4:$W$54,8,FALSE)</f>
        <v>#N/A</v>
      </c>
      <c r="AJ505" s="195" t="e">
        <f>VLOOKUP('様式４号（個表） '!$G505,'【参考】数式用'!$P$4:$AD$54,15,FALSE)</f>
        <v>#N/A</v>
      </c>
      <c r="AK505" s="195" t="str">
        <f t="shared" si="36"/>
        <v/>
      </c>
      <c r="AL505" s="195" t="str">
        <f t="shared" si="36"/>
        <v/>
      </c>
      <c r="AM505" s="195" t="str">
        <f t="shared" si="37"/>
        <v/>
      </c>
      <c r="AN505" s="195" t="str">
        <f>IF(G505="","",VLOOKUP(G505,'【参考】数式用'!$A$4:$M$54,13,FALSE))</f>
        <v/>
      </c>
      <c r="AO505" s="197" t="str">
        <f t="shared" si="38"/>
        <v>―</v>
      </c>
    </row>
    <row r="506" spans="1:41" ht="45" customHeight="1">
      <c r="A506" s="401">
        <f t="shared" si="39"/>
        <v>491</v>
      </c>
      <c r="B506" s="413" t="str">
        <f>IF('様式第２号　基本情報入力シート'!B543="","",'様式第２号　基本情報入力シート'!B543)</f>
        <v/>
      </c>
      <c r="C506" s="426" t="str">
        <f>IF('様式第２号　基本情報入力シート'!L543="","",'様式第２号　基本情報入力シート'!L543)</f>
        <v/>
      </c>
      <c r="D506" s="426" t="str">
        <f>IF('様式第２号　基本情報入力シート'!Q543="","",'様式第２号　基本情報入力シート'!Q543)</f>
        <v/>
      </c>
      <c r="E506" s="426" t="str">
        <f>IF('様式第２号　基本情報入力シート'!V543="","",'様式第２号　基本情報入力シート'!V543)</f>
        <v/>
      </c>
      <c r="F506" s="426" t="str">
        <f>IF('様式第２号　基本情報入力シート'!W543="","",'様式第２号　基本情報入力シート'!W543)</f>
        <v/>
      </c>
      <c r="G506" s="426" t="str">
        <f>IF('様式第２号　基本情報入力シート'!Z543="","",'様式第２号　基本情報入力シート'!Z543)</f>
        <v/>
      </c>
      <c r="H506" s="475" t="str">
        <f>IF('様式第２号　基本情報入力シート'!AD543="","",'様式第２号　基本情報入力シート'!AD543)</f>
        <v/>
      </c>
      <c r="I506" s="481" t="str">
        <f>IF('様式第２号　基本情報入力シート'!AE543="","",'様式第２号　基本情報入力シート'!AE543)</f>
        <v/>
      </c>
      <c r="J506" s="488"/>
      <c r="K506" s="491"/>
      <c r="L506" s="491"/>
      <c r="M506" s="494" t="str">
        <f>IF(G506="","",VLOOKUP(AM506,'【参考】数式用'!$AZ$3:$BA$6,2,FALSE))</f>
        <v/>
      </c>
      <c r="N506" s="503" t="str">
        <f>IF(G506="","",VLOOKUP(G506,'【参考】数式用'!$A$4:$L$54,MATCH('様式４号（個表） '!M506,'【参考】数式用'!$J$3:$L$3,0)+9,FALSE))</f>
        <v/>
      </c>
      <c r="O506" s="513" t="s">
        <v>2422</v>
      </c>
      <c r="P506" s="517" t="str">
        <f t="shared" si="35"/>
        <v>未入力あり</v>
      </c>
      <c r="Q506" s="525" t="str">
        <f>IFERROR(IF(P506="未入力あり","",ROUNDDOWN(ROUNDDOWN($H506*$I506,0)*VLOOKUP($G506,'【参考】数式用'!$A$4:$E$54,3,FALSE),0)),"")</f>
        <v/>
      </c>
      <c r="R506" s="525" t="str">
        <f>IF(AK506="×",0,IF(P506="未入力あり","",ROUNDDOWN(ROUNDDOWN($H506*$I506,0)*VLOOKUP($G506,'【参考】数式用'!$A$4:$E$54,4,FALSE),0)))</f>
        <v/>
      </c>
      <c r="S506" s="529" t="str">
        <f>IF(AL506="×",0,IF(P506="未入力あり","",ROUNDDOWN(ROUNDDOWN($H506*$I506,0)*VLOOKUP($G506,'【参考】数式用'!$A$4:$E$54,5,FALSE),0)))</f>
        <v/>
      </c>
      <c r="U506" s="534"/>
      <c r="V506" s="534"/>
      <c r="W506" s="534"/>
      <c r="X506" s="534"/>
      <c r="Y506" s="534"/>
      <c r="Z506" s="534"/>
      <c r="AA506" s="534"/>
      <c r="AB506" s="534"/>
      <c r="AC506" s="534"/>
      <c r="AD506" s="534"/>
      <c r="AE506" s="534"/>
      <c r="AG506" s="541" t="e">
        <f>IF(#REF!="○",F506,"")</f>
        <v>#REF!</v>
      </c>
      <c r="AH506" s="195" t="e">
        <f>VLOOKUP('様式４号（個表） '!$G506,'【参考】数式用'!$P$4:$Q$54,2,FALSE)</f>
        <v>#N/A</v>
      </c>
      <c r="AI506" s="195" t="e">
        <f>VLOOKUP('様式４号（個表） '!$G506,'【参考】数式用'!$P$4:$W$54,8,FALSE)</f>
        <v>#N/A</v>
      </c>
      <c r="AJ506" s="195" t="e">
        <f>VLOOKUP('様式４号（個表） '!$G506,'【参考】数式用'!$P$4:$AD$54,15,FALSE)</f>
        <v>#N/A</v>
      </c>
      <c r="AK506" s="195" t="str">
        <f t="shared" si="36"/>
        <v/>
      </c>
      <c r="AL506" s="195" t="str">
        <f t="shared" si="36"/>
        <v/>
      </c>
      <c r="AM506" s="195" t="str">
        <f t="shared" si="37"/>
        <v/>
      </c>
      <c r="AN506" s="195" t="str">
        <f>IF(G506="","",VLOOKUP(G506,'【参考】数式用'!$A$4:$M$54,13,FALSE))</f>
        <v/>
      </c>
      <c r="AO506" s="197" t="str">
        <f t="shared" si="38"/>
        <v>―</v>
      </c>
    </row>
    <row r="507" spans="1:41" ht="45" customHeight="1">
      <c r="A507" s="401">
        <f t="shared" si="39"/>
        <v>492</v>
      </c>
      <c r="B507" s="413" t="str">
        <f>IF('様式第２号　基本情報入力シート'!B544="","",'様式第２号　基本情報入力シート'!B544)</f>
        <v/>
      </c>
      <c r="C507" s="426" t="str">
        <f>IF('様式第２号　基本情報入力シート'!L544="","",'様式第２号　基本情報入力シート'!L544)</f>
        <v/>
      </c>
      <c r="D507" s="426" t="str">
        <f>IF('様式第２号　基本情報入力シート'!Q544="","",'様式第２号　基本情報入力シート'!Q544)</f>
        <v/>
      </c>
      <c r="E507" s="426" t="str">
        <f>IF('様式第２号　基本情報入力シート'!V544="","",'様式第２号　基本情報入力シート'!V544)</f>
        <v/>
      </c>
      <c r="F507" s="426" t="str">
        <f>IF('様式第２号　基本情報入力シート'!W544="","",'様式第２号　基本情報入力シート'!W544)</f>
        <v/>
      </c>
      <c r="G507" s="426" t="str">
        <f>IF('様式第２号　基本情報入力シート'!Z544="","",'様式第２号　基本情報入力シート'!Z544)</f>
        <v/>
      </c>
      <c r="H507" s="475" t="str">
        <f>IF('様式第２号　基本情報入力シート'!AD544="","",'様式第２号　基本情報入力シート'!AD544)</f>
        <v/>
      </c>
      <c r="I507" s="481" t="str">
        <f>IF('様式第２号　基本情報入力シート'!AE544="","",'様式第２号　基本情報入力シート'!AE544)</f>
        <v/>
      </c>
      <c r="J507" s="488"/>
      <c r="K507" s="491"/>
      <c r="L507" s="491"/>
      <c r="M507" s="494" t="str">
        <f>IF(G507="","",VLOOKUP(AM507,'【参考】数式用'!$AZ$3:$BA$6,2,FALSE))</f>
        <v/>
      </c>
      <c r="N507" s="503" t="str">
        <f>IF(G507="","",VLOOKUP(G507,'【参考】数式用'!$A$4:$L$54,MATCH('様式４号（個表） '!M507,'【参考】数式用'!$J$3:$L$3,0)+9,FALSE))</f>
        <v/>
      </c>
      <c r="O507" s="513" t="s">
        <v>2422</v>
      </c>
      <c r="P507" s="517" t="str">
        <f t="shared" si="35"/>
        <v>未入力あり</v>
      </c>
      <c r="Q507" s="525" t="str">
        <f>IFERROR(IF(P507="未入力あり","",ROUNDDOWN(ROUNDDOWN($H507*$I507,0)*VLOOKUP($G507,'【参考】数式用'!$A$4:$E$54,3,FALSE),0)),"")</f>
        <v/>
      </c>
      <c r="R507" s="525" t="str">
        <f>IF(AK507="×",0,IF(P507="未入力あり","",ROUNDDOWN(ROUNDDOWN($H507*$I507,0)*VLOOKUP($G507,'【参考】数式用'!$A$4:$E$54,4,FALSE),0)))</f>
        <v/>
      </c>
      <c r="S507" s="529" t="str">
        <f>IF(AL507="×",0,IF(P507="未入力あり","",ROUNDDOWN(ROUNDDOWN($H507*$I507,0)*VLOOKUP($G507,'【参考】数式用'!$A$4:$E$54,5,FALSE),0)))</f>
        <v/>
      </c>
      <c r="U507" s="534"/>
      <c r="V507" s="534"/>
      <c r="W507" s="534"/>
      <c r="X507" s="534"/>
      <c r="Y507" s="534"/>
      <c r="Z507" s="534"/>
      <c r="AA507" s="534"/>
      <c r="AB507" s="534"/>
      <c r="AC507" s="534"/>
      <c r="AD507" s="534"/>
      <c r="AE507" s="534"/>
      <c r="AG507" s="541" t="e">
        <f>IF(#REF!="○",F507,"")</f>
        <v>#REF!</v>
      </c>
      <c r="AH507" s="195" t="e">
        <f>VLOOKUP('様式４号（個表） '!$G507,'【参考】数式用'!$P$4:$Q$54,2,FALSE)</f>
        <v>#N/A</v>
      </c>
      <c r="AI507" s="195" t="e">
        <f>VLOOKUP('様式４号（個表） '!$G507,'【参考】数式用'!$P$4:$W$54,8,FALSE)</f>
        <v>#N/A</v>
      </c>
      <c r="AJ507" s="195" t="e">
        <f>VLOOKUP('様式４号（個表） '!$G507,'【参考】数式用'!$P$4:$AD$54,15,FALSE)</f>
        <v>#N/A</v>
      </c>
      <c r="AK507" s="195" t="str">
        <f t="shared" si="36"/>
        <v/>
      </c>
      <c r="AL507" s="195" t="str">
        <f t="shared" si="36"/>
        <v/>
      </c>
      <c r="AM507" s="195" t="str">
        <f t="shared" si="37"/>
        <v/>
      </c>
      <c r="AN507" s="195" t="str">
        <f>IF(G507="","",VLOOKUP(G507,'【参考】数式用'!$A$4:$M$54,13,FALSE))</f>
        <v/>
      </c>
      <c r="AO507" s="197" t="str">
        <f t="shared" si="38"/>
        <v>―</v>
      </c>
    </row>
    <row r="508" spans="1:41" ht="45" customHeight="1">
      <c r="A508" s="401">
        <f t="shared" si="39"/>
        <v>493</v>
      </c>
      <c r="B508" s="413" t="str">
        <f>IF('様式第２号　基本情報入力シート'!B545="","",'様式第２号　基本情報入力シート'!B545)</f>
        <v/>
      </c>
      <c r="C508" s="426" t="str">
        <f>IF('様式第２号　基本情報入力シート'!L545="","",'様式第２号　基本情報入力シート'!L545)</f>
        <v/>
      </c>
      <c r="D508" s="426" t="str">
        <f>IF('様式第２号　基本情報入力シート'!Q545="","",'様式第２号　基本情報入力シート'!Q545)</f>
        <v/>
      </c>
      <c r="E508" s="426" t="str">
        <f>IF('様式第２号　基本情報入力シート'!V545="","",'様式第２号　基本情報入力シート'!V545)</f>
        <v/>
      </c>
      <c r="F508" s="426" t="str">
        <f>IF('様式第２号　基本情報入力シート'!W545="","",'様式第２号　基本情報入力シート'!W545)</f>
        <v/>
      </c>
      <c r="G508" s="426" t="str">
        <f>IF('様式第２号　基本情報入力シート'!Z545="","",'様式第２号　基本情報入力シート'!Z545)</f>
        <v/>
      </c>
      <c r="H508" s="475" t="str">
        <f>IF('様式第２号　基本情報入力シート'!AD545="","",'様式第２号　基本情報入力シート'!AD545)</f>
        <v/>
      </c>
      <c r="I508" s="481" t="str">
        <f>IF('様式第２号　基本情報入力シート'!AE545="","",'様式第２号　基本情報入力シート'!AE545)</f>
        <v/>
      </c>
      <c r="J508" s="488"/>
      <c r="K508" s="491"/>
      <c r="L508" s="491"/>
      <c r="M508" s="494" t="str">
        <f>IF(G508="","",VLOOKUP(AM508,'【参考】数式用'!$AZ$3:$BA$6,2,FALSE))</f>
        <v/>
      </c>
      <c r="N508" s="503" t="str">
        <f>IF(G508="","",VLOOKUP(G508,'【参考】数式用'!$A$4:$L$54,MATCH('様式４号（個表） '!M508,'【参考】数式用'!$J$3:$L$3,0)+9,FALSE))</f>
        <v/>
      </c>
      <c r="O508" s="513" t="s">
        <v>2422</v>
      </c>
      <c r="P508" s="517" t="str">
        <f t="shared" si="35"/>
        <v>未入力あり</v>
      </c>
      <c r="Q508" s="525" t="str">
        <f>IFERROR(IF(P508="未入力あり","",ROUNDDOWN(ROUNDDOWN($H508*$I508,0)*VLOOKUP($G508,'【参考】数式用'!$A$4:$E$54,3,FALSE),0)),"")</f>
        <v/>
      </c>
      <c r="R508" s="525" t="str">
        <f>IF(AK508="×",0,IF(P508="未入力あり","",ROUNDDOWN(ROUNDDOWN($H508*$I508,0)*VLOOKUP($G508,'【参考】数式用'!$A$4:$E$54,4,FALSE),0)))</f>
        <v/>
      </c>
      <c r="S508" s="529" t="str">
        <f>IF(AL508="×",0,IF(P508="未入力あり","",ROUNDDOWN(ROUNDDOWN($H508*$I508,0)*VLOOKUP($G508,'【参考】数式用'!$A$4:$E$54,5,FALSE),0)))</f>
        <v/>
      </c>
      <c r="U508" s="534"/>
      <c r="V508" s="534"/>
      <c r="W508" s="534"/>
      <c r="X508" s="534"/>
      <c r="Y508" s="534"/>
      <c r="Z508" s="534"/>
      <c r="AA508" s="534"/>
      <c r="AB508" s="534"/>
      <c r="AC508" s="534"/>
      <c r="AD508" s="534"/>
      <c r="AE508" s="534"/>
      <c r="AG508" s="541" t="e">
        <f>IF(#REF!="○",F508,"")</f>
        <v>#REF!</v>
      </c>
      <c r="AH508" s="195" t="e">
        <f>VLOOKUP('様式４号（個表） '!$G508,'【参考】数式用'!$P$4:$Q$54,2,FALSE)</f>
        <v>#N/A</v>
      </c>
      <c r="AI508" s="195" t="e">
        <f>VLOOKUP('様式４号（個表） '!$G508,'【参考】数式用'!$P$4:$W$54,8,FALSE)</f>
        <v>#N/A</v>
      </c>
      <c r="AJ508" s="195" t="e">
        <f>VLOOKUP('様式４号（個表） '!$G508,'【参考】数式用'!$P$4:$AD$54,15,FALSE)</f>
        <v>#N/A</v>
      </c>
      <c r="AK508" s="195" t="str">
        <f t="shared" si="36"/>
        <v/>
      </c>
      <c r="AL508" s="195" t="str">
        <f t="shared" si="36"/>
        <v/>
      </c>
      <c r="AM508" s="195" t="str">
        <f t="shared" si="37"/>
        <v/>
      </c>
      <c r="AN508" s="195" t="str">
        <f>IF(G508="","",VLOOKUP(G508,'【参考】数式用'!$A$4:$M$54,13,FALSE))</f>
        <v/>
      </c>
      <c r="AO508" s="197" t="str">
        <f t="shared" si="38"/>
        <v>―</v>
      </c>
    </row>
    <row r="509" spans="1:41" ht="45" customHeight="1">
      <c r="A509" s="401">
        <f t="shared" si="39"/>
        <v>494</v>
      </c>
      <c r="B509" s="413" t="str">
        <f>IF('様式第２号　基本情報入力シート'!B546="","",'様式第２号　基本情報入力シート'!B546)</f>
        <v/>
      </c>
      <c r="C509" s="426" t="str">
        <f>IF('様式第２号　基本情報入力シート'!L546="","",'様式第２号　基本情報入力シート'!L546)</f>
        <v/>
      </c>
      <c r="D509" s="426" t="str">
        <f>IF('様式第２号　基本情報入力シート'!Q546="","",'様式第２号　基本情報入力シート'!Q546)</f>
        <v/>
      </c>
      <c r="E509" s="426" t="str">
        <f>IF('様式第２号　基本情報入力シート'!V546="","",'様式第２号　基本情報入力シート'!V546)</f>
        <v/>
      </c>
      <c r="F509" s="426" t="str">
        <f>IF('様式第２号　基本情報入力シート'!W546="","",'様式第２号　基本情報入力シート'!W546)</f>
        <v/>
      </c>
      <c r="G509" s="426" t="str">
        <f>IF('様式第２号　基本情報入力シート'!Z546="","",'様式第２号　基本情報入力シート'!Z546)</f>
        <v/>
      </c>
      <c r="H509" s="475" t="str">
        <f>IF('様式第２号　基本情報入力シート'!AD546="","",'様式第２号　基本情報入力シート'!AD546)</f>
        <v/>
      </c>
      <c r="I509" s="481" t="str">
        <f>IF('様式第２号　基本情報入力シート'!AE546="","",'様式第２号　基本情報入力シート'!AE546)</f>
        <v/>
      </c>
      <c r="J509" s="488"/>
      <c r="K509" s="491"/>
      <c r="L509" s="491"/>
      <c r="M509" s="494" t="str">
        <f>IF(G509="","",VLOOKUP(AM509,'【参考】数式用'!$AZ$3:$BA$6,2,FALSE))</f>
        <v/>
      </c>
      <c r="N509" s="503" t="str">
        <f>IF(G509="","",VLOOKUP(G509,'【参考】数式用'!$A$4:$L$54,MATCH('様式４号（個表） '!M509,'【参考】数式用'!$J$3:$L$3,0)+9,FALSE))</f>
        <v/>
      </c>
      <c r="O509" s="513" t="s">
        <v>2422</v>
      </c>
      <c r="P509" s="517" t="str">
        <f t="shared" si="35"/>
        <v>未入力あり</v>
      </c>
      <c r="Q509" s="525" t="str">
        <f>IFERROR(IF(P509="未入力あり","",ROUNDDOWN(ROUNDDOWN($H509*$I509,0)*VLOOKUP($G509,'【参考】数式用'!$A$4:$E$54,3,FALSE),0)),"")</f>
        <v/>
      </c>
      <c r="R509" s="525" t="str">
        <f>IF(AK509="×",0,IF(P509="未入力あり","",ROUNDDOWN(ROUNDDOWN($H509*$I509,0)*VLOOKUP($G509,'【参考】数式用'!$A$4:$E$54,4,FALSE),0)))</f>
        <v/>
      </c>
      <c r="S509" s="529" t="str">
        <f>IF(AL509="×",0,IF(P509="未入力あり","",ROUNDDOWN(ROUNDDOWN($H509*$I509,0)*VLOOKUP($G509,'【参考】数式用'!$A$4:$E$54,5,FALSE),0)))</f>
        <v/>
      </c>
      <c r="U509" s="534"/>
      <c r="V509" s="534"/>
      <c r="W509" s="534"/>
      <c r="X509" s="534"/>
      <c r="Y509" s="534"/>
      <c r="Z509" s="534"/>
      <c r="AA509" s="534"/>
      <c r="AB509" s="534"/>
      <c r="AC509" s="534"/>
      <c r="AD509" s="534"/>
      <c r="AE509" s="534"/>
      <c r="AG509" s="541" t="e">
        <f>IF(#REF!="○",F509,"")</f>
        <v>#REF!</v>
      </c>
      <c r="AH509" s="195" t="e">
        <f>VLOOKUP('様式４号（個表） '!$G509,'【参考】数式用'!$P$4:$Q$54,2,FALSE)</f>
        <v>#N/A</v>
      </c>
      <c r="AI509" s="195" t="e">
        <f>VLOOKUP('様式４号（個表） '!$G509,'【参考】数式用'!$P$4:$W$54,8,FALSE)</f>
        <v>#N/A</v>
      </c>
      <c r="AJ509" s="195" t="e">
        <f>VLOOKUP('様式４号（個表） '!$G509,'【参考】数式用'!$P$4:$AD$54,15,FALSE)</f>
        <v>#N/A</v>
      </c>
      <c r="AK509" s="195" t="str">
        <f t="shared" si="36"/>
        <v/>
      </c>
      <c r="AL509" s="195" t="str">
        <f t="shared" si="36"/>
        <v/>
      </c>
      <c r="AM509" s="195" t="str">
        <f t="shared" si="37"/>
        <v/>
      </c>
      <c r="AN509" s="195" t="str">
        <f>IF(G509="","",VLOOKUP(G509,'【参考】数式用'!$A$4:$M$54,13,FALSE))</f>
        <v/>
      </c>
      <c r="AO509" s="197" t="str">
        <f t="shared" si="38"/>
        <v>―</v>
      </c>
    </row>
    <row r="510" spans="1:41" ht="45" customHeight="1">
      <c r="A510" s="401">
        <f t="shared" si="39"/>
        <v>495</v>
      </c>
      <c r="B510" s="413" t="str">
        <f>IF('様式第２号　基本情報入力シート'!B547="","",'様式第２号　基本情報入力シート'!B547)</f>
        <v/>
      </c>
      <c r="C510" s="426" t="str">
        <f>IF('様式第２号　基本情報入力シート'!L547="","",'様式第２号　基本情報入力シート'!L547)</f>
        <v/>
      </c>
      <c r="D510" s="426" t="str">
        <f>IF('様式第２号　基本情報入力シート'!Q547="","",'様式第２号　基本情報入力シート'!Q547)</f>
        <v/>
      </c>
      <c r="E510" s="426" t="str">
        <f>IF('様式第２号　基本情報入力シート'!V547="","",'様式第２号　基本情報入力シート'!V547)</f>
        <v/>
      </c>
      <c r="F510" s="426" t="str">
        <f>IF('様式第２号　基本情報入力シート'!W547="","",'様式第２号　基本情報入力シート'!W547)</f>
        <v/>
      </c>
      <c r="G510" s="426" t="str">
        <f>IF('様式第２号　基本情報入力シート'!Z547="","",'様式第２号　基本情報入力シート'!Z547)</f>
        <v/>
      </c>
      <c r="H510" s="475" t="str">
        <f>IF('様式第２号　基本情報入力シート'!AD547="","",'様式第２号　基本情報入力シート'!AD547)</f>
        <v/>
      </c>
      <c r="I510" s="481" t="str">
        <f>IF('様式第２号　基本情報入力シート'!AE547="","",'様式第２号　基本情報入力シート'!AE547)</f>
        <v/>
      </c>
      <c r="J510" s="488"/>
      <c r="K510" s="491"/>
      <c r="L510" s="491"/>
      <c r="M510" s="494" t="str">
        <f>IF(G510="","",VLOOKUP(AM510,'【参考】数式用'!$AZ$3:$BA$6,2,FALSE))</f>
        <v/>
      </c>
      <c r="N510" s="503" t="str">
        <f>IF(G510="","",VLOOKUP(G510,'【参考】数式用'!$A$4:$L$54,MATCH('様式４号（個表） '!M510,'【参考】数式用'!$J$3:$L$3,0)+9,FALSE))</f>
        <v/>
      </c>
      <c r="O510" s="513" t="s">
        <v>2422</v>
      </c>
      <c r="P510" s="517" t="str">
        <f t="shared" si="35"/>
        <v>未入力あり</v>
      </c>
      <c r="Q510" s="525" t="str">
        <f>IFERROR(IF(P510="未入力あり","",ROUNDDOWN(ROUNDDOWN($H510*$I510,0)*VLOOKUP($G510,'【参考】数式用'!$A$4:$E$54,3,FALSE),0)),"")</f>
        <v/>
      </c>
      <c r="R510" s="525" t="str">
        <f>IF(AK510="×",0,IF(P510="未入力あり","",ROUNDDOWN(ROUNDDOWN($H510*$I510,0)*VLOOKUP($G510,'【参考】数式用'!$A$4:$E$54,4,FALSE),0)))</f>
        <v/>
      </c>
      <c r="S510" s="529" t="str">
        <f>IF(AL510="×",0,IF(P510="未入力あり","",ROUNDDOWN(ROUNDDOWN($H510*$I510,0)*VLOOKUP($G510,'【参考】数式用'!$A$4:$E$54,5,FALSE),0)))</f>
        <v/>
      </c>
      <c r="U510" s="534"/>
      <c r="V510" s="534"/>
      <c r="W510" s="534"/>
      <c r="X510" s="534"/>
      <c r="Y510" s="534"/>
      <c r="Z510" s="534"/>
      <c r="AA510" s="534"/>
      <c r="AB510" s="534"/>
      <c r="AC510" s="534"/>
      <c r="AD510" s="534"/>
      <c r="AE510" s="534"/>
      <c r="AG510" s="541" t="e">
        <f>IF(#REF!="○",F510,"")</f>
        <v>#REF!</v>
      </c>
      <c r="AH510" s="195" t="e">
        <f>VLOOKUP('様式４号（個表） '!$G510,'【参考】数式用'!$P$4:$Q$54,2,FALSE)</f>
        <v>#N/A</v>
      </c>
      <c r="AI510" s="195" t="e">
        <f>VLOOKUP('様式４号（個表） '!$G510,'【参考】数式用'!$P$4:$W$54,8,FALSE)</f>
        <v>#N/A</v>
      </c>
      <c r="AJ510" s="195" t="e">
        <f>VLOOKUP('様式４号（個表） '!$G510,'【参考】数式用'!$P$4:$AD$54,15,FALSE)</f>
        <v>#N/A</v>
      </c>
      <c r="AK510" s="195" t="str">
        <f t="shared" si="36"/>
        <v/>
      </c>
      <c r="AL510" s="195" t="str">
        <f t="shared" si="36"/>
        <v/>
      </c>
      <c r="AM510" s="195" t="str">
        <f t="shared" si="37"/>
        <v/>
      </c>
      <c r="AN510" s="195" t="str">
        <f>IF(G510="","",VLOOKUP(G510,'【参考】数式用'!$A$4:$M$54,13,FALSE))</f>
        <v/>
      </c>
      <c r="AO510" s="197" t="str">
        <f t="shared" si="38"/>
        <v>―</v>
      </c>
    </row>
    <row r="511" spans="1:41" ht="45" customHeight="1">
      <c r="A511" s="401">
        <f t="shared" si="39"/>
        <v>496</v>
      </c>
      <c r="B511" s="413" t="str">
        <f>IF('様式第２号　基本情報入力シート'!B548="","",'様式第２号　基本情報入力シート'!B548)</f>
        <v/>
      </c>
      <c r="C511" s="426" t="str">
        <f>IF('様式第２号　基本情報入力シート'!L548="","",'様式第２号　基本情報入力シート'!L548)</f>
        <v/>
      </c>
      <c r="D511" s="426" t="str">
        <f>IF('様式第２号　基本情報入力シート'!Q548="","",'様式第２号　基本情報入力シート'!Q548)</f>
        <v/>
      </c>
      <c r="E511" s="426" t="str">
        <f>IF('様式第２号　基本情報入力シート'!V548="","",'様式第２号　基本情報入力シート'!V548)</f>
        <v/>
      </c>
      <c r="F511" s="426" t="str">
        <f>IF('様式第２号　基本情報入力シート'!W548="","",'様式第２号　基本情報入力シート'!W548)</f>
        <v/>
      </c>
      <c r="G511" s="426" t="str">
        <f>IF('様式第２号　基本情報入力シート'!Z548="","",'様式第２号　基本情報入力シート'!Z548)</f>
        <v/>
      </c>
      <c r="H511" s="475" t="str">
        <f>IF('様式第２号　基本情報入力シート'!AD548="","",'様式第２号　基本情報入力シート'!AD548)</f>
        <v/>
      </c>
      <c r="I511" s="481" t="str">
        <f>IF('様式第２号　基本情報入力シート'!AE548="","",'様式第２号　基本情報入力シート'!AE548)</f>
        <v/>
      </c>
      <c r="J511" s="488"/>
      <c r="K511" s="491"/>
      <c r="L511" s="491"/>
      <c r="M511" s="494" t="str">
        <f>IF(G511="","",VLOOKUP(AM511,'【参考】数式用'!$AZ$3:$BA$6,2,FALSE))</f>
        <v/>
      </c>
      <c r="N511" s="503" t="str">
        <f>IF(G511="","",VLOOKUP(G511,'【参考】数式用'!$A$4:$L$54,MATCH('様式４号（個表） '!M511,'【参考】数式用'!$J$3:$L$3,0)+9,FALSE))</f>
        <v/>
      </c>
      <c r="O511" s="513" t="s">
        <v>2422</v>
      </c>
      <c r="P511" s="517" t="str">
        <f t="shared" si="35"/>
        <v>未入力あり</v>
      </c>
      <c r="Q511" s="525" t="str">
        <f>IFERROR(IF(P511="未入力あり","",ROUNDDOWN(ROUNDDOWN($H511*$I511,0)*VLOOKUP($G511,'【参考】数式用'!$A$4:$E$54,3,FALSE),0)),"")</f>
        <v/>
      </c>
      <c r="R511" s="525" t="str">
        <f>IF(AK511="×",0,IF(P511="未入力あり","",ROUNDDOWN(ROUNDDOWN($H511*$I511,0)*VLOOKUP($G511,'【参考】数式用'!$A$4:$E$54,4,FALSE),0)))</f>
        <v/>
      </c>
      <c r="S511" s="529" t="str">
        <f>IF(AL511="×",0,IF(P511="未入力あり","",ROUNDDOWN(ROUNDDOWN($H511*$I511,0)*VLOOKUP($G511,'【参考】数式用'!$A$4:$E$54,5,FALSE),0)))</f>
        <v/>
      </c>
      <c r="U511" s="534"/>
      <c r="V511" s="534"/>
      <c r="W511" s="534"/>
      <c r="X511" s="534"/>
      <c r="Y511" s="534"/>
      <c r="Z511" s="534"/>
      <c r="AA511" s="534"/>
      <c r="AB511" s="534"/>
      <c r="AC511" s="534"/>
      <c r="AD511" s="534"/>
      <c r="AE511" s="534"/>
      <c r="AG511" s="541" t="e">
        <f>IF(#REF!="○",F511,"")</f>
        <v>#REF!</v>
      </c>
      <c r="AH511" s="195" t="e">
        <f>VLOOKUP('様式４号（個表） '!$G511,'【参考】数式用'!$P$4:$Q$54,2,FALSE)</f>
        <v>#N/A</v>
      </c>
      <c r="AI511" s="195" t="e">
        <f>VLOOKUP('様式４号（個表） '!$G511,'【参考】数式用'!$P$4:$W$54,8,FALSE)</f>
        <v>#N/A</v>
      </c>
      <c r="AJ511" s="195" t="e">
        <f>VLOOKUP('様式４号（個表） '!$G511,'【参考】数式用'!$P$4:$AD$54,15,FALSE)</f>
        <v>#N/A</v>
      </c>
      <c r="AK511" s="195" t="str">
        <f t="shared" si="36"/>
        <v/>
      </c>
      <c r="AL511" s="195" t="str">
        <f t="shared" si="36"/>
        <v/>
      </c>
      <c r="AM511" s="195" t="str">
        <f t="shared" si="37"/>
        <v/>
      </c>
      <c r="AN511" s="195" t="str">
        <f>IF(G511="","",VLOOKUP(G511,'【参考】数式用'!$A$4:$M$54,13,FALSE))</f>
        <v/>
      </c>
      <c r="AO511" s="197" t="str">
        <f t="shared" si="38"/>
        <v>―</v>
      </c>
    </row>
    <row r="512" spans="1:41" ht="45" customHeight="1">
      <c r="A512" s="401">
        <f t="shared" si="39"/>
        <v>497</v>
      </c>
      <c r="B512" s="413" t="str">
        <f>IF('様式第２号　基本情報入力シート'!B549="","",'様式第２号　基本情報入力シート'!B549)</f>
        <v/>
      </c>
      <c r="C512" s="426" t="str">
        <f>IF('様式第２号　基本情報入力シート'!L549="","",'様式第２号　基本情報入力シート'!L549)</f>
        <v/>
      </c>
      <c r="D512" s="426" t="str">
        <f>IF('様式第２号　基本情報入力シート'!Q549="","",'様式第２号　基本情報入力シート'!Q549)</f>
        <v/>
      </c>
      <c r="E512" s="426" t="str">
        <f>IF('様式第２号　基本情報入力シート'!V549="","",'様式第２号　基本情報入力シート'!V549)</f>
        <v/>
      </c>
      <c r="F512" s="426" t="str">
        <f>IF('様式第２号　基本情報入力シート'!W549="","",'様式第２号　基本情報入力シート'!W549)</f>
        <v/>
      </c>
      <c r="G512" s="426" t="str">
        <f>IF('様式第２号　基本情報入力シート'!Z549="","",'様式第２号　基本情報入力シート'!Z549)</f>
        <v/>
      </c>
      <c r="H512" s="475" t="str">
        <f>IF('様式第２号　基本情報入力シート'!AD549="","",'様式第２号　基本情報入力シート'!AD549)</f>
        <v/>
      </c>
      <c r="I512" s="481" t="str">
        <f>IF('様式第２号　基本情報入力シート'!AE549="","",'様式第２号　基本情報入力シート'!AE549)</f>
        <v/>
      </c>
      <c r="J512" s="488"/>
      <c r="K512" s="491"/>
      <c r="L512" s="491"/>
      <c r="M512" s="494" t="str">
        <f>IF(G512="","",VLOOKUP(AM512,'【参考】数式用'!$AZ$3:$BA$6,2,FALSE))</f>
        <v/>
      </c>
      <c r="N512" s="503" t="str">
        <f>IF(G512="","",VLOOKUP(G512,'【参考】数式用'!$A$4:$L$54,MATCH('様式４号（個表） '!M512,'【参考】数式用'!$J$3:$L$3,0)+9,FALSE))</f>
        <v/>
      </c>
      <c r="O512" s="513" t="s">
        <v>2422</v>
      </c>
      <c r="P512" s="517" t="str">
        <f t="shared" si="35"/>
        <v>未入力あり</v>
      </c>
      <c r="Q512" s="525" t="str">
        <f>IFERROR(IF(P512="未入力あり","",ROUNDDOWN(ROUNDDOWN($H512*$I512,0)*VLOOKUP($G512,'【参考】数式用'!$A$4:$E$54,3,FALSE),0)),"")</f>
        <v/>
      </c>
      <c r="R512" s="525" t="str">
        <f>IF(AK512="×",0,IF(P512="未入力あり","",ROUNDDOWN(ROUNDDOWN($H512*$I512,0)*VLOOKUP($G512,'【参考】数式用'!$A$4:$E$54,4,FALSE),0)))</f>
        <v/>
      </c>
      <c r="S512" s="529" t="str">
        <f>IF(AL512="×",0,IF(P512="未入力あり","",ROUNDDOWN(ROUNDDOWN($H512*$I512,0)*VLOOKUP($G512,'【参考】数式用'!$A$4:$E$54,5,FALSE),0)))</f>
        <v/>
      </c>
      <c r="U512" s="534"/>
      <c r="V512" s="534"/>
      <c r="W512" s="534"/>
      <c r="X512" s="534"/>
      <c r="Y512" s="534"/>
      <c r="Z512" s="534"/>
      <c r="AA512" s="534"/>
      <c r="AB512" s="534"/>
      <c r="AC512" s="534"/>
      <c r="AD512" s="534"/>
      <c r="AE512" s="534"/>
      <c r="AG512" s="541" t="e">
        <f>IF(#REF!="○",F512,"")</f>
        <v>#REF!</v>
      </c>
      <c r="AH512" s="195" t="e">
        <f>VLOOKUP('様式４号（個表） '!$G512,'【参考】数式用'!$P$4:$Q$54,2,FALSE)</f>
        <v>#N/A</v>
      </c>
      <c r="AI512" s="195" t="e">
        <f>VLOOKUP('様式４号（個表） '!$G512,'【参考】数式用'!$P$4:$W$54,8,FALSE)</f>
        <v>#N/A</v>
      </c>
      <c r="AJ512" s="195" t="e">
        <f>VLOOKUP('様式４号（個表） '!$G512,'【参考】数式用'!$P$4:$AD$54,15,FALSE)</f>
        <v>#N/A</v>
      </c>
      <c r="AK512" s="195" t="str">
        <f t="shared" si="36"/>
        <v/>
      </c>
      <c r="AL512" s="195" t="str">
        <f t="shared" si="36"/>
        <v/>
      </c>
      <c r="AM512" s="195" t="str">
        <f t="shared" si="37"/>
        <v/>
      </c>
      <c r="AN512" s="195" t="str">
        <f>IF(G512="","",VLOOKUP(G512,'【参考】数式用'!$A$4:$M$54,13,FALSE))</f>
        <v/>
      </c>
      <c r="AO512" s="197" t="str">
        <f t="shared" si="38"/>
        <v>―</v>
      </c>
    </row>
    <row r="513" spans="1:41" ht="45" customHeight="1">
      <c r="A513" s="401">
        <f t="shared" si="39"/>
        <v>498</v>
      </c>
      <c r="B513" s="413" t="str">
        <f>IF('様式第２号　基本情報入力シート'!B550="","",'様式第２号　基本情報入力シート'!B550)</f>
        <v/>
      </c>
      <c r="C513" s="426" t="str">
        <f>IF('様式第２号　基本情報入力シート'!L550="","",'様式第２号　基本情報入力シート'!L550)</f>
        <v/>
      </c>
      <c r="D513" s="426" t="str">
        <f>IF('様式第２号　基本情報入力シート'!Q550="","",'様式第２号　基本情報入力シート'!Q550)</f>
        <v/>
      </c>
      <c r="E513" s="426" t="str">
        <f>IF('様式第２号　基本情報入力シート'!V550="","",'様式第２号　基本情報入力シート'!V550)</f>
        <v/>
      </c>
      <c r="F513" s="426" t="str">
        <f>IF('様式第２号　基本情報入力シート'!W550="","",'様式第２号　基本情報入力シート'!W550)</f>
        <v/>
      </c>
      <c r="G513" s="426" t="str">
        <f>IF('様式第２号　基本情報入力シート'!Z550="","",'様式第２号　基本情報入力シート'!Z550)</f>
        <v/>
      </c>
      <c r="H513" s="475" t="str">
        <f>IF('様式第２号　基本情報入力シート'!AD550="","",'様式第２号　基本情報入力シート'!AD550)</f>
        <v/>
      </c>
      <c r="I513" s="481" t="str">
        <f>IF('様式第２号　基本情報入力シート'!AE550="","",'様式第２号　基本情報入力シート'!AE550)</f>
        <v/>
      </c>
      <c r="J513" s="488"/>
      <c r="K513" s="491"/>
      <c r="L513" s="491"/>
      <c r="M513" s="494" t="str">
        <f>IF(G513="","",VLOOKUP(AM513,'【参考】数式用'!$AZ$3:$BA$6,2,FALSE))</f>
        <v/>
      </c>
      <c r="N513" s="503" t="str">
        <f>IF(G513="","",VLOOKUP(G513,'【参考】数式用'!$A$4:$L$54,MATCH('様式４号（個表） '!M513,'【参考】数式用'!$J$3:$L$3,0)+9,FALSE))</f>
        <v/>
      </c>
      <c r="O513" s="513" t="s">
        <v>2422</v>
      </c>
      <c r="P513" s="517" t="str">
        <f t="shared" si="35"/>
        <v>未入力あり</v>
      </c>
      <c r="Q513" s="525" t="str">
        <f>IFERROR(IF(P513="未入力あり","",ROUNDDOWN(ROUNDDOWN($H513*$I513,0)*VLOOKUP($G513,'【参考】数式用'!$A$4:$E$54,3,FALSE),0)),"")</f>
        <v/>
      </c>
      <c r="R513" s="525" t="str">
        <f>IF(AK513="×",0,IF(P513="未入力あり","",ROUNDDOWN(ROUNDDOWN($H513*$I513,0)*VLOOKUP($G513,'【参考】数式用'!$A$4:$E$54,4,FALSE),0)))</f>
        <v/>
      </c>
      <c r="S513" s="529" t="str">
        <f>IF(AL513="×",0,IF(P513="未入力あり","",ROUNDDOWN(ROUNDDOWN($H513*$I513,0)*VLOOKUP($G513,'【参考】数式用'!$A$4:$E$54,5,FALSE),0)))</f>
        <v/>
      </c>
      <c r="U513" s="534"/>
      <c r="V513" s="534"/>
      <c r="W513" s="534"/>
      <c r="X513" s="534"/>
      <c r="Y513" s="534"/>
      <c r="Z513" s="534"/>
      <c r="AA513" s="534"/>
      <c r="AB513" s="534"/>
      <c r="AC513" s="534"/>
      <c r="AD513" s="534"/>
      <c r="AE513" s="534"/>
      <c r="AG513" s="541" t="e">
        <f>IF(#REF!="○",F513,"")</f>
        <v>#REF!</v>
      </c>
      <c r="AH513" s="195" t="e">
        <f>VLOOKUP('様式４号（個表） '!$G513,'【参考】数式用'!$P$4:$Q$54,2,FALSE)</f>
        <v>#N/A</v>
      </c>
      <c r="AI513" s="195" t="e">
        <f>VLOOKUP('様式４号（個表） '!$G513,'【参考】数式用'!$P$4:$W$54,8,FALSE)</f>
        <v>#N/A</v>
      </c>
      <c r="AJ513" s="195" t="e">
        <f>VLOOKUP('様式４号（個表） '!$G513,'【参考】数式用'!$P$4:$AD$54,15,FALSE)</f>
        <v>#N/A</v>
      </c>
      <c r="AK513" s="195" t="str">
        <f t="shared" si="36"/>
        <v/>
      </c>
      <c r="AL513" s="195" t="str">
        <f t="shared" si="36"/>
        <v/>
      </c>
      <c r="AM513" s="195" t="str">
        <f t="shared" si="37"/>
        <v/>
      </c>
      <c r="AN513" s="195" t="str">
        <f>IF(G513="","",VLOOKUP(G513,'【参考】数式用'!$A$4:$M$54,13,FALSE))</f>
        <v/>
      </c>
      <c r="AO513" s="197" t="str">
        <f t="shared" si="38"/>
        <v>―</v>
      </c>
    </row>
    <row r="514" spans="1:41" ht="45" customHeight="1">
      <c r="A514" s="401">
        <f t="shared" si="39"/>
        <v>499</v>
      </c>
      <c r="B514" s="413" t="str">
        <f>IF('様式第２号　基本情報入力シート'!B551="","",'様式第２号　基本情報入力シート'!B551)</f>
        <v/>
      </c>
      <c r="C514" s="426" t="str">
        <f>IF('様式第２号　基本情報入力シート'!L551="","",'様式第２号　基本情報入力シート'!L551)</f>
        <v/>
      </c>
      <c r="D514" s="426" t="str">
        <f>IF('様式第２号　基本情報入力シート'!Q551="","",'様式第２号　基本情報入力シート'!Q551)</f>
        <v/>
      </c>
      <c r="E514" s="426" t="str">
        <f>IF('様式第２号　基本情報入力シート'!V551="","",'様式第２号　基本情報入力シート'!V551)</f>
        <v/>
      </c>
      <c r="F514" s="426" t="str">
        <f>IF('様式第２号　基本情報入力シート'!W551="","",'様式第２号　基本情報入力シート'!W551)</f>
        <v/>
      </c>
      <c r="G514" s="426" t="str">
        <f>IF('様式第２号　基本情報入力シート'!Z551="","",'様式第２号　基本情報入力シート'!Z551)</f>
        <v/>
      </c>
      <c r="H514" s="475" t="str">
        <f>IF('様式第２号　基本情報入力シート'!AD551="","",'様式第２号　基本情報入力シート'!AD551)</f>
        <v/>
      </c>
      <c r="I514" s="481" t="str">
        <f>IF('様式第２号　基本情報入力シート'!AE551="","",'様式第２号　基本情報入力シート'!AE551)</f>
        <v/>
      </c>
      <c r="J514" s="488"/>
      <c r="K514" s="491"/>
      <c r="L514" s="491"/>
      <c r="M514" s="494" t="str">
        <f>IF(G514="","",VLOOKUP(AM514,'【参考】数式用'!$AZ$3:$BA$6,2,FALSE))</f>
        <v/>
      </c>
      <c r="N514" s="503" t="str">
        <f>IF(G514="","",VLOOKUP(G514,'【参考】数式用'!$A$4:$L$54,MATCH('様式４号（個表） '!M514,'【参考】数式用'!$J$3:$L$3,0)+9,FALSE))</f>
        <v/>
      </c>
      <c r="O514" s="513" t="s">
        <v>2422</v>
      </c>
      <c r="P514" s="517" t="str">
        <f t="shared" si="35"/>
        <v>未入力あり</v>
      </c>
      <c r="Q514" s="525" t="str">
        <f>IFERROR(IF(P514="未入力あり","",ROUNDDOWN(ROUNDDOWN($H514*$I514,0)*VLOOKUP($G514,'【参考】数式用'!$A$4:$E$54,3,FALSE),0)),"")</f>
        <v/>
      </c>
      <c r="R514" s="525" t="str">
        <f>IF(AK514="×",0,IF(P514="未入力あり","",ROUNDDOWN(ROUNDDOWN($H514*$I514,0)*VLOOKUP($G514,'【参考】数式用'!$A$4:$E$54,4,FALSE),0)))</f>
        <v/>
      </c>
      <c r="S514" s="529" t="str">
        <f>IF(AL514="×",0,IF(P514="未入力あり","",ROUNDDOWN(ROUNDDOWN($H514*$I514,0)*VLOOKUP($G514,'【参考】数式用'!$A$4:$E$54,5,FALSE),0)))</f>
        <v/>
      </c>
      <c r="U514" s="534"/>
      <c r="V514" s="534"/>
      <c r="W514" s="534"/>
      <c r="X514" s="534"/>
      <c r="Y514" s="534"/>
      <c r="Z514" s="534"/>
      <c r="AA514" s="534"/>
      <c r="AB514" s="534"/>
      <c r="AC514" s="534"/>
      <c r="AD514" s="534"/>
      <c r="AE514" s="534"/>
      <c r="AG514" s="541" t="e">
        <f>IF(#REF!="○",F514,"")</f>
        <v>#REF!</v>
      </c>
      <c r="AH514" s="195" t="e">
        <f>VLOOKUP('様式４号（個表） '!$G514,'【参考】数式用'!$P$4:$Q$54,2,FALSE)</f>
        <v>#N/A</v>
      </c>
      <c r="AI514" s="195" t="e">
        <f>VLOOKUP('様式４号（個表） '!$G514,'【参考】数式用'!$P$4:$W$54,8,FALSE)</f>
        <v>#N/A</v>
      </c>
      <c r="AJ514" s="195" t="e">
        <f>VLOOKUP('様式４号（個表） '!$G514,'【参考】数式用'!$P$4:$AD$54,15,FALSE)</f>
        <v>#N/A</v>
      </c>
      <c r="AK514" s="195" t="str">
        <f t="shared" si="36"/>
        <v/>
      </c>
      <c r="AL514" s="195" t="str">
        <f t="shared" si="36"/>
        <v/>
      </c>
      <c r="AM514" s="195" t="str">
        <f t="shared" si="37"/>
        <v/>
      </c>
      <c r="AN514" s="195" t="str">
        <f>IF(G514="","",VLOOKUP(G514,'【参考】数式用'!$A$4:$M$54,13,FALSE))</f>
        <v/>
      </c>
      <c r="AO514" s="197" t="str">
        <f t="shared" si="38"/>
        <v>―</v>
      </c>
    </row>
    <row r="515" spans="1:41" ht="45" customHeight="1">
      <c r="A515" s="401">
        <f t="shared" si="39"/>
        <v>500</v>
      </c>
      <c r="B515" s="413" t="str">
        <f>IF('様式第２号　基本情報入力シート'!B552="","",'様式第２号　基本情報入力シート'!B552)</f>
        <v/>
      </c>
      <c r="C515" s="426" t="str">
        <f>IF('様式第２号　基本情報入力シート'!L552="","",'様式第２号　基本情報入力シート'!L552)</f>
        <v/>
      </c>
      <c r="D515" s="426" t="str">
        <f>IF('様式第２号　基本情報入力シート'!Q552="","",'様式第２号　基本情報入力シート'!Q552)</f>
        <v/>
      </c>
      <c r="E515" s="426" t="str">
        <f>IF('様式第２号　基本情報入力シート'!V552="","",'様式第２号　基本情報入力シート'!V552)</f>
        <v/>
      </c>
      <c r="F515" s="426" t="str">
        <f>IF('様式第２号　基本情報入力シート'!W552="","",'様式第２号　基本情報入力シート'!W552)</f>
        <v/>
      </c>
      <c r="G515" s="426" t="str">
        <f>IF('様式第２号　基本情報入力シート'!Z552="","",'様式第２号　基本情報入力シート'!Z552)</f>
        <v/>
      </c>
      <c r="H515" s="475" t="str">
        <f>IF('様式第２号　基本情報入力シート'!AD552="","",'様式第２号　基本情報入力シート'!AD552)</f>
        <v/>
      </c>
      <c r="I515" s="481" t="str">
        <f>IF('様式第２号　基本情報入力シート'!AE552="","",'様式第２号　基本情報入力シート'!AE552)</f>
        <v/>
      </c>
      <c r="J515" s="488"/>
      <c r="K515" s="491"/>
      <c r="L515" s="491"/>
      <c r="M515" s="494" t="str">
        <f>IF(G515="","",VLOOKUP(AM515,'【参考】数式用'!$AZ$3:$BA$6,2,FALSE))</f>
        <v/>
      </c>
      <c r="N515" s="503" t="str">
        <f>IF(G515="","",VLOOKUP(G515,'【参考】数式用'!$A$4:$L$54,MATCH('様式４号（個表） '!M515,'【参考】数式用'!$J$3:$L$3,0)+9,FALSE))</f>
        <v/>
      </c>
      <c r="O515" s="513" t="s">
        <v>2422</v>
      </c>
      <c r="P515" s="517" t="str">
        <f t="shared" si="35"/>
        <v>未入力あり</v>
      </c>
      <c r="Q515" s="525" t="str">
        <f>IFERROR(IF(P515="未入力あり","",ROUNDDOWN(ROUNDDOWN($H515*$I515,0)*VLOOKUP($G515,'【参考】数式用'!$A$4:$E$54,3,FALSE),0)),"")</f>
        <v/>
      </c>
      <c r="R515" s="525" t="str">
        <f>IF(AK515="×",0,IF(P515="未入力あり","",ROUNDDOWN(ROUNDDOWN($H515*$I515,0)*VLOOKUP($G515,'【参考】数式用'!$A$4:$E$54,4,FALSE),0)))</f>
        <v/>
      </c>
      <c r="S515" s="529" t="str">
        <f>IF(AL515="×",0,IF(P515="未入力あり","",ROUNDDOWN(ROUNDDOWN($H515*$I515,0)*VLOOKUP($G515,'【参考】数式用'!$A$4:$E$54,5,FALSE),0)))</f>
        <v/>
      </c>
      <c r="U515" s="534"/>
      <c r="V515" s="534"/>
      <c r="W515" s="534"/>
      <c r="X515" s="534"/>
      <c r="Y515" s="534"/>
      <c r="Z515" s="534"/>
      <c r="AA515" s="534"/>
      <c r="AB515" s="534"/>
      <c r="AC515" s="534"/>
      <c r="AD515" s="534"/>
      <c r="AE515" s="534"/>
      <c r="AG515" s="541" t="e">
        <f>IF(#REF!="○",F515,"")</f>
        <v>#REF!</v>
      </c>
      <c r="AH515" s="195" t="e">
        <f>VLOOKUP('様式４号（個表） '!$G515,'【参考】数式用'!$P$4:$Q$54,2,FALSE)</f>
        <v>#N/A</v>
      </c>
      <c r="AI515" s="195" t="e">
        <f>VLOOKUP('様式４号（個表） '!$G515,'【参考】数式用'!$P$4:$W$54,8,FALSE)</f>
        <v>#N/A</v>
      </c>
      <c r="AJ515" s="195" t="e">
        <f>VLOOKUP('様式４号（個表） '!$G515,'【参考】数式用'!$P$4:$AD$54,15,FALSE)</f>
        <v>#N/A</v>
      </c>
      <c r="AK515" s="195" t="str">
        <f t="shared" si="36"/>
        <v/>
      </c>
      <c r="AL515" s="195" t="str">
        <f t="shared" si="36"/>
        <v/>
      </c>
      <c r="AM515" s="195" t="str">
        <f t="shared" si="37"/>
        <v/>
      </c>
      <c r="AN515" s="195" t="str">
        <f>IF(G515="","",VLOOKUP(G515,'【参考】数式用'!$A$4:$M$54,13,FALSE))</f>
        <v/>
      </c>
      <c r="AO515" s="197" t="str">
        <f t="shared" si="38"/>
        <v>―</v>
      </c>
    </row>
    <row r="516" spans="1:41">
      <c r="U516" s="534"/>
      <c r="V516" s="534"/>
      <c r="W516" s="534"/>
      <c r="X516" s="534"/>
      <c r="Y516" s="534"/>
      <c r="Z516" s="534"/>
      <c r="AA516" s="534"/>
      <c r="AB516" s="534"/>
      <c r="AC516" s="534"/>
      <c r="AD516" s="534"/>
      <c r="AE516" s="534"/>
    </row>
    <row r="517" spans="1:41">
      <c r="U517" s="534"/>
      <c r="V517" s="534"/>
      <c r="W517" s="534"/>
      <c r="X517" s="534"/>
      <c r="Y517" s="534"/>
      <c r="Z517" s="534"/>
      <c r="AA517" s="534"/>
      <c r="AB517" s="534"/>
      <c r="AC517" s="534"/>
      <c r="AD517" s="534"/>
      <c r="AE517" s="534"/>
    </row>
    <row r="518" spans="1:41">
      <c r="U518" s="534"/>
      <c r="V518" s="534"/>
      <c r="W518" s="534"/>
      <c r="X518" s="534"/>
      <c r="Y518" s="534"/>
      <c r="Z518" s="534"/>
      <c r="AA518" s="534"/>
      <c r="AB518" s="534"/>
      <c r="AC518" s="534"/>
      <c r="AD518" s="534"/>
      <c r="AE518" s="534"/>
    </row>
  </sheetData>
  <sheetProtection password="CC6B" sheet="1" objects="1" scenarios="1"/>
  <mergeCells count="134">
    <mergeCell ref="A1:AH1"/>
    <mergeCell ref="S2:T2"/>
    <mergeCell ref="A3:B3"/>
    <mergeCell ref="C3:F3"/>
    <mergeCell ref="N6:P6"/>
    <mergeCell ref="Q6:T6"/>
    <mergeCell ref="B7:D7"/>
    <mergeCell ref="C8:D8"/>
    <mergeCell ref="C11:D11"/>
    <mergeCell ref="P13:S13"/>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473:AE473"/>
    <mergeCell ref="U474:AE474"/>
    <mergeCell ref="U475:AE475"/>
    <mergeCell ref="U476:AE476"/>
    <mergeCell ref="U477:AE477"/>
    <mergeCell ref="U478:AE478"/>
    <mergeCell ref="U479:AE479"/>
    <mergeCell ref="U480:AE480"/>
    <mergeCell ref="U481:AE481"/>
    <mergeCell ref="U482:AE482"/>
    <mergeCell ref="U483:AE483"/>
    <mergeCell ref="U484:AE484"/>
    <mergeCell ref="U485:AE485"/>
    <mergeCell ref="U486:AE486"/>
    <mergeCell ref="U487:AE487"/>
    <mergeCell ref="U488:AE488"/>
    <mergeCell ref="U489:AE489"/>
    <mergeCell ref="U490:AE490"/>
    <mergeCell ref="U491:AE491"/>
    <mergeCell ref="U492:AE492"/>
    <mergeCell ref="U493:AE493"/>
    <mergeCell ref="U494:AE494"/>
    <mergeCell ref="U495:AE495"/>
    <mergeCell ref="U496:AE496"/>
    <mergeCell ref="U497:AE497"/>
    <mergeCell ref="U498:AE498"/>
    <mergeCell ref="U499:AE499"/>
    <mergeCell ref="U500:AE500"/>
    <mergeCell ref="U501:AE501"/>
    <mergeCell ref="U502:AE502"/>
    <mergeCell ref="U503:AE503"/>
    <mergeCell ref="U504:AE504"/>
    <mergeCell ref="U505:AE505"/>
    <mergeCell ref="U506:AE506"/>
    <mergeCell ref="U507:AE507"/>
    <mergeCell ref="U508:AE508"/>
    <mergeCell ref="U509:AE509"/>
    <mergeCell ref="U510:AE510"/>
    <mergeCell ref="U511:AE511"/>
    <mergeCell ref="U512:AE512"/>
    <mergeCell ref="U513:AE513"/>
    <mergeCell ref="U514:AE514"/>
    <mergeCell ref="U515:AE515"/>
    <mergeCell ref="U516:AE516"/>
    <mergeCell ref="U517:AE517"/>
    <mergeCell ref="U518:AE518"/>
    <mergeCell ref="N4:P5"/>
    <mergeCell ref="Q4:T5"/>
    <mergeCell ref="A5:D6"/>
    <mergeCell ref="E5:E6"/>
    <mergeCell ref="N7:P8"/>
    <mergeCell ref="Q7:T8"/>
    <mergeCell ref="B8:B11"/>
    <mergeCell ref="A13:A15"/>
    <mergeCell ref="B13:B15"/>
    <mergeCell ref="C13:C15"/>
    <mergeCell ref="D13:E14"/>
    <mergeCell ref="F13:F15"/>
    <mergeCell ref="G13:G15"/>
    <mergeCell ref="H13:H15"/>
    <mergeCell ref="I13:I15"/>
    <mergeCell ref="J13:J15"/>
    <mergeCell ref="K13:K15"/>
    <mergeCell ref="L13:L15"/>
    <mergeCell ref="M13:M15"/>
    <mergeCell ref="N13:N15"/>
    <mergeCell ref="O13:O15"/>
    <mergeCell ref="P14:P15"/>
    <mergeCell ref="Q14:Q15"/>
    <mergeCell ref="R14:R15"/>
    <mergeCell ref="S14:S15"/>
    <mergeCell ref="I4:L10"/>
  </mergeCells>
  <phoneticPr fontId="21"/>
  <dataValidations count="3">
    <dataValidation imeMode="halfAlpha" allowBlank="1" showDropDown="0" showInputMessage="1" showErrorMessage="1" sqref="B16:I515"/>
    <dataValidation type="list" allowBlank="1" showDropDown="0" showInputMessage="1" showErrorMessage="1" sqref="J16:J515">
      <formula1>INDIRECT(AH16)</formula1>
    </dataValidation>
    <dataValidation type="list" imeMode="halfAlpha" allowBlank="1" showDropDown="0" showInputMessage="1" showErrorMessage="1" sqref="K16:L515">
      <formula1>INDIRECT(AI16)</formula1>
    </dataValidation>
  </dataValidations>
  <pageMargins left="0.39370078740157483" right="0.39370078740157483" top="0.6692913385826772" bottom="0.62992125984251968" header="0.31496062992125984" footer="0.35433070866141736"/>
  <pageSetup paperSize="9" scale="40" fitToWidth="1" fitToHeight="0" orientation="landscape" usePrinterDefaults="1" r:id="rId1"/>
  <headerFooter alignWithMargins="0"/>
  <rowBreaks count="1" manualBreakCount="1">
    <brk id="31" max="21"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'【参考】数式用'!$BI$2:$BI$5</xm:f>
          </x14:formula1>
          <xm:sqref>O16:O515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tabColor theme="0" tint="-0.14000000000000001"/>
    <pageSetUpPr fitToPage="1"/>
  </sheetPr>
  <dimension ref="A1:J65"/>
  <sheetViews>
    <sheetView view="pageBreakPreview" zoomScale="60" zoomScaleNormal="80" workbookViewId="0">
      <selection activeCell="B26" sqref="B26"/>
    </sheetView>
  </sheetViews>
  <sheetFormatPr defaultColWidth="9.88671875" defaultRowHeight="13.5"/>
  <cols>
    <col min="1" max="1" width="7.5546875" style="542" customWidth="1"/>
    <col min="2" max="2" width="19.88671875" style="542" customWidth="1"/>
    <col min="3" max="3" width="37.6640625" style="542" customWidth="1"/>
    <col min="4" max="4" width="47.5546875" style="542" customWidth="1"/>
    <col min="5" max="5" width="42.5546875" style="542" customWidth="1"/>
    <col min="6" max="6" width="42.88671875" style="542" customWidth="1"/>
    <col min="7" max="7" width="16.5546875" style="542" customWidth="1"/>
    <col min="8" max="8" width="44.6640625" style="542" customWidth="1"/>
    <col min="9" max="9" width="40.5546875" style="542" customWidth="1"/>
    <col min="10" max="10" width="9.88671875" style="543"/>
    <col min="11" max="229" width="9.88671875" style="544"/>
    <col min="230" max="230" width="8.44140625" style="544" customWidth="1"/>
    <col min="231" max="231" width="14" style="544" customWidth="1"/>
    <col min="232" max="232" width="17.88671875" style="544" customWidth="1"/>
    <col min="233" max="233" width="45" style="544" bestFit="1" customWidth="1"/>
    <col min="234" max="234" width="61.6640625" style="544" customWidth="1"/>
    <col min="235" max="235" width="20.5546875" style="544" customWidth="1"/>
    <col min="236" max="236" width="22.88671875" style="544" customWidth="1"/>
    <col min="237" max="237" width="25.109375" style="544" customWidth="1"/>
    <col min="238" max="485" width="9.88671875" style="544"/>
    <col min="486" max="486" width="8.44140625" style="544" customWidth="1"/>
    <col min="487" max="487" width="14" style="544" customWidth="1"/>
    <col min="488" max="488" width="17.88671875" style="544" customWidth="1"/>
    <col min="489" max="489" width="45" style="544" bestFit="1" customWidth="1"/>
    <col min="490" max="490" width="61.6640625" style="544" customWidth="1"/>
    <col min="491" max="491" width="20.5546875" style="544" customWidth="1"/>
    <col min="492" max="492" width="22.88671875" style="544" customWidth="1"/>
    <col min="493" max="493" width="25.109375" style="544" customWidth="1"/>
    <col min="494" max="741" width="9.88671875" style="544"/>
    <col min="742" max="742" width="8.44140625" style="544" customWidth="1"/>
    <col min="743" max="743" width="14" style="544" customWidth="1"/>
    <col min="744" max="744" width="17.88671875" style="544" customWidth="1"/>
    <col min="745" max="745" width="45" style="544" bestFit="1" customWidth="1"/>
    <col min="746" max="746" width="61.6640625" style="544" customWidth="1"/>
    <col min="747" max="747" width="20.5546875" style="544" customWidth="1"/>
    <col min="748" max="748" width="22.88671875" style="544" customWidth="1"/>
    <col min="749" max="749" width="25.109375" style="544" customWidth="1"/>
    <col min="750" max="997" width="9.88671875" style="544"/>
    <col min="998" max="998" width="8.44140625" style="544" customWidth="1"/>
    <col min="999" max="999" width="14" style="544" customWidth="1"/>
    <col min="1000" max="1000" width="17.88671875" style="544" customWidth="1"/>
    <col min="1001" max="1001" width="45" style="544" bestFit="1" customWidth="1"/>
    <col min="1002" max="1002" width="61.6640625" style="544" customWidth="1"/>
    <col min="1003" max="1003" width="20.5546875" style="544" customWidth="1"/>
    <col min="1004" max="1004" width="22.88671875" style="544" customWidth="1"/>
    <col min="1005" max="1005" width="25.109375" style="544" customWidth="1"/>
    <col min="1006" max="1253" width="9.88671875" style="544"/>
    <col min="1254" max="1254" width="8.44140625" style="544" customWidth="1"/>
    <col min="1255" max="1255" width="14" style="544" customWidth="1"/>
    <col min="1256" max="1256" width="17.88671875" style="544" customWidth="1"/>
    <col min="1257" max="1257" width="45" style="544" bestFit="1" customWidth="1"/>
    <col min="1258" max="1258" width="61.6640625" style="544" customWidth="1"/>
    <col min="1259" max="1259" width="20.5546875" style="544" customWidth="1"/>
    <col min="1260" max="1260" width="22.88671875" style="544" customWidth="1"/>
    <col min="1261" max="1261" width="25.109375" style="544" customWidth="1"/>
    <col min="1262" max="1509" width="9.88671875" style="544"/>
    <col min="1510" max="1510" width="8.44140625" style="544" customWidth="1"/>
    <col min="1511" max="1511" width="14" style="544" customWidth="1"/>
    <col min="1512" max="1512" width="17.88671875" style="544" customWidth="1"/>
    <col min="1513" max="1513" width="45" style="544" bestFit="1" customWidth="1"/>
    <col min="1514" max="1514" width="61.6640625" style="544" customWidth="1"/>
    <col min="1515" max="1515" width="20.5546875" style="544" customWidth="1"/>
    <col min="1516" max="1516" width="22.88671875" style="544" customWidth="1"/>
    <col min="1517" max="1517" width="25.109375" style="544" customWidth="1"/>
    <col min="1518" max="1765" width="9.88671875" style="544"/>
    <col min="1766" max="1766" width="8.44140625" style="544" customWidth="1"/>
    <col min="1767" max="1767" width="14" style="544" customWidth="1"/>
    <col min="1768" max="1768" width="17.88671875" style="544" customWidth="1"/>
    <col min="1769" max="1769" width="45" style="544" bestFit="1" customWidth="1"/>
    <col min="1770" max="1770" width="61.6640625" style="544" customWidth="1"/>
    <col min="1771" max="1771" width="20.5546875" style="544" customWidth="1"/>
    <col min="1772" max="1772" width="22.88671875" style="544" customWidth="1"/>
    <col min="1773" max="1773" width="25.109375" style="544" customWidth="1"/>
    <col min="1774" max="2021" width="9.88671875" style="544"/>
    <col min="2022" max="2022" width="8.44140625" style="544" customWidth="1"/>
    <col min="2023" max="2023" width="14" style="544" customWidth="1"/>
    <col min="2024" max="2024" width="17.88671875" style="544" customWidth="1"/>
    <col min="2025" max="2025" width="45" style="544" bestFit="1" customWidth="1"/>
    <col min="2026" max="2026" width="61.6640625" style="544" customWidth="1"/>
    <col min="2027" max="2027" width="20.5546875" style="544" customWidth="1"/>
    <col min="2028" max="2028" width="22.88671875" style="544" customWidth="1"/>
    <col min="2029" max="2029" width="25.109375" style="544" customWidth="1"/>
    <col min="2030" max="2277" width="9.88671875" style="544"/>
    <col min="2278" max="2278" width="8.44140625" style="544" customWidth="1"/>
    <col min="2279" max="2279" width="14" style="544" customWidth="1"/>
    <col min="2280" max="2280" width="17.88671875" style="544" customWidth="1"/>
    <col min="2281" max="2281" width="45" style="544" bestFit="1" customWidth="1"/>
    <col min="2282" max="2282" width="61.6640625" style="544" customWidth="1"/>
    <col min="2283" max="2283" width="20.5546875" style="544" customWidth="1"/>
    <col min="2284" max="2284" width="22.88671875" style="544" customWidth="1"/>
    <col min="2285" max="2285" width="25.109375" style="544" customWidth="1"/>
    <col min="2286" max="2533" width="9.88671875" style="544"/>
    <col min="2534" max="2534" width="8.44140625" style="544" customWidth="1"/>
    <col min="2535" max="2535" width="14" style="544" customWidth="1"/>
    <col min="2536" max="2536" width="17.88671875" style="544" customWidth="1"/>
    <col min="2537" max="2537" width="45" style="544" bestFit="1" customWidth="1"/>
    <col min="2538" max="2538" width="61.6640625" style="544" customWidth="1"/>
    <col min="2539" max="2539" width="20.5546875" style="544" customWidth="1"/>
    <col min="2540" max="2540" width="22.88671875" style="544" customWidth="1"/>
    <col min="2541" max="2541" width="25.109375" style="544" customWidth="1"/>
    <col min="2542" max="2789" width="9.88671875" style="544"/>
    <col min="2790" max="2790" width="8.44140625" style="544" customWidth="1"/>
    <col min="2791" max="2791" width="14" style="544" customWidth="1"/>
    <col min="2792" max="2792" width="17.88671875" style="544" customWidth="1"/>
    <col min="2793" max="2793" width="45" style="544" bestFit="1" customWidth="1"/>
    <col min="2794" max="2794" width="61.6640625" style="544" customWidth="1"/>
    <col min="2795" max="2795" width="20.5546875" style="544" customWidth="1"/>
    <col min="2796" max="2796" width="22.88671875" style="544" customWidth="1"/>
    <col min="2797" max="2797" width="25.109375" style="544" customWidth="1"/>
    <col min="2798" max="3045" width="9.88671875" style="544"/>
    <col min="3046" max="3046" width="8.44140625" style="544" customWidth="1"/>
    <col min="3047" max="3047" width="14" style="544" customWidth="1"/>
    <col min="3048" max="3048" width="17.88671875" style="544" customWidth="1"/>
    <col min="3049" max="3049" width="45" style="544" bestFit="1" customWidth="1"/>
    <col min="3050" max="3050" width="61.6640625" style="544" customWidth="1"/>
    <col min="3051" max="3051" width="20.5546875" style="544" customWidth="1"/>
    <col min="3052" max="3052" width="22.88671875" style="544" customWidth="1"/>
    <col min="3053" max="3053" width="25.109375" style="544" customWidth="1"/>
    <col min="3054" max="3301" width="9.88671875" style="544"/>
    <col min="3302" max="3302" width="8.44140625" style="544" customWidth="1"/>
    <col min="3303" max="3303" width="14" style="544" customWidth="1"/>
    <col min="3304" max="3304" width="17.88671875" style="544" customWidth="1"/>
    <col min="3305" max="3305" width="45" style="544" bestFit="1" customWidth="1"/>
    <col min="3306" max="3306" width="61.6640625" style="544" customWidth="1"/>
    <col min="3307" max="3307" width="20.5546875" style="544" customWidth="1"/>
    <col min="3308" max="3308" width="22.88671875" style="544" customWidth="1"/>
    <col min="3309" max="3309" width="25.109375" style="544" customWidth="1"/>
    <col min="3310" max="3557" width="9.88671875" style="544"/>
    <col min="3558" max="3558" width="8.44140625" style="544" customWidth="1"/>
    <col min="3559" max="3559" width="14" style="544" customWidth="1"/>
    <col min="3560" max="3560" width="17.88671875" style="544" customWidth="1"/>
    <col min="3561" max="3561" width="45" style="544" bestFit="1" customWidth="1"/>
    <col min="3562" max="3562" width="61.6640625" style="544" customWidth="1"/>
    <col min="3563" max="3563" width="20.5546875" style="544" customWidth="1"/>
    <col min="3564" max="3564" width="22.88671875" style="544" customWidth="1"/>
    <col min="3565" max="3565" width="25.109375" style="544" customWidth="1"/>
    <col min="3566" max="3813" width="9.88671875" style="544"/>
    <col min="3814" max="3814" width="8.44140625" style="544" customWidth="1"/>
    <col min="3815" max="3815" width="14" style="544" customWidth="1"/>
    <col min="3816" max="3816" width="17.88671875" style="544" customWidth="1"/>
    <col min="3817" max="3817" width="45" style="544" bestFit="1" customWidth="1"/>
    <col min="3818" max="3818" width="61.6640625" style="544" customWidth="1"/>
    <col min="3819" max="3819" width="20.5546875" style="544" customWidth="1"/>
    <col min="3820" max="3820" width="22.88671875" style="544" customWidth="1"/>
    <col min="3821" max="3821" width="25.109375" style="544" customWidth="1"/>
    <col min="3822" max="4069" width="9.88671875" style="544"/>
    <col min="4070" max="4070" width="8.44140625" style="544" customWidth="1"/>
    <col min="4071" max="4071" width="14" style="544" customWidth="1"/>
    <col min="4072" max="4072" width="17.88671875" style="544" customWidth="1"/>
    <col min="4073" max="4073" width="45" style="544" bestFit="1" customWidth="1"/>
    <col min="4074" max="4074" width="61.6640625" style="544" customWidth="1"/>
    <col min="4075" max="4075" width="20.5546875" style="544" customWidth="1"/>
    <col min="4076" max="4076" width="22.88671875" style="544" customWidth="1"/>
    <col min="4077" max="4077" width="25.109375" style="544" customWidth="1"/>
    <col min="4078" max="4325" width="9.88671875" style="544"/>
    <col min="4326" max="4326" width="8.44140625" style="544" customWidth="1"/>
    <col min="4327" max="4327" width="14" style="544" customWidth="1"/>
    <col min="4328" max="4328" width="17.88671875" style="544" customWidth="1"/>
    <col min="4329" max="4329" width="45" style="544" bestFit="1" customWidth="1"/>
    <col min="4330" max="4330" width="61.6640625" style="544" customWidth="1"/>
    <col min="4331" max="4331" width="20.5546875" style="544" customWidth="1"/>
    <col min="4332" max="4332" width="22.88671875" style="544" customWidth="1"/>
    <col min="4333" max="4333" width="25.109375" style="544" customWidth="1"/>
    <col min="4334" max="4581" width="9.88671875" style="544"/>
    <col min="4582" max="4582" width="8.44140625" style="544" customWidth="1"/>
    <col min="4583" max="4583" width="14" style="544" customWidth="1"/>
    <col min="4584" max="4584" width="17.88671875" style="544" customWidth="1"/>
    <col min="4585" max="4585" width="45" style="544" bestFit="1" customWidth="1"/>
    <col min="4586" max="4586" width="61.6640625" style="544" customWidth="1"/>
    <col min="4587" max="4587" width="20.5546875" style="544" customWidth="1"/>
    <col min="4588" max="4588" width="22.88671875" style="544" customWidth="1"/>
    <col min="4589" max="4589" width="25.109375" style="544" customWidth="1"/>
    <col min="4590" max="4837" width="9.88671875" style="544"/>
    <col min="4838" max="4838" width="8.44140625" style="544" customWidth="1"/>
    <col min="4839" max="4839" width="14" style="544" customWidth="1"/>
    <col min="4840" max="4840" width="17.88671875" style="544" customWidth="1"/>
    <col min="4841" max="4841" width="45" style="544" bestFit="1" customWidth="1"/>
    <col min="4842" max="4842" width="61.6640625" style="544" customWidth="1"/>
    <col min="4843" max="4843" width="20.5546875" style="544" customWidth="1"/>
    <col min="4844" max="4844" width="22.88671875" style="544" customWidth="1"/>
    <col min="4845" max="4845" width="25.109375" style="544" customWidth="1"/>
    <col min="4846" max="5093" width="9.88671875" style="544"/>
    <col min="5094" max="5094" width="8.44140625" style="544" customWidth="1"/>
    <col min="5095" max="5095" width="14" style="544" customWidth="1"/>
    <col min="5096" max="5096" width="17.88671875" style="544" customWidth="1"/>
    <col min="5097" max="5097" width="45" style="544" bestFit="1" customWidth="1"/>
    <col min="5098" max="5098" width="61.6640625" style="544" customWidth="1"/>
    <col min="5099" max="5099" width="20.5546875" style="544" customWidth="1"/>
    <col min="5100" max="5100" width="22.88671875" style="544" customWidth="1"/>
    <col min="5101" max="5101" width="25.109375" style="544" customWidth="1"/>
    <col min="5102" max="5349" width="9.88671875" style="544"/>
    <col min="5350" max="5350" width="8.44140625" style="544" customWidth="1"/>
    <col min="5351" max="5351" width="14" style="544" customWidth="1"/>
    <col min="5352" max="5352" width="17.88671875" style="544" customWidth="1"/>
    <col min="5353" max="5353" width="45" style="544" bestFit="1" customWidth="1"/>
    <col min="5354" max="5354" width="61.6640625" style="544" customWidth="1"/>
    <col min="5355" max="5355" width="20.5546875" style="544" customWidth="1"/>
    <col min="5356" max="5356" width="22.88671875" style="544" customWidth="1"/>
    <col min="5357" max="5357" width="25.109375" style="544" customWidth="1"/>
    <col min="5358" max="5605" width="9.88671875" style="544"/>
    <col min="5606" max="5606" width="8.44140625" style="544" customWidth="1"/>
    <col min="5607" max="5607" width="14" style="544" customWidth="1"/>
    <col min="5608" max="5608" width="17.88671875" style="544" customWidth="1"/>
    <col min="5609" max="5609" width="45" style="544" bestFit="1" customWidth="1"/>
    <col min="5610" max="5610" width="61.6640625" style="544" customWidth="1"/>
    <col min="5611" max="5611" width="20.5546875" style="544" customWidth="1"/>
    <col min="5612" max="5612" width="22.88671875" style="544" customWidth="1"/>
    <col min="5613" max="5613" width="25.109375" style="544" customWidth="1"/>
    <col min="5614" max="5861" width="9.88671875" style="544"/>
    <col min="5862" max="5862" width="8.44140625" style="544" customWidth="1"/>
    <col min="5863" max="5863" width="14" style="544" customWidth="1"/>
    <col min="5864" max="5864" width="17.88671875" style="544" customWidth="1"/>
    <col min="5865" max="5865" width="45" style="544" bestFit="1" customWidth="1"/>
    <col min="5866" max="5866" width="61.6640625" style="544" customWidth="1"/>
    <col min="5867" max="5867" width="20.5546875" style="544" customWidth="1"/>
    <col min="5868" max="5868" width="22.88671875" style="544" customWidth="1"/>
    <col min="5869" max="5869" width="25.109375" style="544" customWidth="1"/>
    <col min="5870" max="6117" width="9.88671875" style="544"/>
    <col min="6118" max="6118" width="8.44140625" style="544" customWidth="1"/>
    <col min="6119" max="6119" width="14" style="544" customWidth="1"/>
    <col min="6120" max="6120" width="17.88671875" style="544" customWidth="1"/>
    <col min="6121" max="6121" width="45" style="544" bestFit="1" customWidth="1"/>
    <col min="6122" max="6122" width="61.6640625" style="544" customWidth="1"/>
    <col min="6123" max="6123" width="20.5546875" style="544" customWidth="1"/>
    <col min="6124" max="6124" width="22.88671875" style="544" customWidth="1"/>
    <col min="6125" max="6125" width="25.109375" style="544" customWidth="1"/>
    <col min="6126" max="6373" width="9.88671875" style="544"/>
    <col min="6374" max="6374" width="8.44140625" style="544" customWidth="1"/>
    <col min="6375" max="6375" width="14" style="544" customWidth="1"/>
    <col min="6376" max="6376" width="17.88671875" style="544" customWidth="1"/>
    <col min="6377" max="6377" width="45" style="544" bestFit="1" customWidth="1"/>
    <col min="6378" max="6378" width="61.6640625" style="544" customWidth="1"/>
    <col min="6379" max="6379" width="20.5546875" style="544" customWidth="1"/>
    <col min="6380" max="6380" width="22.88671875" style="544" customWidth="1"/>
    <col min="6381" max="6381" width="25.109375" style="544" customWidth="1"/>
    <col min="6382" max="6629" width="9.88671875" style="544"/>
    <col min="6630" max="6630" width="8.44140625" style="544" customWidth="1"/>
    <col min="6631" max="6631" width="14" style="544" customWidth="1"/>
    <col min="6632" max="6632" width="17.88671875" style="544" customWidth="1"/>
    <col min="6633" max="6633" width="45" style="544" bestFit="1" customWidth="1"/>
    <col min="6634" max="6634" width="61.6640625" style="544" customWidth="1"/>
    <col min="6635" max="6635" width="20.5546875" style="544" customWidth="1"/>
    <col min="6636" max="6636" width="22.88671875" style="544" customWidth="1"/>
    <col min="6637" max="6637" width="25.109375" style="544" customWidth="1"/>
    <col min="6638" max="6885" width="9.88671875" style="544"/>
    <col min="6886" max="6886" width="8.44140625" style="544" customWidth="1"/>
    <col min="6887" max="6887" width="14" style="544" customWidth="1"/>
    <col min="6888" max="6888" width="17.88671875" style="544" customWidth="1"/>
    <col min="6889" max="6889" width="45" style="544" bestFit="1" customWidth="1"/>
    <col min="6890" max="6890" width="61.6640625" style="544" customWidth="1"/>
    <col min="6891" max="6891" width="20.5546875" style="544" customWidth="1"/>
    <col min="6892" max="6892" width="22.88671875" style="544" customWidth="1"/>
    <col min="6893" max="6893" width="25.109375" style="544" customWidth="1"/>
    <col min="6894" max="7141" width="9.88671875" style="544"/>
    <col min="7142" max="7142" width="8.44140625" style="544" customWidth="1"/>
    <col min="7143" max="7143" width="14" style="544" customWidth="1"/>
    <col min="7144" max="7144" width="17.88671875" style="544" customWidth="1"/>
    <col min="7145" max="7145" width="45" style="544" bestFit="1" customWidth="1"/>
    <col min="7146" max="7146" width="61.6640625" style="544" customWidth="1"/>
    <col min="7147" max="7147" width="20.5546875" style="544" customWidth="1"/>
    <col min="7148" max="7148" width="22.88671875" style="544" customWidth="1"/>
    <col min="7149" max="7149" width="25.109375" style="544" customWidth="1"/>
    <col min="7150" max="7397" width="9.88671875" style="544"/>
    <col min="7398" max="7398" width="8.44140625" style="544" customWidth="1"/>
    <col min="7399" max="7399" width="14" style="544" customWidth="1"/>
    <col min="7400" max="7400" width="17.88671875" style="544" customWidth="1"/>
    <col min="7401" max="7401" width="45" style="544" bestFit="1" customWidth="1"/>
    <col min="7402" max="7402" width="61.6640625" style="544" customWidth="1"/>
    <col min="7403" max="7403" width="20.5546875" style="544" customWidth="1"/>
    <col min="7404" max="7404" width="22.88671875" style="544" customWidth="1"/>
    <col min="7405" max="7405" width="25.109375" style="544" customWidth="1"/>
    <col min="7406" max="7653" width="9.88671875" style="544"/>
    <col min="7654" max="7654" width="8.44140625" style="544" customWidth="1"/>
    <col min="7655" max="7655" width="14" style="544" customWidth="1"/>
    <col min="7656" max="7656" width="17.88671875" style="544" customWidth="1"/>
    <col min="7657" max="7657" width="45" style="544" bestFit="1" customWidth="1"/>
    <col min="7658" max="7658" width="61.6640625" style="544" customWidth="1"/>
    <col min="7659" max="7659" width="20.5546875" style="544" customWidth="1"/>
    <col min="7660" max="7660" width="22.88671875" style="544" customWidth="1"/>
    <col min="7661" max="7661" width="25.109375" style="544" customWidth="1"/>
    <col min="7662" max="7909" width="9.88671875" style="544"/>
    <col min="7910" max="7910" width="8.44140625" style="544" customWidth="1"/>
    <col min="7911" max="7911" width="14" style="544" customWidth="1"/>
    <col min="7912" max="7912" width="17.88671875" style="544" customWidth="1"/>
    <col min="7913" max="7913" width="45" style="544" bestFit="1" customWidth="1"/>
    <col min="7914" max="7914" width="61.6640625" style="544" customWidth="1"/>
    <col min="7915" max="7915" width="20.5546875" style="544" customWidth="1"/>
    <col min="7916" max="7916" width="22.88671875" style="544" customWidth="1"/>
    <col min="7917" max="7917" width="25.109375" style="544" customWidth="1"/>
    <col min="7918" max="8165" width="9.88671875" style="544"/>
    <col min="8166" max="8166" width="8.44140625" style="544" customWidth="1"/>
    <col min="8167" max="8167" width="14" style="544" customWidth="1"/>
    <col min="8168" max="8168" width="17.88671875" style="544" customWidth="1"/>
    <col min="8169" max="8169" width="45" style="544" bestFit="1" customWidth="1"/>
    <col min="8170" max="8170" width="61.6640625" style="544" customWidth="1"/>
    <col min="8171" max="8171" width="20.5546875" style="544" customWidth="1"/>
    <col min="8172" max="8172" width="22.88671875" style="544" customWidth="1"/>
    <col min="8173" max="8173" width="25.109375" style="544" customWidth="1"/>
    <col min="8174" max="8421" width="9.88671875" style="544"/>
    <col min="8422" max="8422" width="8.44140625" style="544" customWidth="1"/>
    <col min="8423" max="8423" width="14" style="544" customWidth="1"/>
    <col min="8424" max="8424" width="17.88671875" style="544" customWidth="1"/>
    <col min="8425" max="8425" width="45" style="544" bestFit="1" customWidth="1"/>
    <col min="8426" max="8426" width="61.6640625" style="544" customWidth="1"/>
    <col min="8427" max="8427" width="20.5546875" style="544" customWidth="1"/>
    <col min="8428" max="8428" width="22.88671875" style="544" customWidth="1"/>
    <col min="8429" max="8429" width="25.109375" style="544" customWidth="1"/>
    <col min="8430" max="8677" width="9.88671875" style="544"/>
    <col min="8678" max="8678" width="8.44140625" style="544" customWidth="1"/>
    <col min="8679" max="8679" width="14" style="544" customWidth="1"/>
    <col min="8680" max="8680" width="17.88671875" style="544" customWidth="1"/>
    <col min="8681" max="8681" width="45" style="544" bestFit="1" customWidth="1"/>
    <col min="8682" max="8682" width="61.6640625" style="544" customWidth="1"/>
    <col min="8683" max="8683" width="20.5546875" style="544" customWidth="1"/>
    <col min="8684" max="8684" width="22.88671875" style="544" customWidth="1"/>
    <col min="8685" max="8685" width="25.109375" style="544" customWidth="1"/>
    <col min="8686" max="8933" width="9.88671875" style="544"/>
    <col min="8934" max="8934" width="8.44140625" style="544" customWidth="1"/>
    <col min="8935" max="8935" width="14" style="544" customWidth="1"/>
    <col min="8936" max="8936" width="17.88671875" style="544" customWidth="1"/>
    <col min="8937" max="8937" width="45" style="544" bestFit="1" customWidth="1"/>
    <col min="8938" max="8938" width="61.6640625" style="544" customWidth="1"/>
    <col min="8939" max="8939" width="20.5546875" style="544" customWidth="1"/>
    <col min="8940" max="8940" width="22.88671875" style="544" customWidth="1"/>
    <col min="8941" max="8941" width="25.109375" style="544" customWidth="1"/>
    <col min="8942" max="9189" width="9.88671875" style="544"/>
    <col min="9190" max="9190" width="8.44140625" style="544" customWidth="1"/>
    <col min="9191" max="9191" width="14" style="544" customWidth="1"/>
    <col min="9192" max="9192" width="17.88671875" style="544" customWidth="1"/>
    <col min="9193" max="9193" width="45" style="544" bestFit="1" customWidth="1"/>
    <col min="9194" max="9194" width="61.6640625" style="544" customWidth="1"/>
    <col min="9195" max="9195" width="20.5546875" style="544" customWidth="1"/>
    <col min="9196" max="9196" width="22.88671875" style="544" customWidth="1"/>
    <col min="9197" max="9197" width="25.109375" style="544" customWidth="1"/>
    <col min="9198" max="9445" width="9.88671875" style="544"/>
    <col min="9446" max="9446" width="8.44140625" style="544" customWidth="1"/>
    <col min="9447" max="9447" width="14" style="544" customWidth="1"/>
    <col min="9448" max="9448" width="17.88671875" style="544" customWidth="1"/>
    <col min="9449" max="9449" width="45" style="544" bestFit="1" customWidth="1"/>
    <col min="9450" max="9450" width="61.6640625" style="544" customWidth="1"/>
    <col min="9451" max="9451" width="20.5546875" style="544" customWidth="1"/>
    <col min="9452" max="9452" width="22.88671875" style="544" customWidth="1"/>
    <col min="9453" max="9453" width="25.109375" style="544" customWidth="1"/>
    <col min="9454" max="9701" width="9.88671875" style="544"/>
    <col min="9702" max="9702" width="8.44140625" style="544" customWidth="1"/>
    <col min="9703" max="9703" width="14" style="544" customWidth="1"/>
    <col min="9704" max="9704" width="17.88671875" style="544" customWidth="1"/>
    <col min="9705" max="9705" width="45" style="544" bestFit="1" customWidth="1"/>
    <col min="9706" max="9706" width="61.6640625" style="544" customWidth="1"/>
    <col min="9707" max="9707" width="20.5546875" style="544" customWidth="1"/>
    <col min="9708" max="9708" width="22.88671875" style="544" customWidth="1"/>
    <col min="9709" max="9709" width="25.109375" style="544" customWidth="1"/>
    <col min="9710" max="9957" width="9.88671875" style="544"/>
    <col min="9958" max="9958" width="8.44140625" style="544" customWidth="1"/>
    <col min="9959" max="9959" width="14" style="544" customWidth="1"/>
    <col min="9960" max="9960" width="17.88671875" style="544" customWidth="1"/>
    <col min="9961" max="9961" width="45" style="544" bestFit="1" customWidth="1"/>
    <col min="9962" max="9962" width="61.6640625" style="544" customWidth="1"/>
    <col min="9963" max="9963" width="20.5546875" style="544" customWidth="1"/>
    <col min="9964" max="9964" width="22.88671875" style="544" customWidth="1"/>
    <col min="9965" max="9965" width="25.109375" style="544" customWidth="1"/>
    <col min="9966" max="10213" width="9.88671875" style="544"/>
    <col min="10214" max="10214" width="8.44140625" style="544" customWidth="1"/>
    <col min="10215" max="10215" width="14" style="544" customWidth="1"/>
    <col min="10216" max="10216" width="17.88671875" style="544" customWidth="1"/>
    <col min="10217" max="10217" width="45" style="544" bestFit="1" customWidth="1"/>
    <col min="10218" max="10218" width="61.6640625" style="544" customWidth="1"/>
    <col min="10219" max="10219" width="20.5546875" style="544" customWidth="1"/>
    <col min="10220" max="10220" width="22.88671875" style="544" customWidth="1"/>
    <col min="10221" max="10221" width="25.109375" style="544" customWidth="1"/>
    <col min="10222" max="10469" width="9.88671875" style="544"/>
    <col min="10470" max="10470" width="8.44140625" style="544" customWidth="1"/>
    <col min="10471" max="10471" width="14" style="544" customWidth="1"/>
    <col min="10472" max="10472" width="17.88671875" style="544" customWidth="1"/>
    <col min="10473" max="10473" width="45" style="544" bestFit="1" customWidth="1"/>
    <col min="10474" max="10474" width="61.6640625" style="544" customWidth="1"/>
    <col min="10475" max="10475" width="20.5546875" style="544" customWidth="1"/>
    <col min="10476" max="10476" width="22.88671875" style="544" customWidth="1"/>
    <col min="10477" max="10477" width="25.109375" style="544" customWidth="1"/>
    <col min="10478" max="10725" width="9.88671875" style="544"/>
    <col min="10726" max="10726" width="8.44140625" style="544" customWidth="1"/>
    <col min="10727" max="10727" width="14" style="544" customWidth="1"/>
    <col min="10728" max="10728" width="17.88671875" style="544" customWidth="1"/>
    <col min="10729" max="10729" width="45" style="544" bestFit="1" customWidth="1"/>
    <col min="10730" max="10730" width="61.6640625" style="544" customWidth="1"/>
    <col min="10731" max="10731" width="20.5546875" style="544" customWidth="1"/>
    <col min="10732" max="10732" width="22.88671875" style="544" customWidth="1"/>
    <col min="10733" max="10733" width="25.109375" style="544" customWidth="1"/>
    <col min="10734" max="10981" width="9.88671875" style="544"/>
    <col min="10982" max="10982" width="8.44140625" style="544" customWidth="1"/>
    <col min="10983" max="10983" width="14" style="544" customWidth="1"/>
    <col min="10984" max="10984" width="17.88671875" style="544" customWidth="1"/>
    <col min="10985" max="10985" width="45" style="544" bestFit="1" customWidth="1"/>
    <col min="10986" max="10986" width="61.6640625" style="544" customWidth="1"/>
    <col min="10987" max="10987" width="20.5546875" style="544" customWidth="1"/>
    <col min="10988" max="10988" width="22.88671875" style="544" customWidth="1"/>
    <col min="10989" max="10989" width="25.109375" style="544" customWidth="1"/>
    <col min="10990" max="11237" width="9.88671875" style="544"/>
    <col min="11238" max="11238" width="8.44140625" style="544" customWidth="1"/>
    <col min="11239" max="11239" width="14" style="544" customWidth="1"/>
    <col min="11240" max="11240" width="17.88671875" style="544" customWidth="1"/>
    <col min="11241" max="11241" width="45" style="544" bestFit="1" customWidth="1"/>
    <col min="11242" max="11242" width="61.6640625" style="544" customWidth="1"/>
    <col min="11243" max="11243" width="20.5546875" style="544" customWidth="1"/>
    <col min="11244" max="11244" width="22.88671875" style="544" customWidth="1"/>
    <col min="11245" max="11245" width="25.109375" style="544" customWidth="1"/>
    <col min="11246" max="11493" width="9.88671875" style="544"/>
    <col min="11494" max="11494" width="8.44140625" style="544" customWidth="1"/>
    <col min="11495" max="11495" width="14" style="544" customWidth="1"/>
    <col min="11496" max="11496" width="17.88671875" style="544" customWidth="1"/>
    <col min="11497" max="11497" width="45" style="544" bestFit="1" customWidth="1"/>
    <col min="11498" max="11498" width="61.6640625" style="544" customWidth="1"/>
    <col min="11499" max="11499" width="20.5546875" style="544" customWidth="1"/>
    <col min="11500" max="11500" width="22.88671875" style="544" customWidth="1"/>
    <col min="11501" max="11501" width="25.109375" style="544" customWidth="1"/>
    <col min="11502" max="11749" width="9.88671875" style="544"/>
    <col min="11750" max="11750" width="8.44140625" style="544" customWidth="1"/>
    <col min="11751" max="11751" width="14" style="544" customWidth="1"/>
    <col min="11752" max="11752" width="17.88671875" style="544" customWidth="1"/>
    <col min="11753" max="11753" width="45" style="544" bestFit="1" customWidth="1"/>
    <col min="11754" max="11754" width="61.6640625" style="544" customWidth="1"/>
    <col min="11755" max="11755" width="20.5546875" style="544" customWidth="1"/>
    <col min="11756" max="11756" width="22.88671875" style="544" customWidth="1"/>
    <col min="11757" max="11757" width="25.109375" style="544" customWidth="1"/>
    <col min="11758" max="12005" width="9.88671875" style="544"/>
    <col min="12006" max="12006" width="8.44140625" style="544" customWidth="1"/>
    <col min="12007" max="12007" width="14" style="544" customWidth="1"/>
    <col min="12008" max="12008" width="17.88671875" style="544" customWidth="1"/>
    <col min="12009" max="12009" width="45" style="544" bestFit="1" customWidth="1"/>
    <col min="12010" max="12010" width="61.6640625" style="544" customWidth="1"/>
    <col min="12011" max="12011" width="20.5546875" style="544" customWidth="1"/>
    <col min="12012" max="12012" width="22.88671875" style="544" customWidth="1"/>
    <col min="12013" max="12013" width="25.109375" style="544" customWidth="1"/>
    <col min="12014" max="12261" width="9.88671875" style="544"/>
    <col min="12262" max="12262" width="8.44140625" style="544" customWidth="1"/>
    <col min="12263" max="12263" width="14" style="544" customWidth="1"/>
    <col min="12264" max="12264" width="17.88671875" style="544" customWidth="1"/>
    <col min="12265" max="12265" width="45" style="544" bestFit="1" customWidth="1"/>
    <col min="12266" max="12266" width="61.6640625" style="544" customWidth="1"/>
    <col min="12267" max="12267" width="20.5546875" style="544" customWidth="1"/>
    <col min="12268" max="12268" width="22.88671875" style="544" customWidth="1"/>
    <col min="12269" max="12269" width="25.109375" style="544" customWidth="1"/>
    <col min="12270" max="12517" width="9.88671875" style="544"/>
    <col min="12518" max="12518" width="8.44140625" style="544" customWidth="1"/>
    <col min="12519" max="12519" width="14" style="544" customWidth="1"/>
    <col min="12520" max="12520" width="17.88671875" style="544" customWidth="1"/>
    <col min="12521" max="12521" width="45" style="544" bestFit="1" customWidth="1"/>
    <col min="12522" max="12522" width="61.6640625" style="544" customWidth="1"/>
    <col min="12523" max="12523" width="20.5546875" style="544" customWidth="1"/>
    <col min="12524" max="12524" width="22.88671875" style="544" customWidth="1"/>
    <col min="12525" max="12525" width="25.109375" style="544" customWidth="1"/>
    <col min="12526" max="12773" width="9.88671875" style="544"/>
    <col min="12774" max="12774" width="8.44140625" style="544" customWidth="1"/>
    <col min="12775" max="12775" width="14" style="544" customWidth="1"/>
    <col min="12776" max="12776" width="17.88671875" style="544" customWidth="1"/>
    <col min="12777" max="12777" width="45" style="544" bestFit="1" customWidth="1"/>
    <col min="12778" max="12778" width="61.6640625" style="544" customWidth="1"/>
    <col min="12779" max="12779" width="20.5546875" style="544" customWidth="1"/>
    <col min="12780" max="12780" width="22.88671875" style="544" customWidth="1"/>
    <col min="12781" max="12781" width="25.109375" style="544" customWidth="1"/>
    <col min="12782" max="13029" width="9.88671875" style="544"/>
    <col min="13030" max="13030" width="8.44140625" style="544" customWidth="1"/>
    <col min="13031" max="13031" width="14" style="544" customWidth="1"/>
    <col min="13032" max="13032" width="17.88671875" style="544" customWidth="1"/>
    <col min="13033" max="13033" width="45" style="544" bestFit="1" customWidth="1"/>
    <col min="13034" max="13034" width="61.6640625" style="544" customWidth="1"/>
    <col min="13035" max="13035" width="20.5546875" style="544" customWidth="1"/>
    <col min="13036" max="13036" width="22.88671875" style="544" customWidth="1"/>
    <col min="13037" max="13037" width="25.109375" style="544" customWidth="1"/>
    <col min="13038" max="13285" width="9.88671875" style="544"/>
    <col min="13286" max="13286" width="8.44140625" style="544" customWidth="1"/>
    <col min="13287" max="13287" width="14" style="544" customWidth="1"/>
    <col min="13288" max="13288" width="17.88671875" style="544" customWidth="1"/>
    <col min="13289" max="13289" width="45" style="544" bestFit="1" customWidth="1"/>
    <col min="13290" max="13290" width="61.6640625" style="544" customWidth="1"/>
    <col min="13291" max="13291" width="20.5546875" style="544" customWidth="1"/>
    <col min="13292" max="13292" width="22.88671875" style="544" customWidth="1"/>
    <col min="13293" max="13293" width="25.109375" style="544" customWidth="1"/>
    <col min="13294" max="13541" width="9.88671875" style="544"/>
    <col min="13542" max="13542" width="8.44140625" style="544" customWidth="1"/>
    <col min="13543" max="13543" width="14" style="544" customWidth="1"/>
    <col min="13544" max="13544" width="17.88671875" style="544" customWidth="1"/>
    <col min="13545" max="13545" width="45" style="544" bestFit="1" customWidth="1"/>
    <col min="13546" max="13546" width="61.6640625" style="544" customWidth="1"/>
    <col min="13547" max="13547" width="20.5546875" style="544" customWidth="1"/>
    <col min="13548" max="13548" width="22.88671875" style="544" customWidth="1"/>
    <col min="13549" max="13549" width="25.109375" style="544" customWidth="1"/>
    <col min="13550" max="13797" width="9.88671875" style="544"/>
    <col min="13798" max="13798" width="8.44140625" style="544" customWidth="1"/>
    <col min="13799" max="13799" width="14" style="544" customWidth="1"/>
    <col min="13800" max="13800" width="17.88671875" style="544" customWidth="1"/>
    <col min="13801" max="13801" width="45" style="544" bestFit="1" customWidth="1"/>
    <col min="13802" max="13802" width="61.6640625" style="544" customWidth="1"/>
    <col min="13803" max="13803" width="20.5546875" style="544" customWidth="1"/>
    <col min="13804" max="13804" width="22.88671875" style="544" customWidth="1"/>
    <col min="13805" max="13805" width="25.109375" style="544" customWidth="1"/>
    <col min="13806" max="14053" width="9.88671875" style="544"/>
    <col min="14054" max="14054" width="8.44140625" style="544" customWidth="1"/>
    <col min="14055" max="14055" width="14" style="544" customWidth="1"/>
    <col min="14056" max="14056" width="17.88671875" style="544" customWidth="1"/>
    <col min="14057" max="14057" width="45" style="544" bestFit="1" customWidth="1"/>
    <col min="14058" max="14058" width="61.6640625" style="544" customWidth="1"/>
    <col min="14059" max="14059" width="20.5546875" style="544" customWidth="1"/>
    <col min="14060" max="14060" width="22.88671875" style="544" customWidth="1"/>
    <col min="14061" max="14061" width="25.109375" style="544" customWidth="1"/>
    <col min="14062" max="14309" width="9.88671875" style="544"/>
    <col min="14310" max="14310" width="8.44140625" style="544" customWidth="1"/>
    <col min="14311" max="14311" width="14" style="544" customWidth="1"/>
    <col min="14312" max="14312" width="17.88671875" style="544" customWidth="1"/>
    <col min="14313" max="14313" width="45" style="544" bestFit="1" customWidth="1"/>
    <col min="14314" max="14314" width="61.6640625" style="544" customWidth="1"/>
    <col min="14315" max="14315" width="20.5546875" style="544" customWidth="1"/>
    <col min="14316" max="14316" width="22.88671875" style="544" customWidth="1"/>
    <col min="14317" max="14317" width="25.109375" style="544" customWidth="1"/>
    <col min="14318" max="14565" width="9.88671875" style="544"/>
    <col min="14566" max="14566" width="8.44140625" style="544" customWidth="1"/>
    <col min="14567" max="14567" width="14" style="544" customWidth="1"/>
    <col min="14568" max="14568" width="17.88671875" style="544" customWidth="1"/>
    <col min="14569" max="14569" width="45" style="544" bestFit="1" customWidth="1"/>
    <col min="14570" max="14570" width="61.6640625" style="544" customWidth="1"/>
    <col min="14571" max="14571" width="20.5546875" style="544" customWidth="1"/>
    <col min="14572" max="14572" width="22.88671875" style="544" customWidth="1"/>
    <col min="14573" max="14573" width="25.109375" style="544" customWidth="1"/>
    <col min="14574" max="14821" width="9.88671875" style="544"/>
    <col min="14822" max="14822" width="8.44140625" style="544" customWidth="1"/>
    <col min="14823" max="14823" width="14" style="544" customWidth="1"/>
    <col min="14824" max="14824" width="17.88671875" style="544" customWidth="1"/>
    <col min="14825" max="14825" width="45" style="544" bestFit="1" customWidth="1"/>
    <col min="14826" max="14826" width="61.6640625" style="544" customWidth="1"/>
    <col min="14827" max="14827" width="20.5546875" style="544" customWidth="1"/>
    <col min="14828" max="14828" width="22.88671875" style="544" customWidth="1"/>
    <col min="14829" max="14829" width="25.109375" style="544" customWidth="1"/>
    <col min="14830" max="15077" width="9.88671875" style="544"/>
    <col min="15078" max="15078" width="8.44140625" style="544" customWidth="1"/>
    <col min="15079" max="15079" width="14" style="544" customWidth="1"/>
    <col min="15080" max="15080" width="17.88671875" style="544" customWidth="1"/>
    <col min="15081" max="15081" width="45" style="544" bestFit="1" customWidth="1"/>
    <col min="15082" max="15082" width="61.6640625" style="544" customWidth="1"/>
    <col min="15083" max="15083" width="20.5546875" style="544" customWidth="1"/>
    <col min="15084" max="15084" width="22.88671875" style="544" customWidth="1"/>
    <col min="15085" max="15085" width="25.109375" style="544" customWidth="1"/>
    <col min="15086" max="15333" width="9.88671875" style="544"/>
    <col min="15334" max="15334" width="8.44140625" style="544" customWidth="1"/>
    <col min="15335" max="15335" width="14" style="544" customWidth="1"/>
    <col min="15336" max="15336" width="17.88671875" style="544" customWidth="1"/>
    <col min="15337" max="15337" width="45" style="544" bestFit="1" customWidth="1"/>
    <col min="15338" max="15338" width="61.6640625" style="544" customWidth="1"/>
    <col min="15339" max="15339" width="20.5546875" style="544" customWidth="1"/>
    <col min="15340" max="15340" width="22.88671875" style="544" customWidth="1"/>
    <col min="15341" max="15341" width="25.109375" style="544" customWidth="1"/>
    <col min="15342" max="15589" width="9.88671875" style="544"/>
    <col min="15590" max="15590" width="8.44140625" style="544" customWidth="1"/>
    <col min="15591" max="15591" width="14" style="544" customWidth="1"/>
    <col min="15592" max="15592" width="17.88671875" style="544" customWidth="1"/>
    <col min="15593" max="15593" width="45" style="544" bestFit="1" customWidth="1"/>
    <col min="15594" max="15594" width="61.6640625" style="544" customWidth="1"/>
    <col min="15595" max="15595" width="20.5546875" style="544" customWidth="1"/>
    <col min="15596" max="15596" width="22.88671875" style="544" customWidth="1"/>
    <col min="15597" max="15597" width="25.109375" style="544" customWidth="1"/>
    <col min="15598" max="15845" width="9.88671875" style="544"/>
    <col min="15846" max="15846" width="8.44140625" style="544" customWidth="1"/>
    <col min="15847" max="15847" width="14" style="544" customWidth="1"/>
    <col min="15848" max="15848" width="17.88671875" style="544" customWidth="1"/>
    <col min="15849" max="15849" width="45" style="544" bestFit="1" customWidth="1"/>
    <col min="15850" max="15850" width="61.6640625" style="544" customWidth="1"/>
    <col min="15851" max="15851" width="20.5546875" style="544" customWidth="1"/>
    <col min="15852" max="15852" width="22.88671875" style="544" customWidth="1"/>
    <col min="15853" max="15853" width="25.109375" style="544" customWidth="1"/>
    <col min="15854" max="16101" width="9.88671875" style="544"/>
    <col min="16102" max="16102" width="8.44140625" style="544" customWidth="1"/>
    <col min="16103" max="16103" width="14" style="544" customWidth="1"/>
    <col min="16104" max="16104" width="17.88671875" style="544" customWidth="1"/>
    <col min="16105" max="16105" width="45" style="544" bestFit="1" customWidth="1"/>
    <col min="16106" max="16106" width="61.6640625" style="544" customWidth="1"/>
    <col min="16107" max="16107" width="20.5546875" style="544" customWidth="1"/>
    <col min="16108" max="16108" width="22.88671875" style="544" customWidth="1"/>
    <col min="16109" max="16109" width="25.109375" style="544" customWidth="1"/>
    <col min="16110" max="16384" width="9.88671875" style="544"/>
  </cols>
  <sheetData>
    <row r="1" spans="1:10" s="545" customFormat="1" ht="40.200000000000003" customHeight="1">
      <c r="A1" s="548" t="s">
        <v>1695</v>
      </c>
      <c r="B1" s="548"/>
    </row>
    <row r="2" spans="1:10" s="546" customFormat="1" ht="19.95" customHeight="1">
      <c r="A2" s="548"/>
      <c r="B2" s="557"/>
      <c r="C2" s="545"/>
      <c r="D2" s="545"/>
      <c r="E2" s="545"/>
      <c r="F2" s="545"/>
      <c r="G2" s="545"/>
      <c r="H2" s="545"/>
      <c r="I2" s="545"/>
      <c r="J2" s="545"/>
    </row>
    <row r="3" spans="1:10" s="547" customFormat="1" ht="39.6" customHeight="1">
      <c r="A3" s="545"/>
      <c r="B3" s="558" t="s">
        <v>1375</v>
      </c>
      <c r="C3" s="558"/>
      <c r="D3" s="558"/>
      <c r="E3" s="558"/>
      <c r="F3" s="558"/>
      <c r="G3" s="558"/>
      <c r="H3" s="558"/>
      <c r="I3" s="558"/>
      <c r="J3" s="545"/>
    </row>
    <row r="4" spans="1:10" s="546" customFormat="1" ht="25.2" customHeight="1">
      <c r="A4" s="545"/>
      <c r="B4" s="559" t="s">
        <v>2456</v>
      </c>
      <c r="C4" s="565"/>
      <c r="D4" s="565"/>
      <c r="E4" s="565"/>
      <c r="F4" s="565"/>
      <c r="G4" s="565"/>
      <c r="H4" s="565"/>
      <c r="I4" s="576"/>
      <c r="J4" s="545"/>
    </row>
    <row r="5" spans="1:10" s="546" customFormat="1" ht="25.2" customHeight="1">
      <c r="A5" s="545"/>
      <c r="B5" s="560" t="s">
        <v>1033</v>
      </c>
      <c r="C5" s="559" t="s">
        <v>2452</v>
      </c>
      <c r="D5" s="565"/>
      <c r="E5" s="565"/>
      <c r="F5" s="565"/>
      <c r="G5" s="565"/>
      <c r="H5" s="565"/>
      <c r="I5" s="576"/>
      <c r="J5" s="545"/>
    </row>
    <row r="6" spans="1:10" s="546" customFormat="1" ht="25.2" customHeight="1">
      <c r="A6" s="545"/>
      <c r="B6" s="560" t="s">
        <v>2249</v>
      </c>
      <c r="C6" s="559" t="s">
        <v>2457</v>
      </c>
      <c r="D6" s="565"/>
      <c r="E6" s="565"/>
      <c r="F6" s="565"/>
      <c r="G6" s="565"/>
      <c r="H6" s="565"/>
      <c r="I6" s="576"/>
      <c r="J6" s="545"/>
    </row>
    <row r="7" spans="1:10" s="546" customFormat="1" ht="25.2" customHeight="1">
      <c r="A7" s="545"/>
      <c r="B7" s="560" t="s">
        <v>2451</v>
      </c>
      <c r="C7" s="559" t="s">
        <v>2363</v>
      </c>
      <c r="D7" s="565"/>
      <c r="E7" s="565"/>
      <c r="F7" s="565"/>
      <c r="G7" s="565"/>
      <c r="H7" s="565"/>
      <c r="I7" s="576"/>
      <c r="J7" s="545"/>
    </row>
    <row r="8" spans="1:10" s="546" customFormat="1" ht="25.2" customHeight="1">
      <c r="A8" s="545"/>
      <c r="B8" s="561"/>
      <c r="C8" s="545"/>
      <c r="D8" s="572"/>
      <c r="E8" s="572"/>
      <c r="F8" s="572"/>
      <c r="G8" s="572"/>
      <c r="H8" s="572"/>
      <c r="I8" s="572"/>
      <c r="J8" s="545"/>
    </row>
    <row r="9" spans="1:10" s="546" customFormat="1" ht="36" customHeight="1">
      <c r="A9" s="545"/>
      <c r="B9" s="558" t="s">
        <v>1164</v>
      </c>
      <c r="C9" s="558"/>
      <c r="D9" s="558"/>
      <c r="E9" s="558"/>
      <c r="F9" s="558"/>
      <c r="G9" s="558"/>
      <c r="H9" s="558"/>
      <c r="I9" s="558"/>
      <c r="J9" s="545"/>
    </row>
    <row r="10" spans="1:10" s="546" customFormat="1" ht="25.2" customHeight="1">
      <c r="A10" s="545"/>
      <c r="B10" s="559" t="s">
        <v>844</v>
      </c>
      <c r="C10" s="565"/>
      <c r="D10" s="565"/>
      <c r="E10" s="565"/>
      <c r="F10" s="565"/>
      <c r="G10" s="565"/>
      <c r="H10" s="565"/>
      <c r="I10" s="576"/>
      <c r="J10" s="545"/>
    </row>
    <row r="11" spans="1:10" s="546" customFormat="1" ht="56.4" customHeight="1">
      <c r="A11" s="545"/>
      <c r="B11" s="560" t="s">
        <v>642</v>
      </c>
      <c r="C11" s="566" t="s">
        <v>984</v>
      </c>
      <c r="D11" s="573"/>
      <c r="E11" s="573"/>
      <c r="F11" s="573"/>
      <c r="G11" s="573"/>
      <c r="H11" s="573"/>
      <c r="I11" s="577"/>
      <c r="J11" s="545"/>
    </row>
    <row r="12" spans="1:10" s="546" customFormat="1" ht="54.6" customHeight="1">
      <c r="A12" s="545"/>
      <c r="B12" s="560"/>
      <c r="C12" s="567" t="s">
        <v>1054</v>
      </c>
      <c r="D12" s="560" t="s">
        <v>2397</v>
      </c>
      <c r="E12" s="566" t="s">
        <v>2455</v>
      </c>
      <c r="F12" s="573"/>
      <c r="G12" s="573"/>
      <c r="H12" s="573"/>
      <c r="I12" s="577"/>
      <c r="J12" s="579"/>
    </row>
    <row r="13" spans="1:10" s="546" customFormat="1" ht="32.4" customHeight="1">
      <c r="A13" s="545"/>
      <c r="B13" s="560"/>
      <c r="C13" s="568"/>
      <c r="D13" s="560" t="s">
        <v>2454</v>
      </c>
      <c r="E13" s="566" t="s">
        <v>344</v>
      </c>
      <c r="F13" s="573"/>
      <c r="G13" s="573"/>
      <c r="H13" s="573"/>
      <c r="I13" s="577"/>
      <c r="J13" s="579"/>
    </row>
    <row r="14" spans="1:10" s="546" customFormat="1" ht="25.2" customHeight="1">
      <c r="A14" s="545"/>
      <c r="B14" s="560" t="s">
        <v>2453</v>
      </c>
      <c r="C14" s="559" t="s">
        <v>828</v>
      </c>
      <c r="D14" s="565"/>
      <c r="E14" s="565"/>
      <c r="F14" s="565"/>
      <c r="G14" s="565"/>
      <c r="H14" s="565"/>
      <c r="I14" s="576"/>
      <c r="J14" s="545"/>
    </row>
    <row r="15" spans="1:10" s="546" customFormat="1" ht="25.2" customHeight="1">
      <c r="A15" s="545"/>
      <c r="B15" s="545"/>
      <c r="C15" s="545"/>
      <c r="D15" s="545"/>
      <c r="E15" s="545"/>
      <c r="F15" s="545"/>
      <c r="G15" s="545"/>
      <c r="H15" s="545"/>
      <c r="I15" s="545"/>
      <c r="J15" s="545"/>
    </row>
    <row r="16" spans="1:10" ht="15.75" customHeight="1">
      <c r="A16" s="200"/>
      <c r="B16" s="200"/>
      <c r="C16" s="200"/>
      <c r="D16" s="200"/>
      <c r="E16" s="200"/>
      <c r="F16" s="200"/>
      <c r="G16" s="200"/>
      <c r="H16" s="200"/>
      <c r="I16" s="200"/>
      <c r="J16" s="200"/>
    </row>
    <row r="17" spans="1:10" ht="40.200000000000003" customHeight="1">
      <c r="A17" s="549" t="s">
        <v>346</v>
      </c>
      <c r="B17" s="562"/>
      <c r="C17" s="562"/>
      <c r="D17" s="562"/>
      <c r="E17" s="562"/>
      <c r="F17" s="562"/>
      <c r="G17" s="562"/>
      <c r="H17" s="562"/>
      <c r="I17" s="562"/>
      <c r="J17" s="580"/>
    </row>
    <row r="18" spans="1:10" ht="19.95" customHeight="1">
      <c r="A18" s="200"/>
      <c r="B18" s="553"/>
      <c r="C18" s="553"/>
      <c r="D18" s="553"/>
      <c r="E18" s="553"/>
      <c r="F18" s="553"/>
      <c r="G18" s="553"/>
      <c r="H18" s="553"/>
      <c r="I18" s="553"/>
    </row>
    <row r="19" spans="1:10" ht="40.200000000000003" customHeight="1">
      <c r="A19" s="550" t="s">
        <v>1444</v>
      </c>
      <c r="B19" s="553"/>
      <c r="C19" s="569"/>
      <c r="D19" s="569"/>
      <c r="E19" s="553"/>
      <c r="F19" s="553"/>
      <c r="G19" s="553"/>
      <c r="H19" s="553"/>
      <c r="I19" s="553"/>
    </row>
    <row r="20" spans="1:10" ht="48">
      <c r="A20" s="551" t="s">
        <v>365</v>
      </c>
      <c r="B20" s="563"/>
      <c r="C20" s="570" t="s">
        <v>26</v>
      </c>
      <c r="D20" s="574" t="s">
        <v>374</v>
      </c>
      <c r="E20" s="574" t="s">
        <v>375</v>
      </c>
      <c r="F20" s="574" t="s">
        <v>383</v>
      </c>
      <c r="G20" s="543"/>
      <c r="H20" s="543"/>
      <c r="I20" s="543"/>
    </row>
    <row r="21" spans="1:10" ht="96">
      <c r="A21" s="552" t="s">
        <v>2034</v>
      </c>
      <c r="B21" s="563"/>
      <c r="C21" s="571" t="s">
        <v>350</v>
      </c>
      <c r="D21" s="571" t="s">
        <v>2459</v>
      </c>
      <c r="E21" s="571" t="s">
        <v>391</v>
      </c>
      <c r="F21" s="571" t="s">
        <v>394</v>
      </c>
      <c r="G21" s="543"/>
      <c r="H21" s="543"/>
      <c r="I21" s="543"/>
    </row>
    <row r="22" spans="1:10" ht="72">
      <c r="A22" s="552" t="s">
        <v>2458</v>
      </c>
      <c r="B22" s="563"/>
      <c r="C22" s="571" t="s">
        <v>351</v>
      </c>
      <c r="D22" s="571" t="s">
        <v>2460</v>
      </c>
      <c r="E22" s="571" t="s">
        <v>397</v>
      </c>
      <c r="F22" s="575" t="s">
        <v>398</v>
      </c>
      <c r="G22" s="553"/>
      <c r="H22" s="553"/>
      <c r="I22" s="553"/>
    </row>
    <row r="23" spans="1:10" ht="76.5">
      <c r="A23" s="552" t="s">
        <v>733</v>
      </c>
      <c r="B23" s="563"/>
      <c r="C23" s="571" t="s">
        <v>355</v>
      </c>
      <c r="D23" s="571" t="s">
        <v>1702</v>
      </c>
      <c r="E23" s="571" t="s">
        <v>400</v>
      </c>
      <c r="F23" s="575" t="s">
        <v>402</v>
      </c>
      <c r="G23" s="553"/>
      <c r="H23" s="553"/>
      <c r="I23" s="553"/>
    </row>
    <row r="24" spans="1:10">
      <c r="A24" s="553"/>
      <c r="B24" s="553"/>
      <c r="C24" s="553"/>
      <c r="D24" s="553"/>
      <c r="E24" s="553"/>
      <c r="F24" s="553"/>
      <c r="G24" s="553"/>
      <c r="H24" s="553"/>
      <c r="I24" s="553"/>
    </row>
    <row r="25" spans="1:10" ht="24">
      <c r="A25" s="554" t="s">
        <v>357</v>
      </c>
      <c r="B25" s="554"/>
      <c r="C25" s="554"/>
      <c r="D25" s="554"/>
      <c r="E25" s="554"/>
      <c r="F25" s="554"/>
      <c r="G25" s="554"/>
      <c r="H25" s="554"/>
      <c r="I25" s="554"/>
    </row>
    <row r="26" spans="1:10" ht="24">
      <c r="A26" s="555" t="s">
        <v>359</v>
      </c>
      <c r="B26" s="555"/>
      <c r="C26" s="555"/>
      <c r="D26" s="555"/>
      <c r="E26" s="555"/>
      <c r="F26" s="555"/>
      <c r="G26" s="555"/>
      <c r="H26" s="555"/>
      <c r="I26" s="555"/>
    </row>
    <row r="27" spans="1:10" ht="24">
      <c r="A27" s="556" t="s">
        <v>362</v>
      </c>
      <c r="B27" s="564"/>
      <c r="C27" s="564"/>
      <c r="D27" s="564"/>
      <c r="E27" s="564"/>
      <c r="F27" s="564"/>
      <c r="G27" s="564"/>
      <c r="H27" s="564"/>
      <c r="I27" s="578"/>
    </row>
    <row r="28" spans="1:10">
      <c r="A28" s="553"/>
      <c r="B28" s="553"/>
      <c r="C28" s="553"/>
      <c r="D28" s="553"/>
      <c r="E28" s="553"/>
      <c r="F28" s="553"/>
      <c r="G28" s="553"/>
      <c r="H28" s="553"/>
      <c r="I28" s="553"/>
    </row>
    <row r="29" spans="1:10">
      <c r="A29" s="553"/>
      <c r="B29" s="553"/>
      <c r="C29" s="553"/>
      <c r="D29" s="553"/>
      <c r="E29" s="553"/>
      <c r="F29" s="553"/>
      <c r="G29" s="553"/>
      <c r="H29" s="553"/>
      <c r="I29" s="553"/>
    </row>
    <row r="30" spans="1:10">
      <c r="A30" s="553"/>
      <c r="B30" s="553"/>
      <c r="C30" s="553"/>
      <c r="D30" s="553"/>
      <c r="E30" s="553"/>
      <c r="F30" s="553"/>
      <c r="G30" s="553"/>
      <c r="H30" s="553"/>
      <c r="I30" s="553"/>
    </row>
    <row r="31" spans="1:10">
      <c r="A31" s="553"/>
      <c r="B31" s="553"/>
      <c r="C31" s="553"/>
      <c r="D31" s="553"/>
      <c r="E31" s="553"/>
      <c r="F31" s="553"/>
      <c r="G31" s="553"/>
      <c r="H31" s="553"/>
      <c r="I31" s="553"/>
    </row>
    <row r="32" spans="1:10">
      <c r="A32" s="553"/>
      <c r="B32" s="553"/>
      <c r="C32" s="553"/>
      <c r="D32" s="553"/>
      <c r="E32" s="553"/>
      <c r="F32" s="553"/>
      <c r="G32" s="553"/>
      <c r="H32" s="553"/>
      <c r="I32" s="553"/>
    </row>
    <row r="33" spans="1:9">
      <c r="A33" s="553"/>
      <c r="B33" s="553"/>
      <c r="C33" s="553"/>
      <c r="D33" s="553"/>
      <c r="E33" s="553"/>
      <c r="F33" s="553"/>
      <c r="G33" s="553"/>
      <c r="H33" s="553"/>
      <c r="I33" s="553"/>
    </row>
    <row r="34" spans="1:9">
      <c r="A34" s="553"/>
      <c r="B34" s="553"/>
      <c r="C34" s="553"/>
      <c r="D34" s="553"/>
      <c r="E34" s="553"/>
      <c r="F34" s="553"/>
      <c r="G34" s="553"/>
      <c r="H34" s="553"/>
      <c r="I34" s="553"/>
    </row>
    <row r="35" spans="1:9">
      <c r="A35" s="553"/>
      <c r="B35" s="553"/>
      <c r="C35" s="553"/>
      <c r="D35" s="553"/>
      <c r="E35" s="553"/>
      <c r="F35" s="553"/>
      <c r="G35" s="553"/>
      <c r="H35" s="553"/>
      <c r="I35" s="553"/>
    </row>
    <row r="36" spans="1:9">
      <c r="A36" s="553"/>
      <c r="B36" s="553"/>
      <c r="C36" s="553"/>
      <c r="D36" s="553"/>
      <c r="E36" s="553"/>
      <c r="F36" s="553"/>
      <c r="G36" s="553"/>
      <c r="H36" s="553"/>
      <c r="I36" s="553"/>
    </row>
    <row r="37" spans="1:9">
      <c r="A37" s="553"/>
      <c r="B37" s="553"/>
      <c r="C37" s="553"/>
      <c r="D37" s="553"/>
      <c r="E37" s="553"/>
      <c r="F37" s="553"/>
      <c r="G37" s="553"/>
      <c r="H37" s="553"/>
      <c r="I37" s="553"/>
    </row>
    <row r="38" spans="1:9">
      <c r="A38" s="553"/>
      <c r="B38" s="553"/>
      <c r="C38" s="553"/>
      <c r="D38" s="553"/>
      <c r="E38" s="553"/>
      <c r="F38" s="553"/>
      <c r="G38" s="553"/>
      <c r="H38" s="553"/>
      <c r="I38" s="553"/>
    </row>
    <row r="39" spans="1:9">
      <c r="A39" s="553"/>
      <c r="B39" s="553"/>
      <c r="C39" s="553"/>
      <c r="D39" s="553"/>
      <c r="E39" s="553"/>
      <c r="F39" s="553"/>
      <c r="G39" s="553"/>
      <c r="H39" s="553"/>
      <c r="I39" s="553"/>
    </row>
    <row r="40" spans="1:9">
      <c r="A40" s="553"/>
      <c r="B40" s="553"/>
      <c r="C40" s="553"/>
      <c r="D40" s="553"/>
      <c r="E40" s="553"/>
      <c r="F40" s="553"/>
      <c r="G40" s="553"/>
      <c r="H40" s="553"/>
      <c r="I40" s="553"/>
    </row>
    <row r="41" spans="1:9">
      <c r="A41" s="553"/>
      <c r="B41" s="553"/>
      <c r="C41" s="553"/>
      <c r="D41" s="553"/>
      <c r="E41" s="553"/>
      <c r="F41" s="553"/>
      <c r="G41" s="553"/>
      <c r="H41" s="553"/>
      <c r="I41" s="553"/>
    </row>
    <row r="42" spans="1:9">
      <c r="A42" s="553"/>
      <c r="B42" s="553"/>
      <c r="C42" s="553"/>
      <c r="D42" s="553"/>
      <c r="E42" s="553"/>
      <c r="F42" s="553"/>
      <c r="G42" s="553"/>
      <c r="H42" s="553"/>
      <c r="I42" s="553"/>
    </row>
    <row r="43" spans="1:9">
      <c r="A43" s="553"/>
      <c r="B43" s="553"/>
      <c r="C43" s="553"/>
      <c r="D43" s="553"/>
      <c r="E43" s="553"/>
      <c r="F43" s="553"/>
      <c r="G43" s="553"/>
      <c r="H43" s="553"/>
      <c r="I43" s="553"/>
    </row>
    <row r="44" spans="1:9">
      <c r="A44" s="553"/>
      <c r="B44" s="553"/>
      <c r="C44" s="553"/>
      <c r="D44" s="553"/>
      <c r="E44" s="553"/>
      <c r="F44" s="553"/>
      <c r="G44" s="553"/>
      <c r="H44" s="553"/>
      <c r="I44" s="553"/>
    </row>
    <row r="45" spans="1:9">
      <c r="A45" s="553"/>
      <c r="B45" s="553"/>
      <c r="C45" s="553"/>
      <c r="D45" s="553"/>
      <c r="E45" s="553"/>
      <c r="F45" s="553"/>
      <c r="G45" s="553"/>
      <c r="H45" s="553"/>
      <c r="I45" s="553"/>
    </row>
    <row r="46" spans="1:9">
      <c r="A46" s="553"/>
      <c r="B46" s="553"/>
      <c r="C46" s="553"/>
      <c r="D46" s="553"/>
      <c r="E46" s="553"/>
      <c r="F46" s="553"/>
      <c r="G46" s="553"/>
      <c r="H46" s="553"/>
      <c r="I46" s="553"/>
    </row>
    <row r="47" spans="1:9">
      <c r="A47" s="553"/>
      <c r="B47" s="553"/>
      <c r="C47" s="553"/>
      <c r="D47" s="553"/>
      <c r="E47" s="553"/>
      <c r="F47" s="553"/>
      <c r="G47" s="553"/>
      <c r="H47" s="553"/>
      <c r="I47" s="553"/>
    </row>
    <row r="48" spans="1:9">
      <c r="A48" s="553"/>
      <c r="B48" s="553"/>
      <c r="C48" s="553"/>
      <c r="D48" s="553"/>
      <c r="E48" s="553"/>
      <c r="F48" s="553"/>
      <c r="G48" s="553"/>
      <c r="H48" s="553"/>
      <c r="I48" s="553"/>
    </row>
    <row r="49" spans="1:9">
      <c r="A49" s="553"/>
      <c r="B49" s="553"/>
      <c r="C49" s="553"/>
      <c r="D49" s="553"/>
      <c r="E49" s="553"/>
      <c r="F49" s="553"/>
      <c r="G49" s="553"/>
      <c r="H49" s="553"/>
      <c r="I49" s="553"/>
    </row>
    <row r="50" spans="1:9">
      <c r="A50" s="553"/>
      <c r="B50" s="553"/>
      <c r="C50" s="553"/>
      <c r="D50" s="553"/>
      <c r="E50" s="553"/>
      <c r="F50" s="553"/>
      <c r="G50" s="553"/>
      <c r="H50" s="553"/>
      <c r="I50" s="553"/>
    </row>
    <row r="51" spans="1:9">
      <c r="A51" s="553"/>
      <c r="B51" s="553"/>
      <c r="C51" s="553"/>
      <c r="D51" s="553"/>
      <c r="E51" s="553"/>
      <c r="F51" s="553"/>
      <c r="G51" s="553"/>
      <c r="H51" s="553"/>
      <c r="I51" s="553"/>
    </row>
    <row r="52" spans="1:9">
      <c r="A52" s="553"/>
      <c r="B52" s="553"/>
      <c r="C52" s="553"/>
      <c r="D52" s="553"/>
      <c r="E52" s="553"/>
      <c r="F52" s="553"/>
      <c r="G52" s="553"/>
      <c r="H52" s="553"/>
      <c r="I52" s="553"/>
    </row>
    <row r="53" spans="1:9">
      <c r="A53" s="553"/>
      <c r="B53" s="553"/>
      <c r="C53" s="553"/>
      <c r="D53" s="553"/>
      <c r="E53" s="553"/>
      <c r="F53" s="553"/>
      <c r="G53" s="553"/>
      <c r="H53" s="553"/>
      <c r="I53" s="553"/>
    </row>
    <row r="54" spans="1:9">
      <c r="A54" s="553"/>
      <c r="B54" s="553"/>
      <c r="C54" s="553"/>
      <c r="D54" s="553"/>
      <c r="E54" s="553"/>
      <c r="F54" s="553"/>
      <c r="G54" s="553"/>
      <c r="H54" s="553"/>
      <c r="I54" s="553"/>
    </row>
    <row r="55" spans="1:9">
      <c r="A55" s="553"/>
      <c r="B55" s="553"/>
      <c r="C55" s="553"/>
      <c r="D55" s="553"/>
      <c r="E55" s="553"/>
      <c r="F55" s="553"/>
      <c r="G55" s="553"/>
      <c r="H55" s="553"/>
      <c r="I55" s="553"/>
    </row>
    <row r="56" spans="1:9">
      <c r="A56" s="553"/>
      <c r="B56" s="553"/>
      <c r="C56" s="553"/>
      <c r="D56" s="553"/>
      <c r="E56" s="553"/>
      <c r="F56" s="553"/>
      <c r="G56" s="553"/>
      <c r="H56" s="553"/>
      <c r="I56" s="553"/>
    </row>
    <row r="57" spans="1:9">
      <c r="A57" s="553"/>
      <c r="B57" s="553"/>
      <c r="C57" s="553"/>
      <c r="D57" s="553"/>
      <c r="E57" s="553"/>
      <c r="F57" s="553"/>
      <c r="G57" s="553"/>
      <c r="H57" s="553"/>
      <c r="I57" s="553"/>
    </row>
    <row r="58" spans="1:9">
      <c r="A58" s="553"/>
      <c r="B58" s="553"/>
      <c r="C58" s="553"/>
      <c r="D58" s="553"/>
      <c r="E58" s="553"/>
      <c r="F58" s="553"/>
      <c r="G58" s="553"/>
      <c r="H58" s="553"/>
      <c r="I58" s="553"/>
    </row>
    <row r="59" spans="1:9">
      <c r="A59" s="553"/>
      <c r="B59" s="553"/>
      <c r="C59" s="553"/>
      <c r="D59" s="553"/>
      <c r="E59" s="553"/>
      <c r="F59" s="553"/>
      <c r="G59" s="553"/>
      <c r="H59" s="553"/>
      <c r="I59" s="553"/>
    </row>
    <row r="60" spans="1:9">
      <c r="A60" s="553"/>
      <c r="B60" s="553"/>
      <c r="C60" s="553"/>
      <c r="D60" s="553"/>
      <c r="E60" s="553"/>
      <c r="F60" s="553"/>
      <c r="G60" s="553"/>
      <c r="H60" s="553"/>
      <c r="I60" s="553"/>
    </row>
    <row r="61" spans="1:9">
      <c r="A61" s="553"/>
      <c r="B61" s="553"/>
      <c r="C61" s="553"/>
      <c r="D61" s="553"/>
      <c r="E61" s="553"/>
      <c r="F61" s="553"/>
      <c r="G61" s="553"/>
      <c r="H61" s="553"/>
      <c r="I61" s="553"/>
    </row>
    <row r="62" spans="1:9">
      <c r="A62" s="553"/>
      <c r="B62" s="553"/>
      <c r="C62" s="553"/>
      <c r="D62" s="553"/>
      <c r="E62" s="553"/>
      <c r="F62" s="553"/>
      <c r="G62" s="553"/>
      <c r="H62" s="553"/>
      <c r="I62" s="553"/>
    </row>
    <row r="63" spans="1:9">
      <c r="A63" s="553"/>
      <c r="B63" s="553"/>
      <c r="C63" s="553"/>
      <c r="D63" s="553"/>
      <c r="E63" s="553"/>
      <c r="F63" s="553"/>
      <c r="G63" s="553"/>
      <c r="H63" s="553"/>
      <c r="I63" s="553"/>
    </row>
    <row r="64" spans="1:9">
      <c r="A64" s="553"/>
      <c r="B64" s="553"/>
      <c r="C64" s="553"/>
      <c r="D64" s="553"/>
      <c r="E64" s="553"/>
      <c r="F64" s="553"/>
      <c r="G64" s="553"/>
      <c r="H64" s="553"/>
      <c r="I64" s="553"/>
    </row>
    <row r="65" spans="1:9">
      <c r="A65" s="553"/>
      <c r="B65" s="553"/>
      <c r="C65" s="553"/>
      <c r="D65" s="553"/>
      <c r="E65" s="553"/>
      <c r="F65" s="553"/>
      <c r="G65" s="553"/>
      <c r="H65" s="553"/>
      <c r="I65" s="553"/>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I2038"/>
  <sheetViews>
    <sheetView topLeftCell="AH1" zoomScale="98" zoomScaleNormal="98" zoomScaleSheetLayoutView="85" workbookViewId="0">
      <selection activeCell="AJ45" sqref="AJ45"/>
    </sheetView>
  </sheetViews>
  <sheetFormatPr defaultColWidth="9" defaultRowHeight="13.5"/>
  <cols>
    <col min="1" max="1" width="49.44140625" customWidth="1"/>
    <col min="2" max="2" width="9.6640625" customWidth="1"/>
    <col min="5" max="5" width="10.109375" customWidth="1"/>
    <col min="6" max="6" width="49" customWidth="1"/>
    <col min="7" max="9" width="10.109375" customWidth="1"/>
    <col min="10" max="10" width="12.109375" customWidth="1"/>
    <col min="11" max="11" width="13.21875" customWidth="1"/>
    <col min="12" max="14" width="12.109375" customWidth="1"/>
    <col min="16" max="16" width="51.33203125" customWidth="1"/>
    <col min="17" max="17" width="48.33203125" customWidth="1"/>
    <col min="18" max="18" width="26.109375" style="198" customWidth="1"/>
    <col min="19" max="19" width="32" customWidth="1"/>
    <col min="20" max="20" width="35.33203125" customWidth="1"/>
    <col min="21" max="21" width="38.109375" customWidth="1"/>
    <col min="22" max="22" width="25.21875" customWidth="1"/>
    <col min="23" max="23" width="48.109375" customWidth="1"/>
    <col min="24" max="24" width="40" customWidth="1"/>
    <col min="25" max="25" width="43.88671875" customWidth="1"/>
    <col min="26" max="27" width="40" customWidth="1"/>
    <col min="28" max="28" width="23.77734375" customWidth="1"/>
    <col min="29" max="29" width="15.88671875" customWidth="1"/>
    <col min="30" max="30" width="44.88671875" customWidth="1"/>
    <col min="31" max="31" width="33.5546875" customWidth="1"/>
    <col min="32" max="32" width="24" customWidth="1"/>
    <col min="33" max="33" width="68.109375" customWidth="1"/>
    <col min="34" max="34" width="18.109375" customWidth="1"/>
    <col min="35" max="35" width="8.6640625" customWidth="1"/>
    <col min="36" max="36" width="12.109375" customWidth="1"/>
    <col min="39" max="39" width="11.5546875" style="198" customWidth="1"/>
    <col min="42" max="42" width="10" customWidth="1"/>
    <col min="43" max="43" width="9.44140625" customWidth="1"/>
    <col min="44" max="44" width="11.33203125" customWidth="1"/>
    <col min="45" max="45" width="19.44140625" customWidth="1"/>
    <col min="49" max="49" width="46.88671875" style="581" customWidth="1"/>
    <col min="50" max="50" width="10.44140625" style="581" customWidth="1"/>
    <col min="51" max="52" width="8" customWidth="1"/>
    <col min="53" max="53" width="12.21875" customWidth="1"/>
    <col min="58" max="58" width="18" customWidth="1"/>
    <col min="59" max="59" width="88.33203125" customWidth="1"/>
    <col min="61" max="61" width="14" customWidth="1"/>
  </cols>
  <sheetData>
    <row r="1" spans="1:61" ht="14.25">
      <c r="A1" s="198" t="s">
        <v>2153</v>
      </c>
      <c r="B1" s="198"/>
      <c r="C1" s="198"/>
      <c r="D1" s="198"/>
      <c r="E1" s="198"/>
      <c r="F1" s="198"/>
      <c r="G1" s="198"/>
      <c r="H1" s="198"/>
      <c r="I1" s="198"/>
      <c r="J1" s="198"/>
      <c r="K1" s="198"/>
      <c r="L1" s="198"/>
      <c r="M1" s="198"/>
      <c r="N1" s="198"/>
      <c r="P1" s="198" t="s">
        <v>2467</v>
      </c>
      <c r="Q1" s="198"/>
      <c r="S1" s="198"/>
      <c r="T1" s="198"/>
      <c r="U1" s="198"/>
      <c r="V1" s="198"/>
      <c r="W1" s="198"/>
      <c r="X1" s="198"/>
      <c r="Y1" s="198"/>
      <c r="Z1" s="198"/>
      <c r="AA1" s="198"/>
      <c r="AB1" s="198"/>
      <c r="AC1" s="198"/>
      <c r="AD1" s="198"/>
      <c r="AE1" s="198"/>
      <c r="AF1" s="198"/>
      <c r="AG1" s="198"/>
      <c r="AH1" s="198"/>
      <c r="AI1" s="198"/>
      <c r="AJ1" s="198" t="s">
        <v>2468</v>
      </c>
      <c r="AL1" s="198" t="s">
        <v>2469</v>
      </c>
      <c r="AM1" s="60"/>
      <c r="AO1" s="581" t="s">
        <v>2470</v>
      </c>
      <c r="AP1" s="581"/>
      <c r="AZ1" t="s">
        <v>2471</v>
      </c>
      <c r="BC1" s="198" t="s">
        <v>2440</v>
      </c>
      <c r="BE1" s="198" t="s">
        <v>1810</v>
      </c>
      <c r="BG1" t="s">
        <v>1296</v>
      </c>
      <c r="BI1" t="s">
        <v>2472</v>
      </c>
    </row>
    <row r="2" spans="1:61" ht="24.75">
      <c r="A2" s="582" t="s">
        <v>499</v>
      </c>
      <c r="B2" s="592" t="s">
        <v>2282</v>
      </c>
      <c r="C2" s="600" t="s">
        <v>367</v>
      </c>
      <c r="D2" s="607"/>
      <c r="E2" s="607"/>
      <c r="F2" s="623"/>
      <c r="G2" s="600" t="s">
        <v>2251</v>
      </c>
      <c r="H2" s="607"/>
      <c r="I2" s="607"/>
      <c r="J2" s="607"/>
      <c r="K2" s="607"/>
      <c r="L2" s="607"/>
      <c r="M2" s="661" t="s">
        <v>2252</v>
      </c>
      <c r="N2" s="669" t="s">
        <v>421</v>
      </c>
      <c r="P2" s="678" t="s">
        <v>499</v>
      </c>
      <c r="Q2" s="661" t="s">
        <v>2173</v>
      </c>
      <c r="R2" s="684"/>
      <c r="S2" s="684"/>
      <c r="T2" s="684"/>
      <c r="U2" s="684"/>
      <c r="V2" s="684"/>
      <c r="W2" s="684"/>
      <c r="X2" s="684"/>
      <c r="Y2" s="684"/>
      <c r="Z2" s="684"/>
      <c r="AA2" s="684"/>
      <c r="AB2" s="684"/>
      <c r="AC2" s="684"/>
      <c r="AD2" s="684"/>
      <c r="AE2" s="684"/>
      <c r="AF2" s="684"/>
      <c r="AG2" s="684"/>
      <c r="AH2" s="719"/>
      <c r="AJ2" s="724" t="s">
        <v>107</v>
      </c>
      <c r="AL2" s="724" t="s">
        <v>107</v>
      </c>
      <c r="AM2" s="724" t="s">
        <v>408</v>
      </c>
      <c r="AO2" s="726" t="s">
        <v>413</v>
      </c>
      <c r="AP2" s="732" t="s">
        <v>215</v>
      </c>
      <c r="AQ2" s="739" t="s">
        <v>107</v>
      </c>
      <c r="AR2" s="744" t="s">
        <v>415</v>
      </c>
      <c r="AS2" s="748" t="s">
        <v>417</v>
      </c>
      <c r="AT2" s="757">
        <v>0.7</v>
      </c>
      <c r="AU2" s="766">
        <v>0.55000000000000004</v>
      </c>
      <c r="AV2" s="771">
        <v>0.45</v>
      </c>
      <c r="AW2" s="726" t="s">
        <v>419</v>
      </c>
      <c r="AX2" s="780" t="s">
        <v>388</v>
      </c>
      <c r="AZ2" s="783" t="s">
        <v>235</v>
      </c>
      <c r="BA2" s="786"/>
      <c r="BC2" s="789" t="s">
        <v>423</v>
      </c>
      <c r="BE2" s="793" t="s">
        <v>428</v>
      </c>
      <c r="BG2" s="796" t="s">
        <v>430</v>
      </c>
      <c r="BI2" s="794" t="s">
        <v>2422</v>
      </c>
    </row>
    <row r="3" spans="1:61" ht="15">
      <c r="A3" s="583"/>
      <c r="B3" s="593"/>
      <c r="C3" s="601" t="s">
        <v>55</v>
      </c>
      <c r="D3" s="608" t="s">
        <v>140</v>
      </c>
      <c r="E3" s="614" t="s">
        <v>142</v>
      </c>
      <c r="F3" s="624"/>
      <c r="G3" s="630" t="s">
        <v>2250</v>
      </c>
      <c r="H3" s="637"/>
      <c r="I3" s="643"/>
      <c r="J3" s="649" t="s">
        <v>55</v>
      </c>
      <c r="K3" s="656" t="s">
        <v>2171</v>
      </c>
      <c r="L3" s="657" t="s">
        <v>2169</v>
      </c>
      <c r="M3" s="662"/>
      <c r="N3" s="670"/>
      <c r="O3" s="622"/>
      <c r="P3" s="679"/>
      <c r="Q3" s="630" t="s">
        <v>55</v>
      </c>
      <c r="R3" s="637"/>
      <c r="S3" s="637"/>
      <c r="T3" s="637"/>
      <c r="U3" s="637"/>
      <c r="V3" s="693"/>
      <c r="W3" s="630" t="s">
        <v>140</v>
      </c>
      <c r="X3" s="694"/>
      <c r="Y3" s="694"/>
      <c r="Z3" s="694"/>
      <c r="AA3" s="694"/>
      <c r="AB3" s="694"/>
      <c r="AC3" s="709"/>
      <c r="AD3" s="630" t="s">
        <v>142</v>
      </c>
      <c r="AE3" s="694"/>
      <c r="AF3" s="694"/>
      <c r="AG3" s="694"/>
      <c r="AH3" s="709"/>
      <c r="AJ3" s="680" t="s">
        <v>433</v>
      </c>
      <c r="AL3" s="680" t="s">
        <v>433</v>
      </c>
      <c r="AM3" s="680" t="s">
        <v>437</v>
      </c>
      <c r="AO3" s="727" t="s">
        <v>250</v>
      </c>
      <c r="AP3" s="733">
        <v>0.2</v>
      </c>
      <c r="AQ3" s="740" t="s">
        <v>442</v>
      </c>
      <c r="AR3" s="745" t="s">
        <v>2372</v>
      </c>
      <c r="AS3" s="749" t="str">
        <f t="shared" ref="AS3:AS66" si="0">AQ3&amp;AR3</f>
        <v>東京都千代田区</v>
      </c>
      <c r="AT3" s="758">
        <v>11.4</v>
      </c>
      <c r="AU3" s="767">
        <v>11.1</v>
      </c>
      <c r="AV3" s="772">
        <v>10.9</v>
      </c>
      <c r="AW3" s="727" t="s">
        <v>447</v>
      </c>
      <c r="AX3" s="733">
        <v>0.7</v>
      </c>
      <c r="AY3" s="622"/>
      <c r="AZ3" s="784" t="s">
        <v>762</v>
      </c>
      <c r="BA3" s="787" t="s">
        <v>55</v>
      </c>
      <c r="BB3" s="622"/>
      <c r="BC3" s="790" t="s">
        <v>449</v>
      </c>
      <c r="BE3" s="794" t="s">
        <v>449</v>
      </c>
      <c r="BG3" s="794" t="s">
        <v>454</v>
      </c>
      <c r="BI3" s="795" t="s">
        <v>2423</v>
      </c>
    </row>
    <row r="4" spans="1:61" ht="15">
      <c r="A4" s="584" t="s">
        <v>447</v>
      </c>
      <c r="B4" s="594" t="s">
        <v>786</v>
      </c>
      <c r="C4" s="602">
        <v>0.156</v>
      </c>
      <c r="D4" s="609">
        <v>6.e-002</v>
      </c>
      <c r="E4" s="615">
        <v>4.8000000000000001e-002</v>
      </c>
      <c r="F4" s="598" t="s">
        <v>2313</v>
      </c>
      <c r="G4" s="631" t="s">
        <v>55</v>
      </c>
      <c r="H4" s="638" t="s">
        <v>2171</v>
      </c>
      <c r="I4" s="644" t="s">
        <v>2169</v>
      </c>
      <c r="J4" s="650">
        <f t="shared" ref="J4:J54" si="1">C4</f>
        <v>0.156</v>
      </c>
      <c r="K4" s="609">
        <f t="shared" ref="K4:K54" si="2">SUM(C4,E4)</f>
        <v>0.20400000000000001</v>
      </c>
      <c r="L4" s="615">
        <f t="shared" ref="L4:L54" si="3">SUM(C4:E4)</f>
        <v>0.26400000000000001</v>
      </c>
      <c r="M4" s="663" t="s">
        <v>25</v>
      </c>
      <c r="N4" s="671" t="s">
        <v>960</v>
      </c>
      <c r="O4" s="676"/>
      <c r="P4" s="584" t="s">
        <v>447</v>
      </c>
      <c r="Q4" s="598" t="s">
        <v>1440</v>
      </c>
      <c r="R4" s="602" t="s">
        <v>839</v>
      </c>
      <c r="S4" s="609" t="s">
        <v>2156</v>
      </c>
      <c r="T4" s="609"/>
      <c r="U4" s="615"/>
      <c r="V4" s="648"/>
      <c r="W4" s="598" t="s">
        <v>1876</v>
      </c>
      <c r="X4" s="602" t="s">
        <v>1649</v>
      </c>
      <c r="Y4" s="615" t="s">
        <v>501</v>
      </c>
      <c r="Z4" s="703" t="s">
        <v>2248</v>
      </c>
      <c r="AA4" s="615" t="s">
        <v>603</v>
      </c>
      <c r="AB4" s="705"/>
      <c r="AC4" s="710"/>
      <c r="AD4" s="274" t="s">
        <v>498</v>
      </c>
      <c r="AE4" s="602" t="s">
        <v>2172</v>
      </c>
      <c r="AF4" s="609" t="s">
        <v>1886</v>
      </c>
      <c r="AG4" s="609" t="s">
        <v>1435</v>
      </c>
      <c r="AH4" s="618" t="s">
        <v>603</v>
      </c>
      <c r="AJ4" s="681" t="s">
        <v>456</v>
      </c>
      <c r="AL4" s="681" t="s">
        <v>433</v>
      </c>
      <c r="AM4" s="681" t="s">
        <v>315</v>
      </c>
      <c r="AO4" s="728" t="s">
        <v>250</v>
      </c>
      <c r="AP4" s="734">
        <v>0.2</v>
      </c>
      <c r="AQ4" s="687" t="s">
        <v>442</v>
      </c>
      <c r="AR4" s="691" t="s">
        <v>2373</v>
      </c>
      <c r="AS4" s="750" t="str">
        <f t="shared" si="0"/>
        <v>東京都中央区</v>
      </c>
      <c r="AT4" s="759">
        <v>11.4</v>
      </c>
      <c r="AU4" s="768">
        <v>11.1</v>
      </c>
      <c r="AV4" s="773">
        <v>10.9</v>
      </c>
      <c r="AW4" s="728" t="s">
        <v>458</v>
      </c>
      <c r="AX4" s="734">
        <v>0.7</v>
      </c>
      <c r="AY4" s="676"/>
      <c r="AZ4" s="762" t="s">
        <v>2095</v>
      </c>
      <c r="BA4" s="753" t="s">
        <v>2171</v>
      </c>
      <c r="BB4" s="676"/>
      <c r="BC4" s="791"/>
      <c r="BE4" s="795" t="s">
        <v>428</v>
      </c>
      <c r="BG4" s="795" t="s">
        <v>459</v>
      </c>
      <c r="BI4" s="795" t="s">
        <v>2424</v>
      </c>
    </row>
    <row r="5" spans="1:61" ht="15">
      <c r="A5" s="265" t="s">
        <v>458</v>
      </c>
      <c r="B5" s="595" t="s">
        <v>1107</v>
      </c>
      <c r="C5" s="603">
        <v>0.13200000000000001</v>
      </c>
      <c r="D5" s="610">
        <v>4.2000000000000003e-002</v>
      </c>
      <c r="E5" s="616">
        <v>3.e-002</v>
      </c>
      <c r="F5" s="625" t="s">
        <v>1689</v>
      </c>
      <c r="G5" s="632" t="s">
        <v>55</v>
      </c>
      <c r="H5" s="639" t="s">
        <v>2171</v>
      </c>
      <c r="I5" s="645" t="s">
        <v>2169</v>
      </c>
      <c r="J5" s="651">
        <f t="shared" si="1"/>
        <v>0.13200000000000001</v>
      </c>
      <c r="K5" s="610">
        <f t="shared" si="2"/>
        <v>0.16200000000000001</v>
      </c>
      <c r="L5" s="616">
        <f t="shared" si="3"/>
        <v>0.20400000000000001</v>
      </c>
      <c r="M5" s="664" t="s">
        <v>25</v>
      </c>
      <c r="N5" s="672" t="s">
        <v>960</v>
      </c>
      <c r="O5" s="676"/>
      <c r="P5" s="265" t="s">
        <v>458</v>
      </c>
      <c r="Q5" s="625" t="s">
        <v>1821</v>
      </c>
      <c r="R5" s="603" t="s">
        <v>839</v>
      </c>
      <c r="S5" s="610" t="s">
        <v>615</v>
      </c>
      <c r="T5" s="610"/>
      <c r="U5" s="616"/>
      <c r="V5" s="648"/>
      <c r="W5" s="625" t="s">
        <v>647</v>
      </c>
      <c r="X5" s="603" t="s">
        <v>1649</v>
      </c>
      <c r="Y5" s="616" t="s">
        <v>2158</v>
      </c>
      <c r="Z5" s="704" t="s">
        <v>2248</v>
      </c>
      <c r="AA5" s="616" t="s">
        <v>603</v>
      </c>
      <c r="AB5" s="701"/>
      <c r="AC5" s="711"/>
      <c r="AD5" s="274" t="s">
        <v>1520</v>
      </c>
      <c r="AE5" s="603" t="s">
        <v>1431</v>
      </c>
      <c r="AF5" s="610" t="s">
        <v>1163</v>
      </c>
      <c r="AG5" s="610" t="s">
        <v>1803</v>
      </c>
      <c r="AH5" s="619" t="s">
        <v>603</v>
      </c>
      <c r="AJ5" s="681" t="s">
        <v>460</v>
      </c>
      <c r="AL5" s="681" t="s">
        <v>433</v>
      </c>
      <c r="AM5" s="681" t="s">
        <v>179</v>
      </c>
      <c r="AO5" s="728" t="s">
        <v>250</v>
      </c>
      <c r="AP5" s="734">
        <v>0.2</v>
      </c>
      <c r="AQ5" s="687" t="s">
        <v>442</v>
      </c>
      <c r="AR5" s="691" t="s">
        <v>191</v>
      </c>
      <c r="AS5" s="750" t="str">
        <f t="shared" si="0"/>
        <v>東京都港区</v>
      </c>
      <c r="AT5" s="759">
        <v>11.4</v>
      </c>
      <c r="AU5" s="768">
        <v>11.1</v>
      </c>
      <c r="AV5" s="773">
        <v>10.9</v>
      </c>
      <c r="AW5" s="265" t="s">
        <v>480</v>
      </c>
      <c r="AX5" s="734">
        <v>0.7</v>
      </c>
      <c r="AY5" s="676"/>
      <c r="AZ5" s="762" t="s">
        <v>76</v>
      </c>
      <c r="BA5" s="753" t="s">
        <v>2169</v>
      </c>
      <c r="BB5" s="676"/>
      <c r="BE5" s="791"/>
      <c r="BG5" s="797" t="s">
        <v>51</v>
      </c>
      <c r="BI5" s="791" t="s">
        <v>2425</v>
      </c>
    </row>
    <row r="6" spans="1:61" ht="15">
      <c r="A6" s="265" t="s">
        <v>480</v>
      </c>
      <c r="B6" s="595" t="s">
        <v>1477</v>
      </c>
      <c r="C6" s="603">
        <v>0.13200000000000001</v>
      </c>
      <c r="D6" s="610">
        <v>4.2000000000000003e-002</v>
      </c>
      <c r="E6" s="616">
        <v>3.e-002</v>
      </c>
      <c r="F6" s="625" t="s">
        <v>2314</v>
      </c>
      <c r="G6" s="632" t="s">
        <v>55</v>
      </c>
      <c r="H6" s="639" t="s">
        <v>2171</v>
      </c>
      <c r="I6" s="645" t="s">
        <v>2169</v>
      </c>
      <c r="J6" s="651">
        <f t="shared" si="1"/>
        <v>0.13200000000000001</v>
      </c>
      <c r="K6" s="610">
        <f t="shared" si="2"/>
        <v>0.16200000000000001</v>
      </c>
      <c r="L6" s="616">
        <f t="shared" si="3"/>
        <v>0.20400000000000001</v>
      </c>
      <c r="M6" s="664" t="s">
        <v>25</v>
      </c>
      <c r="N6" s="672" t="s">
        <v>960</v>
      </c>
      <c r="O6" s="622"/>
      <c r="P6" s="265" t="s">
        <v>480</v>
      </c>
      <c r="Q6" s="625" t="s">
        <v>2174</v>
      </c>
      <c r="R6" s="603" t="s">
        <v>839</v>
      </c>
      <c r="S6" s="610" t="s">
        <v>615</v>
      </c>
      <c r="T6" s="610"/>
      <c r="U6" s="616"/>
      <c r="V6" s="648"/>
      <c r="W6" s="625" t="s">
        <v>829</v>
      </c>
      <c r="X6" s="603" t="s">
        <v>1649</v>
      </c>
      <c r="Y6" s="616" t="s">
        <v>2158</v>
      </c>
      <c r="Z6" s="704" t="s">
        <v>2248</v>
      </c>
      <c r="AA6" s="616" t="s">
        <v>603</v>
      </c>
      <c r="AB6" s="701"/>
      <c r="AC6" s="711"/>
      <c r="AD6" s="274" t="s">
        <v>2188</v>
      </c>
      <c r="AE6" s="603" t="s">
        <v>1431</v>
      </c>
      <c r="AF6" s="610" t="s">
        <v>1163</v>
      </c>
      <c r="AG6" s="610" t="s">
        <v>1803</v>
      </c>
      <c r="AH6" s="619" t="s">
        <v>603</v>
      </c>
      <c r="AJ6" s="681" t="s">
        <v>464</v>
      </c>
      <c r="AL6" s="681" t="s">
        <v>433</v>
      </c>
      <c r="AM6" s="681" t="s">
        <v>405</v>
      </c>
      <c r="AO6" s="728" t="s">
        <v>250</v>
      </c>
      <c r="AP6" s="734">
        <v>0.2</v>
      </c>
      <c r="AQ6" s="687" t="s">
        <v>442</v>
      </c>
      <c r="AR6" s="691" t="s">
        <v>2374</v>
      </c>
      <c r="AS6" s="750" t="str">
        <f t="shared" si="0"/>
        <v>東京都新宿区</v>
      </c>
      <c r="AT6" s="759">
        <v>11.4</v>
      </c>
      <c r="AU6" s="768">
        <v>11.1</v>
      </c>
      <c r="AV6" s="773">
        <v>10.9</v>
      </c>
      <c r="AW6" s="728" t="s">
        <v>1391</v>
      </c>
      <c r="AX6" s="734">
        <v>0.7</v>
      </c>
      <c r="AY6" s="622"/>
      <c r="AZ6" s="785"/>
      <c r="BA6" s="788"/>
      <c r="BB6" s="622"/>
      <c r="BC6" s="792"/>
      <c r="BG6" s="797" t="s">
        <v>435</v>
      </c>
    </row>
    <row r="7" spans="1:61" ht="15">
      <c r="A7" s="265" t="s">
        <v>1391</v>
      </c>
      <c r="B7" s="595" t="s">
        <v>2283</v>
      </c>
      <c r="C7" s="603">
        <v>0.13200000000000001</v>
      </c>
      <c r="D7" s="610">
        <v>4.2000000000000003e-002</v>
      </c>
      <c r="E7" s="616">
        <v>3.e-002</v>
      </c>
      <c r="F7" s="625" t="s">
        <v>2315</v>
      </c>
      <c r="G7" s="632" t="s">
        <v>55</v>
      </c>
      <c r="H7" s="639" t="s">
        <v>2171</v>
      </c>
      <c r="I7" s="645" t="s">
        <v>2169</v>
      </c>
      <c r="J7" s="651">
        <f t="shared" si="1"/>
        <v>0.13200000000000001</v>
      </c>
      <c r="K7" s="610">
        <f t="shared" si="2"/>
        <v>0.16200000000000001</v>
      </c>
      <c r="L7" s="616">
        <f t="shared" si="3"/>
        <v>0.20400000000000001</v>
      </c>
      <c r="M7" s="664" t="s">
        <v>25</v>
      </c>
      <c r="N7" s="672" t="s">
        <v>960</v>
      </c>
      <c r="O7" s="676"/>
      <c r="P7" s="265" t="s">
        <v>1391</v>
      </c>
      <c r="Q7" s="625" t="s">
        <v>1868</v>
      </c>
      <c r="R7" s="603" t="s">
        <v>839</v>
      </c>
      <c r="S7" s="610" t="s">
        <v>615</v>
      </c>
      <c r="T7" s="610"/>
      <c r="U7" s="616"/>
      <c r="V7" s="648"/>
      <c r="W7" s="625" t="s">
        <v>2088</v>
      </c>
      <c r="X7" s="603" t="s">
        <v>1649</v>
      </c>
      <c r="Y7" s="616" t="s">
        <v>2158</v>
      </c>
      <c r="Z7" s="704" t="s">
        <v>2248</v>
      </c>
      <c r="AA7" s="616" t="s">
        <v>603</v>
      </c>
      <c r="AB7" s="701"/>
      <c r="AC7" s="711"/>
      <c r="AD7" s="274" t="s">
        <v>2204</v>
      </c>
      <c r="AE7" s="603" t="s">
        <v>1431</v>
      </c>
      <c r="AF7" s="610" t="s">
        <v>1163</v>
      </c>
      <c r="AG7" s="610" t="s">
        <v>1803</v>
      </c>
      <c r="AH7" s="619" t="s">
        <v>603</v>
      </c>
      <c r="AJ7" s="681" t="s">
        <v>466</v>
      </c>
      <c r="AL7" s="681" t="s">
        <v>433</v>
      </c>
      <c r="AM7" s="681" t="s">
        <v>473</v>
      </c>
      <c r="AO7" s="728" t="s">
        <v>250</v>
      </c>
      <c r="AP7" s="734">
        <v>0.2</v>
      </c>
      <c r="AQ7" s="687" t="s">
        <v>442</v>
      </c>
      <c r="AR7" s="691" t="s">
        <v>996</v>
      </c>
      <c r="AS7" s="750" t="str">
        <f t="shared" si="0"/>
        <v>東京都文京区</v>
      </c>
      <c r="AT7" s="759">
        <v>11.4</v>
      </c>
      <c r="AU7" s="768">
        <v>11.1</v>
      </c>
      <c r="AV7" s="773">
        <v>10.9</v>
      </c>
      <c r="AW7" s="728" t="s">
        <v>2205</v>
      </c>
      <c r="AX7" s="734">
        <v>0.7</v>
      </c>
      <c r="AY7" s="676"/>
      <c r="AZ7" s="676"/>
      <c r="BA7" s="676"/>
      <c r="BB7" s="676"/>
      <c r="BG7" s="798" t="s">
        <v>478</v>
      </c>
    </row>
    <row r="8" spans="1:61" ht="14.25">
      <c r="A8" s="265" t="s">
        <v>2205</v>
      </c>
      <c r="B8" s="595" t="s">
        <v>2284</v>
      </c>
      <c r="C8" s="603">
        <v>0.13200000000000001</v>
      </c>
      <c r="D8" s="610">
        <v>4.2000000000000003e-002</v>
      </c>
      <c r="E8" s="616">
        <v>3.e-002</v>
      </c>
      <c r="F8" s="625" t="s">
        <v>2316</v>
      </c>
      <c r="G8" s="632" t="s">
        <v>55</v>
      </c>
      <c r="H8" s="639" t="s">
        <v>2171</v>
      </c>
      <c r="I8" s="645" t="s">
        <v>2169</v>
      </c>
      <c r="J8" s="651">
        <f t="shared" si="1"/>
        <v>0.13200000000000001</v>
      </c>
      <c r="K8" s="610">
        <f t="shared" si="2"/>
        <v>0.16200000000000001</v>
      </c>
      <c r="L8" s="616">
        <f t="shared" si="3"/>
        <v>0.20400000000000001</v>
      </c>
      <c r="M8" s="664" t="s">
        <v>25</v>
      </c>
      <c r="N8" s="672" t="s">
        <v>1568</v>
      </c>
      <c r="O8" s="676"/>
      <c r="P8" s="265" t="s">
        <v>2205</v>
      </c>
      <c r="Q8" s="625" t="s">
        <v>596</v>
      </c>
      <c r="R8" s="603" t="s">
        <v>839</v>
      </c>
      <c r="S8" s="610" t="s">
        <v>615</v>
      </c>
      <c r="T8" s="610"/>
      <c r="U8" s="616"/>
      <c r="V8" s="648"/>
      <c r="W8" s="625" t="s">
        <v>1308</v>
      </c>
      <c r="X8" s="603" t="s">
        <v>1649</v>
      </c>
      <c r="Y8" s="616" t="s">
        <v>2158</v>
      </c>
      <c r="Z8" s="704" t="s">
        <v>2248</v>
      </c>
      <c r="AA8" s="616" t="s">
        <v>603</v>
      </c>
      <c r="AB8" s="701"/>
      <c r="AC8" s="711"/>
      <c r="AD8" s="274" t="s">
        <v>535</v>
      </c>
      <c r="AE8" s="603" t="s">
        <v>1431</v>
      </c>
      <c r="AF8" s="610" t="s">
        <v>1163</v>
      </c>
      <c r="AG8" s="610" t="s">
        <v>1803</v>
      </c>
      <c r="AH8" s="619" t="s">
        <v>603</v>
      </c>
      <c r="AJ8" s="681" t="s">
        <v>143</v>
      </c>
      <c r="AL8" s="681" t="s">
        <v>433</v>
      </c>
      <c r="AM8" s="681" t="s">
        <v>481</v>
      </c>
      <c r="AO8" s="728" t="s">
        <v>250</v>
      </c>
      <c r="AP8" s="734">
        <v>0.2</v>
      </c>
      <c r="AQ8" s="687" t="s">
        <v>442</v>
      </c>
      <c r="AR8" s="691" t="s">
        <v>1052</v>
      </c>
      <c r="AS8" s="750" t="str">
        <f t="shared" si="0"/>
        <v>東京都台東区</v>
      </c>
      <c r="AT8" s="759">
        <v>11.4</v>
      </c>
      <c r="AU8" s="768">
        <v>11.1</v>
      </c>
      <c r="AV8" s="773">
        <v>10.9</v>
      </c>
      <c r="AW8" s="728" t="s">
        <v>82</v>
      </c>
      <c r="AX8" s="734">
        <v>0.45</v>
      </c>
      <c r="AY8" s="676"/>
      <c r="AZ8" s="676"/>
      <c r="BA8" s="676"/>
      <c r="BB8" s="676"/>
    </row>
    <row r="9" spans="1:61" ht="14.25">
      <c r="A9" s="265" t="s">
        <v>82</v>
      </c>
      <c r="B9" s="595" t="s">
        <v>2206</v>
      </c>
      <c r="C9" s="603">
        <v>0.126</v>
      </c>
      <c r="D9" s="610">
        <v>3.5999999999999997e-002</v>
      </c>
      <c r="E9" s="616">
        <v>3.e-002</v>
      </c>
      <c r="F9" s="625" t="s">
        <v>2318</v>
      </c>
      <c r="G9" s="632" t="s">
        <v>55</v>
      </c>
      <c r="H9" s="639" t="s">
        <v>2171</v>
      </c>
      <c r="I9" s="645" t="s">
        <v>2169</v>
      </c>
      <c r="J9" s="651">
        <f t="shared" si="1"/>
        <v>0.126</v>
      </c>
      <c r="K9" s="610">
        <f t="shared" si="2"/>
        <v>0.156</v>
      </c>
      <c r="L9" s="616">
        <f t="shared" si="3"/>
        <v>0.192</v>
      </c>
      <c r="M9" s="664" t="s">
        <v>25</v>
      </c>
      <c r="N9" s="672" t="s">
        <v>960</v>
      </c>
      <c r="O9" s="676"/>
      <c r="P9" s="265" t="s">
        <v>82</v>
      </c>
      <c r="Q9" s="625" t="s">
        <v>2175</v>
      </c>
      <c r="R9" s="603" t="s">
        <v>839</v>
      </c>
      <c r="S9" s="610" t="s">
        <v>615</v>
      </c>
      <c r="T9" s="610"/>
      <c r="U9" s="616"/>
      <c r="V9" s="648"/>
      <c r="W9" s="625" t="s">
        <v>2184</v>
      </c>
      <c r="X9" s="603" t="s">
        <v>1649</v>
      </c>
      <c r="Y9" s="616" t="s">
        <v>2158</v>
      </c>
      <c r="Z9" s="704" t="s">
        <v>2248</v>
      </c>
      <c r="AA9" s="616" t="s">
        <v>603</v>
      </c>
      <c r="AB9" s="701"/>
      <c r="AC9" s="711"/>
      <c r="AD9" s="274" t="s">
        <v>331</v>
      </c>
      <c r="AE9" s="603" t="s">
        <v>1431</v>
      </c>
      <c r="AF9" s="610" t="s">
        <v>1163</v>
      </c>
      <c r="AG9" s="610" t="s">
        <v>1803</v>
      </c>
      <c r="AH9" s="619" t="s">
        <v>603</v>
      </c>
      <c r="AJ9" s="681" t="s">
        <v>483</v>
      </c>
      <c r="AL9" s="681" t="s">
        <v>433</v>
      </c>
      <c r="AM9" s="681" t="s">
        <v>489</v>
      </c>
      <c r="AO9" s="728" t="s">
        <v>250</v>
      </c>
      <c r="AP9" s="734">
        <v>0.2</v>
      </c>
      <c r="AQ9" s="687" t="s">
        <v>442</v>
      </c>
      <c r="AR9" s="691" t="s">
        <v>1813</v>
      </c>
      <c r="AS9" s="750" t="str">
        <f t="shared" si="0"/>
        <v>東京都墨田区</v>
      </c>
      <c r="AT9" s="759">
        <v>11.4</v>
      </c>
      <c r="AU9" s="768">
        <v>11.1</v>
      </c>
      <c r="AV9" s="773">
        <v>10.9</v>
      </c>
      <c r="AW9" s="728" t="s">
        <v>497</v>
      </c>
      <c r="AX9" s="734">
        <v>0.45</v>
      </c>
      <c r="AY9" s="676"/>
      <c r="AZ9" s="676"/>
      <c r="BA9" s="676"/>
      <c r="BB9" s="676"/>
    </row>
    <row r="10" spans="1:61" ht="14.25">
      <c r="A10" s="265" t="s">
        <v>497</v>
      </c>
      <c r="B10" s="595" t="s">
        <v>741</v>
      </c>
      <c r="C10" s="603">
        <v>0.16800000000000001</v>
      </c>
      <c r="D10" s="610">
        <v>4.2000000000000003e-002</v>
      </c>
      <c r="E10" s="616">
        <v>3.5999999999999997e-002</v>
      </c>
      <c r="F10" s="625" t="s">
        <v>2295</v>
      </c>
      <c r="G10" s="632" t="s">
        <v>55</v>
      </c>
      <c r="H10" s="639" t="s">
        <v>2171</v>
      </c>
      <c r="I10" s="645" t="s">
        <v>2169</v>
      </c>
      <c r="J10" s="651">
        <f t="shared" si="1"/>
        <v>0.16800000000000001</v>
      </c>
      <c r="K10" s="610">
        <f t="shared" si="2"/>
        <v>0.20400000000000001</v>
      </c>
      <c r="L10" s="616">
        <f t="shared" si="3"/>
        <v>0.24600000000000002</v>
      </c>
      <c r="M10" s="664" t="s">
        <v>25</v>
      </c>
      <c r="N10" s="672" t="s">
        <v>960</v>
      </c>
      <c r="O10" s="676"/>
      <c r="P10" s="265" t="s">
        <v>497</v>
      </c>
      <c r="Q10" s="625" t="s">
        <v>2177</v>
      </c>
      <c r="R10" s="603" t="s">
        <v>839</v>
      </c>
      <c r="S10" s="610" t="s">
        <v>615</v>
      </c>
      <c r="T10" s="610"/>
      <c r="U10" s="616"/>
      <c r="V10" s="648"/>
      <c r="W10" s="625" t="s">
        <v>420</v>
      </c>
      <c r="X10" s="603" t="s">
        <v>1649</v>
      </c>
      <c r="Y10" s="616" t="s">
        <v>2158</v>
      </c>
      <c r="Z10" s="704" t="s">
        <v>2248</v>
      </c>
      <c r="AA10" s="616" t="s">
        <v>603</v>
      </c>
      <c r="AB10" s="701"/>
      <c r="AC10" s="711"/>
      <c r="AD10" s="274" t="s">
        <v>1582</v>
      </c>
      <c r="AE10" s="603" t="s">
        <v>1431</v>
      </c>
      <c r="AF10" s="610" t="s">
        <v>1163</v>
      </c>
      <c r="AG10" s="610" t="s">
        <v>1803</v>
      </c>
      <c r="AH10" s="619" t="s">
        <v>603</v>
      </c>
      <c r="AJ10" s="681" t="s">
        <v>503</v>
      </c>
      <c r="AL10" s="681" t="s">
        <v>433</v>
      </c>
      <c r="AM10" s="681" t="s">
        <v>509</v>
      </c>
      <c r="AO10" s="728" t="s">
        <v>250</v>
      </c>
      <c r="AP10" s="734">
        <v>0.2</v>
      </c>
      <c r="AQ10" s="687" t="s">
        <v>442</v>
      </c>
      <c r="AR10" s="691" t="s">
        <v>2054</v>
      </c>
      <c r="AS10" s="750" t="str">
        <f t="shared" si="0"/>
        <v>東京都江東区</v>
      </c>
      <c r="AT10" s="759">
        <v>11.4</v>
      </c>
      <c r="AU10" s="768">
        <v>11.1</v>
      </c>
      <c r="AV10" s="773">
        <v>10.9</v>
      </c>
      <c r="AW10" s="728" t="s">
        <v>2210</v>
      </c>
      <c r="AX10" s="734">
        <v>0.55000000000000004</v>
      </c>
      <c r="AY10" s="676"/>
      <c r="AZ10" s="676"/>
      <c r="BA10" s="676"/>
      <c r="BB10" s="676"/>
    </row>
    <row r="11" spans="1:61" ht="14.25">
      <c r="A11" s="265" t="s">
        <v>2210</v>
      </c>
      <c r="B11" s="595" t="s">
        <v>2285</v>
      </c>
      <c r="C11" s="603">
        <v>0.114</v>
      </c>
      <c r="D11" s="610">
        <v>3.e-002</v>
      </c>
      <c r="E11" s="616">
        <v>2.4e-002</v>
      </c>
      <c r="F11" s="625" t="s">
        <v>1668</v>
      </c>
      <c r="G11" s="632" t="s">
        <v>55</v>
      </c>
      <c r="H11" s="639" t="s">
        <v>2171</v>
      </c>
      <c r="I11" s="645" t="s">
        <v>2169</v>
      </c>
      <c r="J11" s="651">
        <f t="shared" si="1"/>
        <v>0.114</v>
      </c>
      <c r="K11" s="610">
        <f t="shared" si="2"/>
        <v>0.13800000000000001</v>
      </c>
      <c r="L11" s="616">
        <f t="shared" si="3"/>
        <v>0.16800000000000001</v>
      </c>
      <c r="M11" s="664" t="s">
        <v>25</v>
      </c>
      <c r="N11" s="672" t="s">
        <v>960</v>
      </c>
      <c r="O11" s="676"/>
      <c r="P11" s="265" t="s">
        <v>2210</v>
      </c>
      <c r="Q11" s="625" t="s">
        <v>2209</v>
      </c>
      <c r="R11" s="603" t="s">
        <v>839</v>
      </c>
      <c r="S11" s="610" t="s">
        <v>615</v>
      </c>
      <c r="T11" s="610"/>
      <c r="U11" s="616"/>
      <c r="V11" s="648"/>
      <c r="W11" s="625" t="s">
        <v>2208</v>
      </c>
      <c r="X11" s="603" t="s">
        <v>1649</v>
      </c>
      <c r="Y11" s="616" t="s">
        <v>2158</v>
      </c>
      <c r="Z11" s="704" t="s">
        <v>2248</v>
      </c>
      <c r="AA11" s="616" t="s">
        <v>603</v>
      </c>
      <c r="AB11" s="701"/>
      <c r="AC11" s="711"/>
      <c r="AD11" s="274" t="s">
        <v>2207</v>
      </c>
      <c r="AE11" s="603" t="s">
        <v>1431</v>
      </c>
      <c r="AF11" s="610" t="s">
        <v>1163</v>
      </c>
      <c r="AG11" s="610" t="s">
        <v>1803</v>
      </c>
      <c r="AH11" s="619" t="s">
        <v>603</v>
      </c>
      <c r="AJ11" s="681" t="s">
        <v>170</v>
      </c>
      <c r="AL11" s="681" t="s">
        <v>433</v>
      </c>
      <c r="AM11" s="681" t="s">
        <v>389</v>
      </c>
      <c r="AO11" s="728" t="s">
        <v>250</v>
      </c>
      <c r="AP11" s="734">
        <v>0.2</v>
      </c>
      <c r="AQ11" s="687" t="s">
        <v>442</v>
      </c>
      <c r="AR11" s="691" t="s">
        <v>2375</v>
      </c>
      <c r="AS11" s="750" t="str">
        <f t="shared" si="0"/>
        <v>東京都品川区</v>
      </c>
      <c r="AT11" s="759">
        <v>11.4</v>
      </c>
      <c r="AU11" s="768">
        <v>11.1</v>
      </c>
      <c r="AV11" s="773">
        <v>10.9</v>
      </c>
      <c r="AW11" s="728" t="s">
        <v>2211</v>
      </c>
      <c r="AX11" s="734">
        <v>0.55000000000000004</v>
      </c>
      <c r="AY11" s="676"/>
      <c r="AZ11" s="676"/>
      <c r="BA11" s="676"/>
      <c r="BB11" s="676"/>
    </row>
    <row r="12" spans="1:61" ht="14.25">
      <c r="A12" s="265" t="s">
        <v>2211</v>
      </c>
      <c r="B12" s="595" t="s">
        <v>2286</v>
      </c>
      <c r="C12" s="603">
        <v>0.114</v>
      </c>
      <c r="D12" s="610">
        <v>3.e-002</v>
      </c>
      <c r="E12" s="616">
        <v>2.4e-002</v>
      </c>
      <c r="F12" s="625" t="s">
        <v>1306</v>
      </c>
      <c r="G12" s="632" t="s">
        <v>55</v>
      </c>
      <c r="H12" s="639" t="s">
        <v>2171</v>
      </c>
      <c r="I12" s="645" t="s">
        <v>2169</v>
      </c>
      <c r="J12" s="651">
        <f t="shared" si="1"/>
        <v>0.114</v>
      </c>
      <c r="K12" s="610">
        <f t="shared" si="2"/>
        <v>0.13800000000000001</v>
      </c>
      <c r="L12" s="616">
        <f t="shared" si="3"/>
        <v>0.16800000000000001</v>
      </c>
      <c r="M12" s="664" t="s">
        <v>25</v>
      </c>
      <c r="N12" s="672" t="s">
        <v>1568</v>
      </c>
      <c r="O12" s="676"/>
      <c r="P12" s="265" t="s">
        <v>2211</v>
      </c>
      <c r="Q12" s="625" t="s">
        <v>1503</v>
      </c>
      <c r="R12" s="603" t="s">
        <v>839</v>
      </c>
      <c r="S12" s="610" t="s">
        <v>615</v>
      </c>
      <c r="T12" s="610"/>
      <c r="U12" s="616"/>
      <c r="V12" s="648"/>
      <c r="W12" s="625" t="s">
        <v>1389</v>
      </c>
      <c r="X12" s="603" t="s">
        <v>1649</v>
      </c>
      <c r="Y12" s="616" t="s">
        <v>2158</v>
      </c>
      <c r="Z12" s="704" t="s">
        <v>2248</v>
      </c>
      <c r="AA12" s="616" t="s">
        <v>603</v>
      </c>
      <c r="AB12" s="701"/>
      <c r="AC12" s="711"/>
      <c r="AD12" s="274" t="s">
        <v>2098</v>
      </c>
      <c r="AE12" s="603" t="s">
        <v>1431</v>
      </c>
      <c r="AF12" s="610" t="s">
        <v>1163</v>
      </c>
      <c r="AG12" s="610" t="s">
        <v>1803</v>
      </c>
      <c r="AH12" s="619" t="s">
        <v>603</v>
      </c>
      <c r="AJ12" s="681" t="s">
        <v>500</v>
      </c>
      <c r="AL12" s="681" t="s">
        <v>433</v>
      </c>
      <c r="AM12" s="681" t="s">
        <v>510</v>
      </c>
      <c r="AO12" s="728" t="s">
        <v>250</v>
      </c>
      <c r="AP12" s="734">
        <v>0.2</v>
      </c>
      <c r="AQ12" s="687" t="s">
        <v>442</v>
      </c>
      <c r="AR12" s="691" t="s">
        <v>2376</v>
      </c>
      <c r="AS12" s="750" t="str">
        <f t="shared" si="0"/>
        <v>東京都目黒区</v>
      </c>
      <c r="AT12" s="759">
        <v>11.4</v>
      </c>
      <c r="AU12" s="768">
        <v>11.1</v>
      </c>
      <c r="AV12" s="773">
        <v>10.9</v>
      </c>
      <c r="AW12" s="728" t="s">
        <v>2253</v>
      </c>
      <c r="AX12" s="734">
        <v>0.45</v>
      </c>
      <c r="AY12" s="676"/>
      <c r="AZ12" s="676"/>
      <c r="BA12" s="676"/>
      <c r="BB12" s="676"/>
    </row>
    <row r="13" spans="1:61" ht="14.25">
      <c r="A13" s="265" t="s">
        <v>2214</v>
      </c>
      <c r="B13" s="595" t="s">
        <v>2176</v>
      </c>
      <c r="C13" s="603">
        <v>0.13200000000000001</v>
      </c>
      <c r="D13" s="610">
        <v>4.2000000000000003e-002</v>
      </c>
      <c r="E13" s="616">
        <v>3.5999999999999997e-002</v>
      </c>
      <c r="F13" s="625" t="s">
        <v>1487</v>
      </c>
      <c r="G13" s="632" t="s">
        <v>55</v>
      </c>
      <c r="H13" s="639" t="s">
        <v>2171</v>
      </c>
      <c r="I13" s="645" t="s">
        <v>2169</v>
      </c>
      <c r="J13" s="651">
        <f t="shared" si="1"/>
        <v>0.13200000000000001</v>
      </c>
      <c r="K13" s="610">
        <f t="shared" si="2"/>
        <v>0.16800000000000001</v>
      </c>
      <c r="L13" s="616">
        <f t="shared" si="3"/>
        <v>0.21000000000000002</v>
      </c>
      <c r="M13" s="664" t="s">
        <v>25</v>
      </c>
      <c r="N13" s="672" t="s">
        <v>960</v>
      </c>
      <c r="O13" s="676"/>
      <c r="P13" s="265" t="s">
        <v>2214</v>
      </c>
      <c r="Q13" s="625" t="s">
        <v>521</v>
      </c>
      <c r="R13" s="603" t="s">
        <v>839</v>
      </c>
      <c r="S13" s="610" t="s">
        <v>615</v>
      </c>
      <c r="T13" s="610"/>
      <c r="U13" s="616"/>
      <c r="V13" s="648"/>
      <c r="W13" s="625" t="s">
        <v>2212</v>
      </c>
      <c r="X13" s="603" t="s">
        <v>2157</v>
      </c>
      <c r="Y13" s="616" t="s">
        <v>972</v>
      </c>
      <c r="Z13" s="704" t="s">
        <v>2248</v>
      </c>
      <c r="AA13" s="616" t="s">
        <v>603</v>
      </c>
      <c r="AB13" s="701"/>
      <c r="AC13" s="711"/>
      <c r="AD13" s="274" t="s">
        <v>2213</v>
      </c>
      <c r="AE13" s="603" t="s">
        <v>1431</v>
      </c>
      <c r="AF13" s="610" t="s">
        <v>1163</v>
      </c>
      <c r="AG13" s="610" t="s">
        <v>1803</v>
      </c>
      <c r="AH13" s="619" t="s">
        <v>603</v>
      </c>
      <c r="AJ13" s="681" t="s">
        <v>514</v>
      </c>
      <c r="AL13" s="681" t="s">
        <v>433</v>
      </c>
      <c r="AM13" s="681" t="s">
        <v>515</v>
      </c>
      <c r="AO13" s="728" t="s">
        <v>250</v>
      </c>
      <c r="AP13" s="734">
        <v>0.2</v>
      </c>
      <c r="AQ13" s="687" t="s">
        <v>442</v>
      </c>
      <c r="AR13" s="691" t="s">
        <v>1625</v>
      </c>
      <c r="AS13" s="750" t="str">
        <f t="shared" si="0"/>
        <v>東京都大田区</v>
      </c>
      <c r="AT13" s="759">
        <v>11.4</v>
      </c>
      <c r="AU13" s="768">
        <v>11.1</v>
      </c>
      <c r="AV13" s="773">
        <v>10.9</v>
      </c>
      <c r="AW13" s="728" t="s">
        <v>2214</v>
      </c>
      <c r="AX13" s="734">
        <v>0.45</v>
      </c>
      <c r="AY13" s="676"/>
      <c r="AZ13" s="676"/>
      <c r="BA13" s="676"/>
      <c r="BB13" s="676"/>
    </row>
    <row r="14" spans="1:61" ht="14.25">
      <c r="A14" s="265" t="s">
        <v>745</v>
      </c>
      <c r="B14" s="595" t="s">
        <v>2287</v>
      </c>
      <c r="C14" s="603">
        <v>0.13200000000000001</v>
      </c>
      <c r="D14" s="610">
        <v>4.2000000000000003e-002</v>
      </c>
      <c r="E14" s="616">
        <v>3.5999999999999997e-002</v>
      </c>
      <c r="F14" s="625" t="s">
        <v>1254</v>
      </c>
      <c r="G14" s="632" t="s">
        <v>55</v>
      </c>
      <c r="H14" s="639" t="s">
        <v>2171</v>
      </c>
      <c r="I14" s="645" t="s">
        <v>2169</v>
      </c>
      <c r="J14" s="651">
        <f t="shared" si="1"/>
        <v>0.13200000000000001</v>
      </c>
      <c r="K14" s="610">
        <f t="shared" si="2"/>
        <v>0.16800000000000001</v>
      </c>
      <c r="L14" s="616">
        <f t="shared" si="3"/>
        <v>0.21000000000000002</v>
      </c>
      <c r="M14" s="664" t="s">
        <v>25</v>
      </c>
      <c r="N14" s="672" t="s">
        <v>1973</v>
      </c>
      <c r="O14" s="676"/>
      <c r="P14" s="265" t="s">
        <v>745</v>
      </c>
      <c r="Q14" s="625" t="s">
        <v>2264</v>
      </c>
      <c r="R14" s="603" t="s">
        <v>839</v>
      </c>
      <c r="S14" s="610" t="s">
        <v>615</v>
      </c>
      <c r="T14" s="610"/>
      <c r="U14" s="616"/>
      <c r="V14" s="648"/>
      <c r="W14" s="625" t="s">
        <v>2265</v>
      </c>
      <c r="X14" s="603" t="s">
        <v>2157</v>
      </c>
      <c r="Y14" s="616" t="s">
        <v>972</v>
      </c>
      <c r="Z14" s="704" t="s">
        <v>2248</v>
      </c>
      <c r="AA14" s="616" t="s">
        <v>603</v>
      </c>
      <c r="AB14" s="701"/>
      <c r="AC14" s="711"/>
      <c r="AD14" s="274" t="s">
        <v>2266</v>
      </c>
      <c r="AE14" s="603" t="s">
        <v>1431</v>
      </c>
      <c r="AF14" s="610" t="s">
        <v>1163</v>
      </c>
      <c r="AG14" s="610" t="s">
        <v>1803</v>
      </c>
      <c r="AH14" s="619" t="s">
        <v>603</v>
      </c>
      <c r="AJ14" s="681" t="s">
        <v>519</v>
      </c>
      <c r="AL14" s="681" t="s">
        <v>433</v>
      </c>
      <c r="AM14" s="681" t="s">
        <v>523</v>
      </c>
      <c r="AO14" s="728" t="s">
        <v>250</v>
      </c>
      <c r="AP14" s="734">
        <v>0.2</v>
      </c>
      <c r="AQ14" s="687" t="s">
        <v>442</v>
      </c>
      <c r="AR14" s="691" t="s">
        <v>321</v>
      </c>
      <c r="AS14" s="750" t="str">
        <f t="shared" si="0"/>
        <v>東京都世田谷区</v>
      </c>
      <c r="AT14" s="759">
        <v>11.4</v>
      </c>
      <c r="AU14" s="768">
        <v>11.1</v>
      </c>
      <c r="AV14" s="773">
        <v>10.9</v>
      </c>
      <c r="AW14" s="728" t="s">
        <v>2215</v>
      </c>
      <c r="AX14" s="734">
        <v>0.45</v>
      </c>
      <c r="AY14" s="676"/>
      <c r="AZ14" s="676"/>
      <c r="BA14" s="676"/>
      <c r="BB14" s="676"/>
    </row>
    <row r="15" spans="1:61" ht="14.25">
      <c r="A15" s="265" t="s">
        <v>2215</v>
      </c>
      <c r="B15" s="595" t="s">
        <v>2288</v>
      </c>
      <c r="C15" s="603">
        <v>0.13200000000000001</v>
      </c>
      <c r="D15" s="610">
        <v>4.2000000000000003e-002</v>
      </c>
      <c r="E15" s="616">
        <v>3.5999999999999997e-002</v>
      </c>
      <c r="F15" s="625" t="s">
        <v>2319</v>
      </c>
      <c r="G15" s="632" t="s">
        <v>55</v>
      </c>
      <c r="H15" s="639" t="s">
        <v>2171</v>
      </c>
      <c r="I15" s="645" t="s">
        <v>2169</v>
      </c>
      <c r="J15" s="651">
        <f t="shared" si="1"/>
        <v>0.13200000000000001</v>
      </c>
      <c r="K15" s="610">
        <f t="shared" si="2"/>
        <v>0.16800000000000001</v>
      </c>
      <c r="L15" s="616">
        <f t="shared" si="3"/>
        <v>0.21000000000000002</v>
      </c>
      <c r="M15" s="664" t="s">
        <v>25</v>
      </c>
      <c r="N15" s="672" t="s">
        <v>1568</v>
      </c>
      <c r="O15" s="676"/>
      <c r="P15" s="265" t="s">
        <v>2215</v>
      </c>
      <c r="Q15" s="625" t="s">
        <v>2180</v>
      </c>
      <c r="R15" s="603" t="s">
        <v>839</v>
      </c>
      <c r="S15" s="610" t="s">
        <v>615</v>
      </c>
      <c r="T15" s="610"/>
      <c r="U15" s="616"/>
      <c r="V15" s="648"/>
      <c r="W15" s="625" t="s">
        <v>883</v>
      </c>
      <c r="X15" s="603" t="s">
        <v>2157</v>
      </c>
      <c r="Y15" s="616" t="s">
        <v>972</v>
      </c>
      <c r="Z15" s="704" t="s">
        <v>2248</v>
      </c>
      <c r="AA15" s="616" t="s">
        <v>603</v>
      </c>
      <c r="AB15" s="701"/>
      <c r="AC15" s="711"/>
      <c r="AD15" s="274" t="s">
        <v>2068</v>
      </c>
      <c r="AE15" s="603" t="s">
        <v>1431</v>
      </c>
      <c r="AF15" s="610" t="s">
        <v>1163</v>
      </c>
      <c r="AG15" s="610" t="s">
        <v>1803</v>
      </c>
      <c r="AH15" s="619" t="s">
        <v>603</v>
      </c>
      <c r="AJ15" s="681" t="s">
        <v>261</v>
      </c>
      <c r="AL15" s="681" t="s">
        <v>433</v>
      </c>
      <c r="AM15" s="681" t="s">
        <v>527</v>
      </c>
      <c r="AO15" s="728" t="s">
        <v>250</v>
      </c>
      <c r="AP15" s="734">
        <v>0.2</v>
      </c>
      <c r="AQ15" s="687" t="s">
        <v>442</v>
      </c>
      <c r="AR15" s="691" t="s">
        <v>1421</v>
      </c>
      <c r="AS15" s="750" t="str">
        <f t="shared" si="0"/>
        <v>東京都渋谷区</v>
      </c>
      <c r="AT15" s="759">
        <v>11.4</v>
      </c>
      <c r="AU15" s="768">
        <v>11.1</v>
      </c>
      <c r="AV15" s="773">
        <v>10.9</v>
      </c>
      <c r="AW15" s="728" t="s">
        <v>2254</v>
      </c>
      <c r="AX15" s="734">
        <v>0.45</v>
      </c>
      <c r="AY15" s="676"/>
      <c r="AZ15" s="676"/>
      <c r="BA15" s="676"/>
      <c r="BB15" s="676"/>
    </row>
    <row r="16" spans="1:61" ht="14.25">
      <c r="A16" s="265" t="s">
        <v>2254</v>
      </c>
      <c r="B16" s="595" t="s">
        <v>2290</v>
      </c>
      <c r="C16" s="603">
        <v>0.13200000000000001</v>
      </c>
      <c r="D16" s="610">
        <v>4.2000000000000003e-002</v>
      </c>
      <c r="E16" s="616">
        <v>3.5999999999999997e-002</v>
      </c>
      <c r="F16" s="625" t="s">
        <v>2320</v>
      </c>
      <c r="G16" s="632" t="s">
        <v>55</v>
      </c>
      <c r="H16" s="639" t="s">
        <v>2171</v>
      </c>
      <c r="I16" s="645" t="s">
        <v>2169</v>
      </c>
      <c r="J16" s="651">
        <f t="shared" si="1"/>
        <v>0.13200000000000001</v>
      </c>
      <c r="K16" s="610">
        <f t="shared" si="2"/>
        <v>0.16800000000000001</v>
      </c>
      <c r="L16" s="616">
        <f t="shared" si="3"/>
        <v>0.21000000000000002</v>
      </c>
      <c r="M16" s="664" t="s">
        <v>25</v>
      </c>
      <c r="N16" s="672" t="s">
        <v>960</v>
      </c>
      <c r="O16" s="676"/>
      <c r="P16" s="265" t="s">
        <v>2254</v>
      </c>
      <c r="Q16" s="625" t="s">
        <v>1166</v>
      </c>
      <c r="R16" s="603" t="s">
        <v>839</v>
      </c>
      <c r="S16" s="610" t="s">
        <v>615</v>
      </c>
      <c r="T16" s="610"/>
      <c r="U16" s="616"/>
      <c r="V16" s="648"/>
      <c r="W16" s="625" t="s">
        <v>108</v>
      </c>
      <c r="X16" s="603" t="s">
        <v>2157</v>
      </c>
      <c r="Y16" s="616" t="s">
        <v>1838</v>
      </c>
      <c r="Z16" s="704" t="s">
        <v>2248</v>
      </c>
      <c r="AA16" s="616" t="s">
        <v>603</v>
      </c>
      <c r="AB16" s="701"/>
      <c r="AC16" s="711"/>
      <c r="AD16" s="274" t="s">
        <v>58</v>
      </c>
      <c r="AE16" s="603" t="s">
        <v>1431</v>
      </c>
      <c r="AF16" s="610" t="s">
        <v>1163</v>
      </c>
      <c r="AG16" s="610" t="s">
        <v>1803</v>
      </c>
      <c r="AH16" s="619" t="s">
        <v>603</v>
      </c>
      <c r="AJ16" s="681" t="s">
        <v>529</v>
      </c>
      <c r="AL16" s="681" t="s">
        <v>433</v>
      </c>
      <c r="AM16" s="681" t="s">
        <v>536</v>
      </c>
      <c r="AO16" s="728" t="s">
        <v>250</v>
      </c>
      <c r="AP16" s="734">
        <v>0.2</v>
      </c>
      <c r="AQ16" s="687" t="s">
        <v>442</v>
      </c>
      <c r="AR16" s="691" t="s">
        <v>2377</v>
      </c>
      <c r="AS16" s="750" t="str">
        <f t="shared" si="0"/>
        <v>東京都中野区</v>
      </c>
      <c r="AT16" s="759">
        <v>11.4</v>
      </c>
      <c r="AU16" s="768">
        <v>11.1</v>
      </c>
      <c r="AV16" s="773">
        <v>10.9</v>
      </c>
      <c r="AW16" s="728" t="s">
        <v>1800</v>
      </c>
      <c r="AX16" s="734">
        <v>0.45</v>
      </c>
      <c r="AY16" s="676"/>
      <c r="AZ16" s="676"/>
      <c r="BA16" s="676"/>
      <c r="BB16" s="676"/>
    </row>
    <row r="17" spans="1:54" ht="14.25">
      <c r="A17" s="265" t="s">
        <v>2267</v>
      </c>
      <c r="B17" s="595" t="s">
        <v>2291</v>
      </c>
      <c r="C17" s="603">
        <v>0.13200000000000001</v>
      </c>
      <c r="D17" s="610">
        <v>4.2000000000000003e-002</v>
      </c>
      <c r="E17" s="616">
        <v>3.5999999999999997e-002</v>
      </c>
      <c r="F17" s="625" t="s">
        <v>2155</v>
      </c>
      <c r="G17" s="632" t="s">
        <v>55</v>
      </c>
      <c r="H17" s="639" t="s">
        <v>2171</v>
      </c>
      <c r="I17" s="645" t="s">
        <v>2169</v>
      </c>
      <c r="J17" s="651">
        <f t="shared" si="1"/>
        <v>0.13200000000000001</v>
      </c>
      <c r="K17" s="610">
        <f t="shared" si="2"/>
        <v>0.16800000000000001</v>
      </c>
      <c r="L17" s="616">
        <f t="shared" si="3"/>
        <v>0.21000000000000002</v>
      </c>
      <c r="M17" s="664" t="s">
        <v>25</v>
      </c>
      <c r="N17" s="672" t="s">
        <v>1973</v>
      </c>
      <c r="O17" s="676"/>
      <c r="P17" s="265" t="s">
        <v>2267</v>
      </c>
      <c r="Q17" s="625" t="s">
        <v>2223</v>
      </c>
      <c r="R17" s="603" t="s">
        <v>839</v>
      </c>
      <c r="S17" s="610" t="s">
        <v>615</v>
      </c>
      <c r="T17" s="610"/>
      <c r="U17" s="616"/>
      <c r="V17" s="648"/>
      <c r="W17" s="625" t="s">
        <v>2268</v>
      </c>
      <c r="X17" s="603" t="s">
        <v>2157</v>
      </c>
      <c r="Y17" s="616" t="s">
        <v>1838</v>
      </c>
      <c r="Z17" s="704" t="s">
        <v>2248</v>
      </c>
      <c r="AA17" s="616" t="s">
        <v>603</v>
      </c>
      <c r="AB17" s="701"/>
      <c r="AC17" s="711"/>
      <c r="AD17" s="274" t="s">
        <v>1493</v>
      </c>
      <c r="AE17" s="603" t="s">
        <v>1431</v>
      </c>
      <c r="AF17" s="610" t="s">
        <v>1163</v>
      </c>
      <c r="AG17" s="610" t="s">
        <v>1803</v>
      </c>
      <c r="AH17" s="619" t="s">
        <v>603</v>
      </c>
      <c r="AJ17" s="681" t="s">
        <v>257</v>
      </c>
      <c r="AL17" s="681" t="s">
        <v>433</v>
      </c>
      <c r="AM17" s="681" t="s">
        <v>540</v>
      </c>
      <c r="AO17" s="728" t="s">
        <v>250</v>
      </c>
      <c r="AP17" s="734">
        <v>0.2</v>
      </c>
      <c r="AQ17" s="687" t="s">
        <v>442</v>
      </c>
      <c r="AR17" s="691" t="s">
        <v>432</v>
      </c>
      <c r="AS17" s="750" t="str">
        <f t="shared" si="0"/>
        <v>東京都杉並区</v>
      </c>
      <c r="AT17" s="759">
        <v>11.4</v>
      </c>
      <c r="AU17" s="768">
        <v>11.1</v>
      </c>
      <c r="AV17" s="773">
        <v>10.9</v>
      </c>
      <c r="AW17" s="728" t="s">
        <v>2218</v>
      </c>
      <c r="AX17" s="734">
        <v>0.55000000000000004</v>
      </c>
      <c r="AY17" s="676"/>
      <c r="AZ17" s="676"/>
      <c r="BA17" s="676"/>
      <c r="BB17" s="676"/>
    </row>
    <row r="18" spans="1:54" ht="14.25">
      <c r="A18" s="265" t="s">
        <v>2218</v>
      </c>
      <c r="B18" s="595" t="s">
        <v>2292</v>
      </c>
      <c r="C18" s="603">
        <v>0.216</v>
      </c>
      <c r="D18" s="610">
        <v>7.1999999999999995e-002</v>
      </c>
      <c r="E18" s="616">
        <v>6.e-002</v>
      </c>
      <c r="F18" s="625" t="s">
        <v>1663</v>
      </c>
      <c r="G18" s="632" t="s">
        <v>55</v>
      </c>
      <c r="H18" s="639" t="s">
        <v>2171</v>
      </c>
      <c r="I18" s="645" t="s">
        <v>2169</v>
      </c>
      <c r="J18" s="651">
        <f t="shared" si="1"/>
        <v>0.216</v>
      </c>
      <c r="K18" s="610">
        <f t="shared" si="2"/>
        <v>0.27600000000000002</v>
      </c>
      <c r="L18" s="616">
        <f t="shared" si="3"/>
        <v>0.34799999999999998</v>
      </c>
      <c r="M18" s="664" t="s">
        <v>25</v>
      </c>
      <c r="N18" s="672" t="s">
        <v>960</v>
      </c>
      <c r="O18" s="676"/>
      <c r="P18" s="265" t="s">
        <v>2218</v>
      </c>
      <c r="Q18" s="625" t="s">
        <v>2216</v>
      </c>
      <c r="R18" s="603" t="s">
        <v>839</v>
      </c>
      <c r="S18" s="610" t="s">
        <v>615</v>
      </c>
      <c r="T18" s="610"/>
      <c r="U18" s="616"/>
      <c r="V18" s="648"/>
      <c r="W18" s="625" t="s">
        <v>439</v>
      </c>
      <c r="X18" s="603" t="s">
        <v>1649</v>
      </c>
      <c r="Y18" s="616" t="s">
        <v>2158</v>
      </c>
      <c r="Z18" s="704" t="s">
        <v>2248</v>
      </c>
      <c r="AA18" s="616" t="s">
        <v>603</v>
      </c>
      <c r="AB18" s="701"/>
      <c r="AC18" s="711"/>
      <c r="AD18" s="274" t="s">
        <v>2217</v>
      </c>
      <c r="AE18" s="603" t="s">
        <v>1431</v>
      </c>
      <c r="AF18" s="610" t="s">
        <v>1163</v>
      </c>
      <c r="AG18" s="610" t="s">
        <v>1803</v>
      </c>
      <c r="AH18" s="619" t="s">
        <v>603</v>
      </c>
      <c r="AJ18" s="681" t="s">
        <v>542</v>
      </c>
      <c r="AL18" s="681" t="s">
        <v>433</v>
      </c>
      <c r="AM18" s="681" t="s">
        <v>66</v>
      </c>
      <c r="AO18" s="728" t="s">
        <v>250</v>
      </c>
      <c r="AP18" s="734">
        <v>0.2</v>
      </c>
      <c r="AQ18" s="687" t="s">
        <v>442</v>
      </c>
      <c r="AR18" s="691" t="s">
        <v>2378</v>
      </c>
      <c r="AS18" s="750" t="str">
        <f t="shared" si="0"/>
        <v>東京都豊島区</v>
      </c>
      <c r="AT18" s="759">
        <v>11.4</v>
      </c>
      <c r="AU18" s="768">
        <v>11.1</v>
      </c>
      <c r="AV18" s="773">
        <v>10.9</v>
      </c>
      <c r="AW18" s="728" t="s">
        <v>2141</v>
      </c>
      <c r="AX18" s="734">
        <v>0.55000000000000004</v>
      </c>
      <c r="AY18" s="676"/>
      <c r="AZ18" s="676"/>
      <c r="BA18" s="676"/>
      <c r="BB18" s="676"/>
    </row>
    <row r="19" spans="1:54" ht="14.25">
      <c r="A19" s="265" t="s">
        <v>2141</v>
      </c>
      <c r="B19" s="595" t="s">
        <v>2293</v>
      </c>
      <c r="C19" s="603">
        <v>0.216</v>
      </c>
      <c r="D19" s="610">
        <v>7.1999999999999995e-002</v>
      </c>
      <c r="E19" s="616">
        <v>6.e-002</v>
      </c>
      <c r="F19" s="625" t="s">
        <v>2321</v>
      </c>
      <c r="G19" s="632" t="s">
        <v>55</v>
      </c>
      <c r="H19" s="639" t="s">
        <v>2171</v>
      </c>
      <c r="I19" s="645" t="s">
        <v>2169</v>
      </c>
      <c r="J19" s="651">
        <f t="shared" si="1"/>
        <v>0.216</v>
      </c>
      <c r="K19" s="610">
        <f t="shared" si="2"/>
        <v>0.27600000000000002</v>
      </c>
      <c r="L19" s="616">
        <f t="shared" si="3"/>
        <v>0.34799999999999998</v>
      </c>
      <c r="M19" s="664" t="s">
        <v>25</v>
      </c>
      <c r="N19" s="672" t="s">
        <v>1568</v>
      </c>
      <c r="O19" s="676"/>
      <c r="P19" s="265" t="s">
        <v>2141</v>
      </c>
      <c r="Q19" s="625" t="s">
        <v>2181</v>
      </c>
      <c r="R19" s="603" t="s">
        <v>839</v>
      </c>
      <c r="S19" s="610" t="s">
        <v>615</v>
      </c>
      <c r="T19" s="610"/>
      <c r="U19" s="616"/>
      <c r="V19" s="648"/>
      <c r="W19" s="625" t="s">
        <v>2185</v>
      </c>
      <c r="X19" s="603" t="s">
        <v>1649</v>
      </c>
      <c r="Y19" s="616" t="s">
        <v>2158</v>
      </c>
      <c r="Z19" s="704" t="s">
        <v>2248</v>
      </c>
      <c r="AA19" s="616" t="s">
        <v>603</v>
      </c>
      <c r="AB19" s="701"/>
      <c r="AC19" s="711"/>
      <c r="AD19" s="274" t="s">
        <v>1953</v>
      </c>
      <c r="AE19" s="603" t="s">
        <v>1431</v>
      </c>
      <c r="AF19" s="610" t="s">
        <v>1163</v>
      </c>
      <c r="AG19" s="610" t="s">
        <v>1803</v>
      </c>
      <c r="AH19" s="619" t="s">
        <v>603</v>
      </c>
      <c r="AJ19" s="681" t="s">
        <v>543</v>
      </c>
      <c r="AL19" s="681" t="s">
        <v>433</v>
      </c>
      <c r="AM19" s="681" t="s">
        <v>547</v>
      </c>
      <c r="AO19" s="728" t="s">
        <v>250</v>
      </c>
      <c r="AP19" s="734">
        <v>0.2</v>
      </c>
      <c r="AQ19" s="687" t="s">
        <v>442</v>
      </c>
      <c r="AR19" s="691" t="s">
        <v>2379</v>
      </c>
      <c r="AS19" s="750" t="str">
        <f t="shared" si="0"/>
        <v>東京都北区</v>
      </c>
      <c r="AT19" s="759">
        <v>11.4</v>
      </c>
      <c r="AU19" s="768">
        <v>11.1</v>
      </c>
      <c r="AV19" s="773">
        <v>10.9</v>
      </c>
      <c r="AW19" s="728" t="s">
        <v>2221</v>
      </c>
      <c r="AX19" s="734">
        <v>0.55000000000000004</v>
      </c>
      <c r="AY19" s="676"/>
      <c r="AZ19" s="676"/>
      <c r="BA19" s="676"/>
      <c r="BB19" s="676"/>
    </row>
    <row r="20" spans="1:54" ht="14.25">
      <c r="A20" s="265" t="s">
        <v>2221</v>
      </c>
      <c r="B20" s="595" t="s">
        <v>2294</v>
      </c>
      <c r="C20" s="603">
        <v>0.13800000000000001</v>
      </c>
      <c r="D20" s="610">
        <v>5.3999999999999999e-002</v>
      </c>
      <c r="E20" s="616">
        <v>4.8000000000000001e-002</v>
      </c>
      <c r="F20" s="625" t="s">
        <v>2322</v>
      </c>
      <c r="G20" s="632" t="s">
        <v>55</v>
      </c>
      <c r="H20" s="639" t="s">
        <v>2171</v>
      </c>
      <c r="I20" s="645" t="s">
        <v>2169</v>
      </c>
      <c r="J20" s="651">
        <f t="shared" si="1"/>
        <v>0.13800000000000001</v>
      </c>
      <c r="K20" s="610">
        <f t="shared" si="2"/>
        <v>0.186</v>
      </c>
      <c r="L20" s="616">
        <f t="shared" si="3"/>
        <v>0.24</v>
      </c>
      <c r="M20" s="664" t="s">
        <v>25</v>
      </c>
      <c r="N20" s="672" t="s">
        <v>960</v>
      </c>
      <c r="O20" s="676"/>
      <c r="P20" s="265" t="s">
        <v>2221</v>
      </c>
      <c r="Q20" s="625" t="s">
        <v>1881</v>
      </c>
      <c r="R20" s="603" t="s">
        <v>839</v>
      </c>
      <c r="S20" s="610" t="s">
        <v>615</v>
      </c>
      <c r="T20" s="610"/>
      <c r="U20" s="616"/>
      <c r="V20" s="648"/>
      <c r="W20" s="625" t="s">
        <v>2219</v>
      </c>
      <c r="X20" s="603" t="s">
        <v>2157</v>
      </c>
      <c r="Y20" s="616" t="s">
        <v>1838</v>
      </c>
      <c r="Z20" s="610" t="s">
        <v>1649</v>
      </c>
      <c r="AA20" s="610" t="s">
        <v>2158</v>
      </c>
      <c r="AB20" s="706" t="s">
        <v>2248</v>
      </c>
      <c r="AC20" s="648" t="s">
        <v>603</v>
      </c>
      <c r="AD20" s="274" t="s">
        <v>2220</v>
      </c>
      <c r="AE20" s="603" t="s">
        <v>1431</v>
      </c>
      <c r="AF20" s="610" t="s">
        <v>1163</v>
      </c>
      <c r="AG20" s="610" t="s">
        <v>1803</v>
      </c>
      <c r="AH20" s="619" t="s">
        <v>603</v>
      </c>
      <c r="AJ20" s="681" t="s">
        <v>552</v>
      </c>
      <c r="AL20" s="681" t="s">
        <v>433</v>
      </c>
      <c r="AM20" s="681" t="s">
        <v>216</v>
      </c>
      <c r="AO20" s="728" t="s">
        <v>250</v>
      </c>
      <c r="AP20" s="734">
        <v>0.2</v>
      </c>
      <c r="AQ20" s="687" t="s">
        <v>442</v>
      </c>
      <c r="AR20" s="691" t="s">
        <v>2380</v>
      </c>
      <c r="AS20" s="750" t="str">
        <f t="shared" si="0"/>
        <v>東京都荒川区</v>
      </c>
      <c r="AT20" s="759">
        <v>11.4</v>
      </c>
      <c r="AU20" s="768">
        <v>11.1</v>
      </c>
      <c r="AV20" s="773">
        <v>10.9</v>
      </c>
      <c r="AW20" s="728" t="s">
        <v>2255</v>
      </c>
      <c r="AX20" s="734">
        <v>0.55000000000000004</v>
      </c>
      <c r="AY20" s="676"/>
      <c r="AZ20" s="676"/>
      <c r="BA20" s="676"/>
      <c r="BB20" s="676"/>
    </row>
    <row r="21" spans="1:54" ht="14.25">
      <c r="A21" s="265" t="s">
        <v>93</v>
      </c>
      <c r="B21" s="595" t="s">
        <v>2296</v>
      </c>
      <c r="C21" s="603">
        <v>0.13800000000000001</v>
      </c>
      <c r="D21" s="610">
        <v>5.3999999999999999e-002</v>
      </c>
      <c r="E21" s="616">
        <v>4.8000000000000001e-002</v>
      </c>
      <c r="F21" s="625" t="s">
        <v>2333</v>
      </c>
      <c r="G21" s="632" t="s">
        <v>55</v>
      </c>
      <c r="H21" s="639" t="s">
        <v>2171</v>
      </c>
      <c r="I21" s="645" t="s">
        <v>2169</v>
      </c>
      <c r="J21" s="651">
        <f t="shared" si="1"/>
        <v>0.13800000000000001</v>
      </c>
      <c r="K21" s="610">
        <f t="shared" si="2"/>
        <v>0.186</v>
      </c>
      <c r="L21" s="616">
        <f t="shared" si="3"/>
        <v>0.24</v>
      </c>
      <c r="M21" s="664" t="s">
        <v>25</v>
      </c>
      <c r="N21" s="672" t="s">
        <v>436</v>
      </c>
      <c r="O21" s="676"/>
      <c r="P21" s="265" t="s">
        <v>93</v>
      </c>
      <c r="Q21" s="625" t="s">
        <v>2269</v>
      </c>
      <c r="R21" s="603" t="s">
        <v>839</v>
      </c>
      <c r="S21" s="610" t="s">
        <v>615</v>
      </c>
      <c r="T21" s="610"/>
      <c r="U21" s="616"/>
      <c r="V21" s="648"/>
      <c r="W21" s="625" t="s">
        <v>2270</v>
      </c>
      <c r="X21" s="603" t="s">
        <v>2157</v>
      </c>
      <c r="Y21" s="616" t="s">
        <v>1838</v>
      </c>
      <c r="Z21" s="610" t="s">
        <v>1649</v>
      </c>
      <c r="AA21" s="610" t="s">
        <v>2158</v>
      </c>
      <c r="AB21" s="704" t="s">
        <v>2248</v>
      </c>
      <c r="AC21" s="619" t="s">
        <v>603</v>
      </c>
      <c r="AD21" s="274" t="s">
        <v>2272</v>
      </c>
      <c r="AE21" s="603" t="s">
        <v>1431</v>
      </c>
      <c r="AF21" s="610" t="s">
        <v>1163</v>
      </c>
      <c r="AG21" s="610" t="s">
        <v>1803</v>
      </c>
      <c r="AH21" s="619" t="s">
        <v>603</v>
      </c>
      <c r="AJ21" s="681" t="s">
        <v>555</v>
      </c>
      <c r="AL21" s="681" t="s">
        <v>433</v>
      </c>
      <c r="AM21" s="681" t="s">
        <v>560</v>
      </c>
      <c r="AO21" s="728" t="s">
        <v>250</v>
      </c>
      <c r="AP21" s="734">
        <v>0.2</v>
      </c>
      <c r="AQ21" s="687" t="s">
        <v>442</v>
      </c>
      <c r="AR21" s="691" t="s">
        <v>2382</v>
      </c>
      <c r="AS21" s="750" t="str">
        <f t="shared" si="0"/>
        <v>東京都板橋区</v>
      </c>
      <c r="AT21" s="759">
        <v>11.4</v>
      </c>
      <c r="AU21" s="768">
        <v>11.1</v>
      </c>
      <c r="AV21" s="773">
        <v>10.9</v>
      </c>
      <c r="AW21" s="728" t="s">
        <v>2222</v>
      </c>
      <c r="AX21" s="734">
        <v>0.55000000000000004</v>
      </c>
      <c r="AY21" s="676"/>
      <c r="AZ21" s="676"/>
      <c r="BA21" s="676"/>
      <c r="BB21" s="676"/>
    </row>
    <row r="22" spans="1:54" ht="14.25">
      <c r="A22" s="265" t="s">
        <v>2222</v>
      </c>
      <c r="B22" s="595" t="s">
        <v>2297</v>
      </c>
      <c r="C22" s="603">
        <v>0.13800000000000001</v>
      </c>
      <c r="D22" s="610">
        <v>5.3999999999999999e-002</v>
      </c>
      <c r="E22" s="616">
        <v>4.8000000000000001e-002</v>
      </c>
      <c r="F22" s="625" t="s">
        <v>322</v>
      </c>
      <c r="G22" s="632" t="s">
        <v>55</v>
      </c>
      <c r="H22" s="639" t="s">
        <v>2171</v>
      </c>
      <c r="I22" s="645" t="s">
        <v>2169</v>
      </c>
      <c r="J22" s="651">
        <f t="shared" si="1"/>
        <v>0.13800000000000001</v>
      </c>
      <c r="K22" s="610">
        <f t="shared" si="2"/>
        <v>0.186</v>
      </c>
      <c r="L22" s="616">
        <f t="shared" si="3"/>
        <v>0.24</v>
      </c>
      <c r="M22" s="664" t="s">
        <v>25</v>
      </c>
      <c r="N22" s="672" t="s">
        <v>1568</v>
      </c>
      <c r="O22" s="676"/>
      <c r="P22" s="265" t="s">
        <v>2222</v>
      </c>
      <c r="Q22" s="625" t="s">
        <v>1892</v>
      </c>
      <c r="R22" s="603" t="s">
        <v>839</v>
      </c>
      <c r="S22" s="610" t="s">
        <v>615</v>
      </c>
      <c r="T22" s="610"/>
      <c r="U22" s="616"/>
      <c r="V22" s="648"/>
      <c r="W22" s="625" t="s">
        <v>1676</v>
      </c>
      <c r="X22" s="603" t="s">
        <v>2157</v>
      </c>
      <c r="Y22" s="616" t="s">
        <v>1838</v>
      </c>
      <c r="Z22" s="610" t="s">
        <v>1649</v>
      </c>
      <c r="AA22" s="610" t="s">
        <v>2158</v>
      </c>
      <c r="AB22" s="704" t="s">
        <v>2248</v>
      </c>
      <c r="AC22" s="619" t="s">
        <v>603</v>
      </c>
      <c r="AD22" s="274" t="s">
        <v>2189</v>
      </c>
      <c r="AE22" s="603" t="s">
        <v>1431</v>
      </c>
      <c r="AF22" s="610" t="s">
        <v>1163</v>
      </c>
      <c r="AG22" s="610" t="s">
        <v>1803</v>
      </c>
      <c r="AH22" s="619" t="s">
        <v>603</v>
      </c>
      <c r="AJ22" s="681" t="s">
        <v>566</v>
      </c>
      <c r="AL22" s="681" t="s">
        <v>433</v>
      </c>
      <c r="AM22" s="681" t="s">
        <v>558</v>
      </c>
      <c r="AO22" s="728" t="s">
        <v>250</v>
      </c>
      <c r="AP22" s="734">
        <v>0.2</v>
      </c>
      <c r="AQ22" s="687" t="s">
        <v>442</v>
      </c>
      <c r="AR22" s="691" t="s">
        <v>189</v>
      </c>
      <c r="AS22" s="750" t="str">
        <f t="shared" si="0"/>
        <v>東京都練馬区</v>
      </c>
      <c r="AT22" s="759">
        <v>11.4</v>
      </c>
      <c r="AU22" s="768">
        <v>11.1</v>
      </c>
      <c r="AV22" s="773">
        <v>10.9</v>
      </c>
      <c r="AW22" s="728" t="s">
        <v>178</v>
      </c>
      <c r="AX22" s="734">
        <v>0.55000000000000004</v>
      </c>
      <c r="AY22" s="676"/>
      <c r="AZ22" s="676"/>
      <c r="BA22" s="676"/>
      <c r="BB22" s="676"/>
    </row>
    <row r="23" spans="1:54" ht="24">
      <c r="A23" s="265" t="s">
        <v>1704</v>
      </c>
      <c r="B23" s="595" t="s">
        <v>2298</v>
      </c>
      <c r="C23" s="603">
        <v>0.13800000000000001</v>
      </c>
      <c r="D23" s="610">
        <v>5.3999999999999999e-002</v>
      </c>
      <c r="E23" s="616">
        <v>4.8000000000000001e-002</v>
      </c>
      <c r="F23" s="625" t="s">
        <v>1922</v>
      </c>
      <c r="G23" s="632" t="s">
        <v>55</v>
      </c>
      <c r="H23" s="639" t="s">
        <v>2171</v>
      </c>
      <c r="I23" s="645" t="s">
        <v>2169</v>
      </c>
      <c r="J23" s="651">
        <f t="shared" si="1"/>
        <v>0.13800000000000001</v>
      </c>
      <c r="K23" s="610">
        <f t="shared" si="2"/>
        <v>0.186</v>
      </c>
      <c r="L23" s="616">
        <f t="shared" si="3"/>
        <v>0.24</v>
      </c>
      <c r="M23" s="664" t="s">
        <v>25</v>
      </c>
      <c r="N23" s="672" t="s">
        <v>2462</v>
      </c>
      <c r="O23" s="676"/>
      <c r="P23" s="265" t="s">
        <v>1704</v>
      </c>
      <c r="Q23" s="625" t="s">
        <v>2275</v>
      </c>
      <c r="R23" s="603" t="s">
        <v>839</v>
      </c>
      <c r="S23" s="610" t="s">
        <v>615</v>
      </c>
      <c r="T23" s="610"/>
      <c r="U23" s="616"/>
      <c r="V23" s="648"/>
      <c r="W23" s="625" t="s">
        <v>2276</v>
      </c>
      <c r="X23" s="603" t="s">
        <v>2157</v>
      </c>
      <c r="Y23" s="616" t="s">
        <v>1838</v>
      </c>
      <c r="Z23" s="610" t="s">
        <v>1649</v>
      </c>
      <c r="AA23" s="610" t="s">
        <v>2158</v>
      </c>
      <c r="AB23" s="704" t="s">
        <v>2248</v>
      </c>
      <c r="AC23" s="619" t="s">
        <v>603</v>
      </c>
      <c r="AD23" s="274" t="s">
        <v>2277</v>
      </c>
      <c r="AE23" s="603" t="s">
        <v>1431</v>
      </c>
      <c r="AF23" s="610" t="s">
        <v>1163</v>
      </c>
      <c r="AG23" s="610" t="s">
        <v>1803</v>
      </c>
      <c r="AH23" s="619" t="s">
        <v>603</v>
      </c>
      <c r="AJ23" s="681" t="s">
        <v>63</v>
      </c>
      <c r="AL23" s="681" t="s">
        <v>433</v>
      </c>
      <c r="AM23" s="681" t="s">
        <v>569</v>
      </c>
      <c r="AO23" s="728" t="s">
        <v>250</v>
      </c>
      <c r="AP23" s="734">
        <v>0.2</v>
      </c>
      <c r="AQ23" s="687" t="s">
        <v>442</v>
      </c>
      <c r="AR23" s="691" t="s">
        <v>959</v>
      </c>
      <c r="AS23" s="750" t="str">
        <f t="shared" si="0"/>
        <v>東京都足立区</v>
      </c>
      <c r="AT23" s="759">
        <v>11.4</v>
      </c>
      <c r="AU23" s="768">
        <v>11.1</v>
      </c>
      <c r="AV23" s="773">
        <v>10.9</v>
      </c>
      <c r="AW23" s="265" t="s">
        <v>1738</v>
      </c>
      <c r="AX23" s="734">
        <v>0.55000000000000004</v>
      </c>
      <c r="AY23" s="676"/>
      <c r="AZ23" s="676"/>
      <c r="BA23" s="676"/>
      <c r="BB23" s="676"/>
    </row>
    <row r="24" spans="1:54" ht="14.25">
      <c r="A24" s="265" t="s">
        <v>1738</v>
      </c>
      <c r="B24" s="595" t="s">
        <v>946</v>
      </c>
      <c r="C24" s="603">
        <v>0.114</v>
      </c>
      <c r="D24" s="610">
        <v>3.5999999999999997e-002</v>
      </c>
      <c r="E24" s="616">
        <v>3.e-002</v>
      </c>
      <c r="F24" s="625" t="s">
        <v>2323</v>
      </c>
      <c r="G24" s="632" t="s">
        <v>55</v>
      </c>
      <c r="H24" s="639" t="s">
        <v>2171</v>
      </c>
      <c r="I24" s="645" t="s">
        <v>2169</v>
      </c>
      <c r="J24" s="651">
        <f t="shared" si="1"/>
        <v>0.114</v>
      </c>
      <c r="K24" s="610">
        <f t="shared" si="2"/>
        <v>0.14400000000000002</v>
      </c>
      <c r="L24" s="616">
        <f t="shared" si="3"/>
        <v>0.18</v>
      </c>
      <c r="M24" s="664" t="s">
        <v>25</v>
      </c>
      <c r="N24" s="672" t="s">
        <v>960</v>
      </c>
      <c r="O24" s="676"/>
      <c r="P24" s="265" t="s">
        <v>1738</v>
      </c>
      <c r="Q24" s="625" t="s">
        <v>2003</v>
      </c>
      <c r="R24" s="603" t="s">
        <v>839</v>
      </c>
      <c r="S24" s="610" t="s">
        <v>615</v>
      </c>
      <c r="T24" s="610"/>
      <c r="U24" s="616"/>
      <c r="V24" s="648"/>
      <c r="W24" s="625" t="s">
        <v>933</v>
      </c>
      <c r="X24" s="603" t="s">
        <v>2157</v>
      </c>
      <c r="Y24" s="616" t="s">
        <v>1838</v>
      </c>
      <c r="Z24" s="610" t="s">
        <v>1649</v>
      </c>
      <c r="AA24" s="610" t="s">
        <v>2158</v>
      </c>
      <c r="AB24" s="704" t="s">
        <v>2248</v>
      </c>
      <c r="AC24" s="619" t="s">
        <v>603</v>
      </c>
      <c r="AD24" s="274" t="s">
        <v>2190</v>
      </c>
      <c r="AE24" s="603" t="s">
        <v>1431</v>
      </c>
      <c r="AF24" s="610" t="s">
        <v>1163</v>
      </c>
      <c r="AG24" s="610" t="s">
        <v>1803</v>
      </c>
      <c r="AH24" s="619" t="s">
        <v>603</v>
      </c>
      <c r="AJ24" s="681" t="s">
        <v>570</v>
      </c>
      <c r="AL24" s="681" t="s">
        <v>433</v>
      </c>
      <c r="AM24" s="681" t="s">
        <v>582</v>
      </c>
      <c r="AO24" s="728" t="s">
        <v>250</v>
      </c>
      <c r="AP24" s="734">
        <v>0.2</v>
      </c>
      <c r="AQ24" s="687" t="s">
        <v>442</v>
      </c>
      <c r="AR24" s="691" t="s">
        <v>2383</v>
      </c>
      <c r="AS24" s="750" t="str">
        <f t="shared" si="0"/>
        <v>東京都葛飾区</v>
      </c>
      <c r="AT24" s="759">
        <v>11.4</v>
      </c>
      <c r="AU24" s="768">
        <v>11.1</v>
      </c>
      <c r="AV24" s="773">
        <v>10.9</v>
      </c>
      <c r="AW24" s="265" t="s">
        <v>2273</v>
      </c>
      <c r="AX24" s="734">
        <v>0.55000000000000004</v>
      </c>
      <c r="AY24" s="676"/>
      <c r="AZ24" s="676"/>
      <c r="BA24" s="676"/>
      <c r="BB24" s="676"/>
    </row>
    <row r="25" spans="1:54" ht="15">
      <c r="A25" s="265" t="s">
        <v>2273</v>
      </c>
      <c r="B25" s="595" t="s">
        <v>2299</v>
      </c>
      <c r="C25" s="603">
        <v>0.114</v>
      </c>
      <c r="D25" s="610">
        <v>3.5999999999999997e-002</v>
      </c>
      <c r="E25" s="616">
        <v>3.e-002</v>
      </c>
      <c r="F25" s="625" t="s">
        <v>1217</v>
      </c>
      <c r="G25" s="632" t="s">
        <v>55</v>
      </c>
      <c r="H25" s="639" t="s">
        <v>2171</v>
      </c>
      <c r="I25" s="645" t="s">
        <v>2169</v>
      </c>
      <c r="J25" s="651">
        <f t="shared" si="1"/>
        <v>0.114</v>
      </c>
      <c r="K25" s="610">
        <f t="shared" si="2"/>
        <v>0.14400000000000002</v>
      </c>
      <c r="L25" s="616">
        <f t="shared" si="3"/>
        <v>0.18</v>
      </c>
      <c r="M25" s="664" t="s">
        <v>25</v>
      </c>
      <c r="N25" s="672" t="s">
        <v>1973</v>
      </c>
      <c r="O25" s="676"/>
      <c r="P25" s="265" t="s">
        <v>2273</v>
      </c>
      <c r="Q25" s="625" t="s">
        <v>2274</v>
      </c>
      <c r="R25" s="603" t="s">
        <v>839</v>
      </c>
      <c r="S25" s="610" t="s">
        <v>615</v>
      </c>
      <c r="T25" s="610"/>
      <c r="U25" s="616"/>
      <c r="V25" s="648"/>
      <c r="W25" s="625" t="s">
        <v>163</v>
      </c>
      <c r="X25" s="603" t="s">
        <v>2157</v>
      </c>
      <c r="Y25" s="616" t="s">
        <v>1838</v>
      </c>
      <c r="Z25" s="610" t="s">
        <v>1649</v>
      </c>
      <c r="AA25" s="610" t="s">
        <v>2158</v>
      </c>
      <c r="AB25" s="704" t="s">
        <v>2248</v>
      </c>
      <c r="AC25" s="619" t="s">
        <v>603</v>
      </c>
      <c r="AD25" s="274" t="s">
        <v>106</v>
      </c>
      <c r="AE25" s="603" t="s">
        <v>1431</v>
      </c>
      <c r="AF25" s="610" t="s">
        <v>1163</v>
      </c>
      <c r="AG25" s="610" t="s">
        <v>1803</v>
      </c>
      <c r="AH25" s="619" t="s">
        <v>603</v>
      </c>
      <c r="AJ25" s="681" t="s">
        <v>337</v>
      </c>
      <c r="AL25" s="681" t="s">
        <v>433</v>
      </c>
      <c r="AM25" s="681" t="s">
        <v>586</v>
      </c>
      <c r="AO25" s="729" t="s">
        <v>250</v>
      </c>
      <c r="AP25" s="735">
        <v>0.2</v>
      </c>
      <c r="AQ25" s="688" t="s">
        <v>442</v>
      </c>
      <c r="AR25" s="692" t="s">
        <v>2384</v>
      </c>
      <c r="AS25" s="751" t="str">
        <f t="shared" si="0"/>
        <v>東京都江戸川区</v>
      </c>
      <c r="AT25" s="760">
        <v>11.4</v>
      </c>
      <c r="AU25" s="769">
        <v>11.1</v>
      </c>
      <c r="AV25" s="774">
        <v>10.9</v>
      </c>
      <c r="AW25" s="728" t="s">
        <v>2225</v>
      </c>
      <c r="AX25" s="734">
        <v>0.45</v>
      </c>
      <c r="AY25" s="676"/>
      <c r="AZ25" s="676"/>
      <c r="BA25" s="676"/>
      <c r="BB25" s="676"/>
    </row>
    <row r="26" spans="1:54" ht="14.25">
      <c r="A26" s="265" t="s">
        <v>2225</v>
      </c>
      <c r="B26" s="595" t="s">
        <v>1198</v>
      </c>
      <c r="C26" s="603">
        <v>0.15</v>
      </c>
      <c r="D26" s="610">
        <v>6.6000000000000003e-002</v>
      </c>
      <c r="E26" s="616">
        <v>5.3999999999999999e-002</v>
      </c>
      <c r="F26" s="625" t="s">
        <v>2324</v>
      </c>
      <c r="G26" s="632" t="s">
        <v>55</v>
      </c>
      <c r="H26" s="639" t="s">
        <v>2171</v>
      </c>
      <c r="I26" s="645" t="s">
        <v>2169</v>
      </c>
      <c r="J26" s="651">
        <f t="shared" si="1"/>
        <v>0.15</v>
      </c>
      <c r="K26" s="610">
        <f t="shared" si="2"/>
        <v>0.20399999999999999</v>
      </c>
      <c r="L26" s="616">
        <f t="shared" si="3"/>
        <v>0.27</v>
      </c>
      <c r="M26" s="664" t="s">
        <v>25</v>
      </c>
      <c r="N26" s="672" t="s">
        <v>960</v>
      </c>
      <c r="O26" s="676"/>
      <c r="P26" s="265" t="s">
        <v>2225</v>
      </c>
      <c r="Q26" s="625" t="s">
        <v>2224</v>
      </c>
      <c r="R26" s="603" t="s">
        <v>839</v>
      </c>
      <c r="S26" s="610" t="s">
        <v>615</v>
      </c>
      <c r="T26" s="610"/>
      <c r="U26" s="616"/>
      <c r="V26" s="648"/>
      <c r="W26" s="625" t="s">
        <v>1518</v>
      </c>
      <c r="X26" s="603" t="s">
        <v>2157</v>
      </c>
      <c r="Y26" s="616" t="s">
        <v>1838</v>
      </c>
      <c r="Z26" s="610" t="s">
        <v>2248</v>
      </c>
      <c r="AA26" s="610" t="s">
        <v>603</v>
      </c>
      <c r="AB26" s="704"/>
      <c r="AC26" s="619"/>
      <c r="AD26" s="274" t="s">
        <v>1036</v>
      </c>
      <c r="AE26" s="603" t="s">
        <v>1431</v>
      </c>
      <c r="AF26" s="610" t="s">
        <v>1163</v>
      </c>
      <c r="AG26" s="610" t="s">
        <v>1803</v>
      </c>
      <c r="AH26" s="619" t="s">
        <v>603</v>
      </c>
      <c r="AJ26" s="681" t="s">
        <v>589</v>
      </c>
      <c r="AL26" s="681" t="s">
        <v>433</v>
      </c>
      <c r="AM26" s="681" t="s">
        <v>592</v>
      </c>
      <c r="AO26" s="730" t="s">
        <v>588</v>
      </c>
      <c r="AP26" s="736">
        <v>0.16</v>
      </c>
      <c r="AQ26" s="686" t="s">
        <v>442</v>
      </c>
      <c r="AR26" s="690" t="s">
        <v>152</v>
      </c>
      <c r="AS26" s="752" t="str">
        <f t="shared" si="0"/>
        <v>東京都調布市</v>
      </c>
      <c r="AT26" s="761">
        <v>11.12</v>
      </c>
      <c r="AU26" s="745">
        <v>10.88</v>
      </c>
      <c r="AV26" s="755">
        <v>10.72</v>
      </c>
      <c r="AW26" s="728" t="s">
        <v>2256</v>
      </c>
      <c r="AX26" s="734">
        <v>0.45</v>
      </c>
      <c r="AY26" s="676"/>
      <c r="AZ26" s="676"/>
      <c r="BA26" s="676"/>
      <c r="BB26" s="676"/>
    </row>
    <row r="27" spans="1:54" ht="14.25">
      <c r="A27" s="265" t="s">
        <v>2256</v>
      </c>
      <c r="B27" s="595" t="s">
        <v>2300</v>
      </c>
      <c r="C27" s="603">
        <v>0.15</v>
      </c>
      <c r="D27" s="610">
        <v>6.6000000000000003e-002</v>
      </c>
      <c r="E27" s="616">
        <v>5.3999999999999999e-002</v>
      </c>
      <c r="F27" s="625" t="s">
        <v>1403</v>
      </c>
      <c r="G27" s="632" t="s">
        <v>55</v>
      </c>
      <c r="H27" s="639" t="s">
        <v>2171</v>
      </c>
      <c r="I27" s="645" t="s">
        <v>2169</v>
      </c>
      <c r="J27" s="651">
        <f t="shared" si="1"/>
        <v>0.15</v>
      </c>
      <c r="K27" s="610">
        <f t="shared" si="2"/>
        <v>0.20399999999999999</v>
      </c>
      <c r="L27" s="616">
        <f t="shared" si="3"/>
        <v>0.27</v>
      </c>
      <c r="M27" s="664" t="s">
        <v>25</v>
      </c>
      <c r="N27" s="672" t="s">
        <v>1973</v>
      </c>
      <c r="O27" s="676"/>
      <c r="P27" s="265" t="s">
        <v>2256</v>
      </c>
      <c r="Q27" s="625" t="s">
        <v>2278</v>
      </c>
      <c r="R27" s="603" t="s">
        <v>839</v>
      </c>
      <c r="S27" s="610" t="s">
        <v>615</v>
      </c>
      <c r="T27" s="610"/>
      <c r="U27" s="616"/>
      <c r="V27" s="648"/>
      <c r="W27" s="625" t="s">
        <v>2279</v>
      </c>
      <c r="X27" s="603" t="s">
        <v>2157</v>
      </c>
      <c r="Y27" s="616" t="s">
        <v>1838</v>
      </c>
      <c r="Z27" s="610" t="s">
        <v>2248</v>
      </c>
      <c r="AA27" s="610" t="s">
        <v>603</v>
      </c>
      <c r="AB27" s="704"/>
      <c r="AC27" s="619"/>
      <c r="AD27" s="274" t="s">
        <v>1605</v>
      </c>
      <c r="AE27" s="603" t="s">
        <v>1431</v>
      </c>
      <c r="AF27" s="610" t="s">
        <v>1163</v>
      </c>
      <c r="AG27" s="610" t="s">
        <v>1803</v>
      </c>
      <c r="AH27" s="619" t="s">
        <v>603</v>
      </c>
      <c r="AJ27" s="681" t="s">
        <v>598</v>
      </c>
      <c r="AL27" s="681" t="s">
        <v>433</v>
      </c>
      <c r="AM27" s="681" t="s">
        <v>600</v>
      </c>
      <c r="AO27" s="728" t="s">
        <v>588</v>
      </c>
      <c r="AP27" s="734">
        <v>0.16</v>
      </c>
      <c r="AQ27" s="687" t="s">
        <v>442</v>
      </c>
      <c r="AR27" s="691" t="s">
        <v>2385</v>
      </c>
      <c r="AS27" s="753" t="str">
        <f t="shared" si="0"/>
        <v>東京都町田市</v>
      </c>
      <c r="AT27" s="762">
        <v>11.12</v>
      </c>
      <c r="AU27" s="691">
        <v>10.88</v>
      </c>
      <c r="AV27" s="752">
        <v>10.72</v>
      </c>
      <c r="AW27" s="728" t="s">
        <v>2257</v>
      </c>
      <c r="AX27" s="734">
        <v>0.45</v>
      </c>
      <c r="AY27" s="676"/>
      <c r="AZ27" s="676"/>
      <c r="BA27" s="676"/>
      <c r="BB27" s="676"/>
    </row>
    <row r="28" spans="1:54" ht="14.25">
      <c r="A28" s="265" t="s">
        <v>103</v>
      </c>
      <c r="B28" s="595" t="s">
        <v>1281</v>
      </c>
      <c r="C28" s="603">
        <v>0.15</v>
      </c>
      <c r="D28" s="610">
        <v>6.6000000000000003e-002</v>
      </c>
      <c r="E28" s="616">
        <v>5.3999999999999999e-002</v>
      </c>
      <c r="F28" s="625" t="s">
        <v>310</v>
      </c>
      <c r="G28" s="632" t="s">
        <v>55</v>
      </c>
      <c r="H28" s="639" t="s">
        <v>2171</v>
      </c>
      <c r="I28" s="645" t="s">
        <v>2169</v>
      </c>
      <c r="J28" s="651">
        <f t="shared" si="1"/>
        <v>0.15</v>
      </c>
      <c r="K28" s="610">
        <f t="shared" si="2"/>
        <v>0.20399999999999999</v>
      </c>
      <c r="L28" s="616">
        <f t="shared" si="3"/>
        <v>0.27</v>
      </c>
      <c r="M28" s="664" t="s">
        <v>25</v>
      </c>
      <c r="N28" s="672" t="s">
        <v>1568</v>
      </c>
      <c r="O28" s="676"/>
      <c r="P28" s="265" t="s">
        <v>103</v>
      </c>
      <c r="Q28" s="625" t="s">
        <v>2182</v>
      </c>
      <c r="R28" s="603" t="s">
        <v>839</v>
      </c>
      <c r="S28" s="610" t="s">
        <v>615</v>
      </c>
      <c r="T28" s="610"/>
      <c r="U28" s="616"/>
      <c r="V28" s="648"/>
      <c r="W28" s="625" t="s">
        <v>243</v>
      </c>
      <c r="X28" s="603" t="s">
        <v>2157</v>
      </c>
      <c r="Y28" s="616" t="s">
        <v>1838</v>
      </c>
      <c r="Z28" s="610" t="s">
        <v>2248</v>
      </c>
      <c r="AA28" s="610" t="s">
        <v>603</v>
      </c>
      <c r="AB28" s="704"/>
      <c r="AC28" s="619"/>
      <c r="AD28" s="274" t="s">
        <v>203</v>
      </c>
      <c r="AE28" s="603" t="s">
        <v>1431</v>
      </c>
      <c r="AF28" s="610" t="s">
        <v>1163</v>
      </c>
      <c r="AG28" s="610" t="s">
        <v>1803</v>
      </c>
      <c r="AH28" s="619" t="s">
        <v>603</v>
      </c>
      <c r="AI28" s="723"/>
      <c r="AJ28" s="681" t="s">
        <v>605</v>
      </c>
      <c r="AL28" s="681" t="s">
        <v>433</v>
      </c>
      <c r="AM28" s="681" t="s">
        <v>575</v>
      </c>
      <c r="AO28" s="728" t="s">
        <v>588</v>
      </c>
      <c r="AP28" s="734">
        <v>0.16</v>
      </c>
      <c r="AQ28" s="687" t="s">
        <v>442</v>
      </c>
      <c r="AR28" s="691" t="s">
        <v>2386</v>
      </c>
      <c r="AS28" s="753" t="str">
        <f t="shared" si="0"/>
        <v>東京都狛江市</v>
      </c>
      <c r="AT28" s="762">
        <v>11.12</v>
      </c>
      <c r="AU28" s="691">
        <v>10.88</v>
      </c>
      <c r="AV28" s="753">
        <v>10.72</v>
      </c>
      <c r="AW28" s="728" t="s">
        <v>2165</v>
      </c>
      <c r="AX28" s="734">
        <v>0.45</v>
      </c>
      <c r="AY28" s="676"/>
      <c r="AZ28" s="676"/>
      <c r="BA28" s="676"/>
      <c r="BB28" s="676"/>
    </row>
    <row r="29" spans="1:54" ht="24">
      <c r="A29" s="265" t="s">
        <v>2280</v>
      </c>
      <c r="B29" s="595" t="s">
        <v>240</v>
      </c>
      <c r="C29" s="603">
        <v>0.15</v>
      </c>
      <c r="D29" s="610">
        <v>6.6000000000000003e-002</v>
      </c>
      <c r="E29" s="616">
        <v>5.3999999999999999e-002</v>
      </c>
      <c r="F29" s="625" t="s">
        <v>1614</v>
      </c>
      <c r="G29" s="632" t="s">
        <v>55</v>
      </c>
      <c r="H29" s="639" t="s">
        <v>2171</v>
      </c>
      <c r="I29" s="645" t="s">
        <v>2169</v>
      </c>
      <c r="J29" s="651">
        <f t="shared" si="1"/>
        <v>0.15</v>
      </c>
      <c r="K29" s="610">
        <f t="shared" si="2"/>
        <v>0.20399999999999999</v>
      </c>
      <c r="L29" s="616">
        <f t="shared" si="3"/>
        <v>0.27</v>
      </c>
      <c r="M29" s="664" t="s">
        <v>25</v>
      </c>
      <c r="N29" s="672" t="s">
        <v>2462</v>
      </c>
      <c r="O29" s="676"/>
      <c r="P29" s="265" t="s">
        <v>2280</v>
      </c>
      <c r="Q29" s="625" t="s">
        <v>648</v>
      </c>
      <c r="R29" s="603" t="s">
        <v>839</v>
      </c>
      <c r="S29" s="610" t="s">
        <v>615</v>
      </c>
      <c r="T29" s="610"/>
      <c r="U29" s="616"/>
      <c r="V29" s="648"/>
      <c r="W29" s="625" t="s">
        <v>2281</v>
      </c>
      <c r="X29" s="603" t="s">
        <v>2157</v>
      </c>
      <c r="Y29" s="616" t="s">
        <v>1838</v>
      </c>
      <c r="Z29" s="610" t="s">
        <v>2248</v>
      </c>
      <c r="AA29" s="610" t="s">
        <v>603</v>
      </c>
      <c r="AB29" s="704"/>
      <c r="AC29" s="619"/>
      <c r="AD29" s="274" t="s">
        <v>1249</v>
      </c>
      <c r="AE29" s="603" t="s">
        <v>1431</v>
      </c>
      <c r="AF29" s="610" t="s">
        <v>1163</v>
      </c>
      <c r="AG29" s="610" t="s">
        <v>1803</v>
      </c>
      <c r="AH29" s="619" t="s">
        <v>603</v>
      </c>
      <c r="AI29" s="622"/>
      <c r="AJ29" s="681" t="s">
        <v>608</v>
      </c>
      <c r="AL29" s="681" t="s">
        <v>433</v>
      </c>
      <c r="AM29" s="681" t="s">
        <v>616</v>
      </c>
      <c r="AO29" s="728" t="s">
        <v>588</v>
      </c>
      <c r="AP29" s="734">
        <v>0.16</v>
      </c>
      <c r="AQ29" s="687" t="s">
        <v>442</v>
      </c>
      <c r="AR29" s="691" t="s">
        <v>1004</v>
      </c>
      <c r="AS29" s="753" t="str">
        <f t="shared" si="0"/>
        <v>東京都多摩市</v>
      </c>
      <c r="AT29" s="762">
        <v>11.12</v>
      </c>
      <c r="AU29" s="691">
        <v>10.88</v>
      </c>
      <c r="AV29" s="753">
        <v>10.72</v>
      </c>
      <c r="AW29" s="728" t="s">
        <v>2150</v>
      </c>
      <c r="AX29" s="734">
        <v>0.45</v>
      </c>
      <c r="AY29" s="676"/>
      <c r="AZ29" s="676"/>
      <c r="BA29" s="676"/>
      <c r="BB29" s="676"/>
    </row>
    <row r="30" spans="1:54" ht="14.25">
      <c r="A30" s="265" t="s">
        <v>2150</v>
      </c>
      <c r="B30" s="595" t="s">
        <v>2301</v>
      </c>
      <c r="C30" s="603">
        <v>0.14399999999999999</v>
      </c>
      <c r="D30" s="610">
        <v>4.8000000000000001e-002</v>
      </c>
      <c r="E30" s="616">
        <v>4.2000000000000003e-002</v>
      </c>
      <c r="F30" s="625" t="s">
        <v>12</v>
      </c>
      <c r="G30" s="632" t="s">
        <v>55</v>
      </c>
      <c r="H30" s="639" t="s">
        <v>2171</v>
      </c>
      <c r="I30" s="645" t="s">
        <v>2169</v>
      </c>
      <c r="J30" s="651">
        <f t="shared" si="1"/>
        <v>0.14399999999999999</v>
      </c>
      <c r="K30" s="610">
        <f t="shared" si="2"/>
        <v>0.186</v>
      </c>
      <c r="L30" s="616">
        <f t="shared" si="3"/>
        <v>0.23400000000000001</v>
      </c>
      <c r="M30" s="664" t="s">
        <v>25</v>
      </c>
      <c r="N30" s="672" t="s">
        <v>960</v>
      </c>
      <c r="O30" s="676"/>
      <c r="P30" s="265" t="s">
        <v>2150</v>
      </c>
      <c r="Q30" s="625" t="s">
        <v>1490</v>
      </c>
      <c r="R30" s="603" t="s">
        <v>839</v>
      </c>
      <c r="S30" s="610" t="s">
        <v>615</v>
      </c>
      <c r="T30" s="610"/>
      <c r="U30" s="616"/>
      <c r="V30" s="648"/>
      <c r="W30" s="625" t="s">
        <v>2060</v>
      </c>
      <c r="X30" s="603" t="s">
        <v>2157</v>
      </c>
      <c r="Y30" s="616" t="s">
        <v>1838</v>
      </c>
      <c r="Z30" s="610" t="s">
        <v>2248</v>
      </c>
      <c r="AA30" s="610" t="s">
        <v>603</v>
      </c>
      <c r="AB30" s="704"/>
      <c r="AC30" s="619"/>
      <c r="AD30" s="274" t="s">
        <v>1317</v>
      </c>
      <c r="AE30" s="603" t="s">
        <v>1431</v>
      </c>
      <c r="AF30" s="610" t="s">
        <v>1163</v>
      </c>
      <c r="AG30" s="610" t="s">
        <v>1803</v>
      </c>
      <c r="AH30" s="619" t="s">
        <v>603</v>
      </c>
      <c r="AI30" s="622"/>
      <c r="AJ30" s="681" t="s">
        <v>581</v>
      </c>
      <c r="AL30" s="681" t="s">
        <v>433</v>
      </c>
      <c r="AM30" s="681" t="s">
        <v>628</v>
      </c>
      <c r="AO30" s="728" t="s">
        <v>588</v>
      </c>
      <c r="AP30" s="734">
        <v>0.16</v>
      </c>
      <c r="AQ30" s="687" t="s">
        <v>618</v>
      </c>
      <c r="AR30" s="691" t="s">
        <v>2381</v>
      </c>
      <c r="AS30" s="753" t="str">
        <f t="shared" si="0"/>
        <v>神奈川県横浜市</v>
      </c>
      <c r="AT30" s="762">
        <v>11.12</v>
      </c>
      <c r="AU30" s="691">
        <v>10.88</v>
      </c>
      <c r="AV30" s="753">
        <v>10.72</v>
      </c>
      <c r="AW30" s="728" t="s">
        <v>622</v>
      </c>
      <c r="AX30" s="734">
        <v>0.45</v>
      </c>
      <c r="AY30" s="676"/>
      <c r="AZ30" s="676"/>
      <c r="BA30" s="676"/>
      <c r="BB30" s="676"/>
    </row>
    <row r="31" spans="1:54" ht="14.25">
      <c r="A31" s="265" t="s">
        <v>622</v>
      </c>
      <c r="B31" s="595" t="s">
        <v>2302</v>
      </c>
      <c r="C31" s="603">
        <v>0.14399999999999999</v>
      </c>
      <c r="D31" s="610">
        <v>4.8000000000000001e-002</v>
      </c>
      <c r="E31" s="616">
        <v>4.2000000000000003e-002</v>
      </c>
      <c r="F31" s="625" t="s">
        <v>1823</v>
      </c>
      <c r="G31" s="632" t="s">
        <v>55</v>
      </c>
      <c r="H31" s="639" t="s">
        <v>2171</v>
      </c>
      <c r="I31" s="645" t="s">
        <v>2169</v>
      </c>
      <c r="J31" s="651">
        <f t="shared" si="1"/>
        <v>0.14399999999999999</v>
      </c>
      <c r="K31" s="610">
        <f t="shared" si="2"/>
        <v>0.186</v>
      </c>
      <c r="L31" s="616">
        <f t="shared" si="3"/>
        <v>0.23400000000000001</v>
      </c>
      <c r="M31" s="664" t="s">
        <v>25</v>
      </c>
      <c r="N31" s="672" t="s">
        <v>960</v>
      </c>
      <c r="O31" s="676"/>
      <c r="P31" s="265" t="s">
        <v>622</v>
      </c>
      <c r="Q31" s="625" t="s">
        <v>2178</v>
      </c>
      <c r="R31" s="603" t="s">
        <v>839</v>
      </c>
      <c r="S31" s="610" t="s">
        <v>615</v>
      </c>
      <c r="T31" s="610"/>
      <c r="U31" s="616"/>
      <c r="V31" s="648"/>
      <c r="W31" s="625" t="s">
        <v>372</v>
      </c>
      <c r="X31" s="603" t="s">
        <v>2157</v>
      </c>
      <c r="Y31" s="616" t="s">
        <v>1838</v>
      </c>
      <c r="Z31" s="610" t="s">
        <v>2248</v>
      </c>
      <c r="AA31" s="610" t="s">
        <v>603</v>
      </c>
      <c r="AB31" s="704"/>
      <c r="AC31" s="619"/>
      <c r="AD31" s="274" t="s">
        <v>2191</v>
      </c>
      <c r="AE31" s="603" t="s">
        <v>1431</v>
      </c>
      <c r="AF31" s="610" t="s">
        <v>1163</v>
      </c>
      <c r="AG31" s="610" t="s">
        <v>1803</v>
      </c>
      <c r="AH31" s="619" t="s">
        <v>603</v>
      </c>
      <c r="AI31" s="622"/>
      <c r="AJ31" s="681" t="s">
        <v>629</v>
      </c>
      <c r="AL31" s="681" t="s">
        <v>433</v>
      </c>
      <c r="AM31" s="681" t="s">
        <v>631</v>
      </c>
      <c r="AO31" s="728" t="s">
        <v>588</v>
      </c>
      <c r="AP31" s="734">
        <v>0.16</v>
      </c>
      <c r="AQ31" s="687" t="s">
        <v>618</v>
      </c>
      <c r="AR31" s="691" t="s">
        <v>1542</v>
      </c>
      <c r="AS31" s="753" t="str">
        <f t="shared" si="0"/>
        <v>神奈川県川崎市</v>
      </c>
      <c r="AT31" s="762">
        <v>11.12</v>
      </c>
      <c r="AU31" s="691">
        <v>10.88</v>
      </c>
      <c r="AV31" s="753">
        <v>10.72</v>
      </c>
      <c r="AW31" s="728" t="s">
        <v>2230</v>
      </c>
      <c r="AX31" s="734">
        <v>0.55000000000000004</v>
      </c>
      <c r="AY31" s="676"/>
      <c r="AZ31" s="676"/>
      <c r="BA31" s="676"/>
      <c r="BB31" s="676"/>
    </row>
    <row r="32" spans="1:54" ht="15">
      <c r="A32" s="265" t="s">
        <v>2230</v>
      </c>
      <c r="B32" s="595" t="s">
        <v>2303</v>
      </c>
      <c r="C32" s="603">
        <v>0.14399999999999999</v>
      </c>
      <c r="D32" s="610">
        <v>4.8000000000000001e-002</v>
      </c>
      <c r="E32" s="616">
        <v>4.2000000000000003e-002</v>
      </c>
      <c r="F32" s="625" t="s">
        <v>1903</v>
      </c>
      <c r="G32" s="632" t="s">
        <v>55</v>
      </c>
      <c r="H32" s="639" t="s">
        <v>2171</v>
      </c>
      <c r="I32" s="645" t="s">
        <v>2169</v>
      </c>
      <c r="J32" s="651">
        <f t="shared" si="1"/>
        <v>0.14399999999999999</v>
      </c>
      <c r="K32" s="610">
        <f t="shared" si="2"/>
        <v>0.186</v>
      </c>
      <c r="L32" s="616">
        <f t="shared" si="3"/>
        <v>0.23400000000000001</v>
      </c>
      <c r="M32" s="664" t="s">
        <v>25</v>
      </c>
      <c r="N32" s="672" t="s">
        <v>960</v>
      </c>
      <c r="O32" s="676"/>
      <c r="P32" s="265" t="s">
        <v>2230</v>
      </c>
      <c r="Q32" s="625" t="s">
        <v>2226</v>
      </c>
      <c r="R32" s="603" t="s">
        <v>839</v>
      </c>
      <c r="S32" s="610" t="s">
        <v>615</v>
      </c>
      <c r="T32" s="610"/>
      <c r="U32" s="616"/>
      <c r="V32" s="648"/>
      <c r="W32" s="625" t="s">
        <v>2228</v>
      </c>
      <c r="X32" s="603" t="s">
        <v>2157</v>
      </c>
      <c r="Y32" s="616" t="s">
        <v>1838</v>
      </c>
      <c r="Z32" s="610" t="s">
        <v>1649</v>
      </c>
      <c r="AA32" s="610" t="s">
        <v>2158</v>
      </c>
      <c r="AB32" s="704" t="s">
        <v>2248</v>
      </c>
      <c r="AC32" s="619" t="s">
        <v>603</v>
      </c>
      <c r="AD32" s="274" t="s">
        <v>2229</v>
      </c>
      <c r="AE32" s="603" t="s">
        <v>1431</v>
      </c>
      <c r="AF32" s="610" t="s">
        <v>1163</v>
      </c>
      <c r="AG32" s="610" t="s">
        <v>1803</v>
      </c>
      <c r="AH32" s="619" t="s">
        <v>603</v>
      </c>
      <c r="AI32" s="622"/>
      <c r="AJ32" s="681" t="s">
        <v>638</v>
      </c>
      <c r="AL32" s="681" t="s">
        <v>433</v>
      </c>
      <c r="AM32" s="681" t="s">
        <v>645</v>
      </c>
      <c r="AO32" s="731" t="s">
        <v>588</v>
      </c>
      <c r="AP32" s="737">
        <v>0.16</v>
      </c>
      <c r="AQ32" s="741" t="s">
        <v>635</v>
      </c>
      <c r="AR32" s="746" t="s">
        <v>889</v>
      </c>
      <c r="AS32" s="754" t="str">
        <f t="shared" si="0"/>
        <v>大阪府大阪市</v>
      </c>
      <c r="AT32" s="763">
        <v>11.12</v>
      </c>
      <c r="AU32" s="692">
        <v>10.88</v>
      </c>
      <c r="AV32" s="756">
        <v>10.72</v>
      </c>
      <c r="AW32" s="728" t="s">
        <v>2231</v>
      </c>
      <c r="AX32" s="734">
        <v>0.55000000000000004</v>
      </c>
      <c r="AY32" s="676"/>
      <c r="AZ32" s="676"/>
      <c r="BA32" s="676"/>
      <c r="BB32" s="676"/>
    </row>
    <row r="33" spans="1:50" ht="14.25">
      <c r="A33" s="265" t="s">
        <v>2231</v>
      </c>
      <c r="B33" s="595" t="s">
        <v>2304</v>
      </c>
      <c r="C33" s="603">
        <v>0.14399999999999999</v>
      </c>
      <c r="D33" s="610">
        <v>4.8000000000000001e-002</v>
      </c>
      <c r="E33" s="616">
        <v>4.2000000000000003e-002</v>
      </c>
      <c r="F33" s="625" t="s">
        <v>2325</v>
      </c>
      <c r="G33" s="632" t="s">
        <v>55</v>
      </c>
      <c r="H33" s="639" t="s">
        <v>2171</v>
      </c>
      <c r="I33" s="645" t="s">
        <v>2169</v>
      </c>
      <c r="J33" s="651">
        <f t="shared" si="1"/>
        <v>0.14399999999999999</v>
      </c>
      <c r="K33" s="610">
        <f t="shared" si="2"/>
        <v>0.186</v>
      </c>
      <c r="L33" s="616">
        <f t="shared" si="3"/>
        <v>0.23400000000000001</v>
      </c>
      <c r="M33" s="664" t="s">
        <v>25</v>
      </c>
      <c r="N33" s="672" t="s">
        <v>1568</v>
      </c>
      <c r="O33" s="676"/>
      <c r="P33" s="265" t="s">
        <v>2231</v>
      </c>
      <c r="Q33" s="625" t="s">
        <v>2183</v>
      </c>
      <c r="R33" s="603" t="s">
        <v>839</v>
      </c>
      <c r="S33" s="610" t="s">
        <v>615</v>
      </c>
      <c r="T33" s="610"/>
      <c r="U33" s="616"/>
      <c r="V33" s="648"/>
      <c r="W33" s="625" t="s">
        <v>1134</v>
      </c>
      <c r="X33" s="603" t="s">
        <v>2157</v>
      </c>
      <c r="Y33" s="616" t="s">
        <v>1838</v>
      </c>
      <c r="Z33" s="610" t="s">
        <v>1649</v>
      </c>
      <c r="AA33" s="610" t="s">
        <v>2158</v>
      </c>
      <c r="AB33" s="704" t="s">
        <v>2248</v>
      </c>
      <c r="AC33" s="619" t="s">
        <v>603</v>
      </c>
      <c r="AD33" s="274" t="s">
        <v>2192</v>
      </c>
      <c r="AE33" s="603" t="s">
        <v>1431</v>
      </c>
      <c r="AF33" s="610" t="s">
        <v>1163</v>
      </c>
      <c r="AG33" s="610" t="s">
        <v>1803</v>
      </c>
      <c r="AH33" s="619" t="s">
        <v>603</v>
      </c>
      <c r="AJ33" s="681" t="s">
        <v>283</v>
      </c>
      <c r="AL33" s="681" t="s">
        <v>433</v>
      </c>
      <c r="AM33" s="681" t="s">
        <v>298</v>
      </c>
      <c r="AO33" s="727" t="s">
        <v>46</v>
      </c>
      <c r="AP33" s="733">
        <v>0.15</v>
      </c>
      <c r="AQ33" s="740" t="s">
        <v>651</v>
      </c>
      <c r="AR33" s="745" t="s">
        <v>655</v>
      </c>
      <c r="AS33" s="749" t="str">
        <f t="shared" si="0"/>
        <v>埼玉県さいたま市</v>
      </c>
      <c r="AT33" s="761">
        <v>11.05</v>
      </c>
      <c r="AU33" s="745">
        <v>10.83</v>
      </c>
      <c r="AV33" s="755">
        <v>10.68</v>
      </c>
      <c r="AW33" s="728" t="s">
        <v>601</v>
      </c>
      <c r="AX33" s="734">
        <v>0.45</v>
      </c>
    </row>
    <row r="34" spans="1:50" ht="14.25">
      <c r="A34" s="265" t="s">
        <v>601</v>
      </c>
      <c r="B34" s="595" t="s">
        <v>2305</v>
      </c>
      <c r="C34" s="603">
        <v>0.10199999999999999</v>
      </c>
      <c r="D34" s="610">
        <v>3.e-002</v>
      </c>
      <c r="E34" s="616">
        <v>2.4e-002</v>
      </c>
      <c r="F34" s="625" t="s">
        <v>2326</v>
      </c>
      <c r="G34" s="632" t="s">
        <v>55</v>
      </c>
      <c r="H34" s="639" t="s">
        <v>2171</v>
      </c>
      <c r="I34" s="645" t="s">
        <v>2169</v>
      </c>
      <c r="J34" s="651">
        <f t="shared" si="1"/>
        <v>0.10199999999999999</v>
      </c>
      <c r="K34" s="610">
        <f t="shared" si="2"/>
        <v>0.126</v>
      </c>
      <c r="L34" s="616">
        <f t="shared" si="3"/>
        <v>0.156</v>
      </c>
      <c r="M34" s="664" t="s">
        <v>25</v>
      </c>
      <c r="N34" s="672" t="s">
        <v>960</v>
      </c>
      <c r="O34" s="676"/>
      <c r="P34" s="265" t="s">
        <v>601</v>
      </c>
      <c r="Q34" s="625" t="s">
        <v>2038</v>
      </c>
      <c r="R34" s="603" t="s">
        <v>839</v>
      </c>
      <c r="S34" s="610" t="s">
        <v>615</v>
      </c>
      <c r="T34" s="610"/>
      <c r="U34" s="616"/>
      <c r="V34" s="648"/>
      <c r="W34" s="625" t="s">
        <v>1580</v>
      </c>
      <c r="X34" s="603" t="s">
        <v>2157</v>
      </c>
      <c r="Y34" s="616" t="s">
        <v>1838</v>
      </c>
      <c r="Z34" s="610" t="s">
        <v>2248</v>
      </c>
      <c r="AA34" s="610" t="s">
        <v>603</v>
      </c>
      <c r="AB34" s="704"/>
      <c r="AC34" s="619"/>
      <c r="AD34" s="274" t="s">
        <v>2194</v>
      </c>
      <c r="AE34" s="603" t="s">
        <v>1431</v>
      </c>
      <c r="AF34" s="610" t="s">
        <v>1163</v>
      </c>
      <c r="AG34" s="610" t="s">
        <v>1803</v>
      </c>
      <c r="AH34" s="619" t="s">
        <v>603</v>
      </c>
      <c r="AJ34" s="681" t="s">
        <v>662</v>
      </c>
      <c r="AL34" s="681" t="s">
        <v>433</v>
      </c>
      <c r="AM34" s="681" t="s">
        <v>665</v>
      </c>
      <c r="AO34" s="728" t="s">
        <v>46</v>
      </c>
      <c r="AP34" s="734">
        <v>0.15</v>
      </c>
      <c r="AQ34" s="687" t="s">
        <v>2159</v>
      </c>
      <c r="AR34" s="691" t="s">
        <v>658</v>
      </c>
      <c r="AS34" s="750" t="str">
        <f t="shared" si="0"/>
        <v>千葉県千葉市</v>
      </c>
      <c r="AT34" s="762">
        <v>11.05</v>
      </c>
      <c r="AU34" s="691">
        <v>10.83</v>
      </c>
      <c r="AV34" s="753">
        <v>10.68</v>
      </c>
      <c r="AW34" s="728" t="s">
        <v>404</v>
      </c>
      <c r="AX34" s="734">
        <v>0.45</v>
      </c>
    </row>
    <row r="35" spans="1:50" ht="14.25">
      <c r="A35" s="265" t="s">
        <v>404</v>
      </c>
      <c r="B35" s="595" t="s">
        <v>1651</v>
      </c>
      <c r="C35" s="603">
        <v>0.10199999999999999</v>
      </c>
      <c r="D35" s="610">
        <v>3.e-002</v>
      </c>
      <c r="E35" s="616">
        <v>2.4e-002</v>
      </c>
      <c r="F35" s="625" t="s">
        <v>299</v>
      </c>
      <c r="G35" s="632" t="s">
        <v>55</v>
      </c>
      <c r="H35" s="639" t="s">
        <v>2171</v>
      </c>
      <c r="I35" s="645" t="s">
        <v>2169</v>
      </c>
      <c r="J35" s="651">
        <f t="shared" si="1"/>
        <v>0.10199999999999999</v>
      </c>
      <c r="K35" s="610">
        <f t="shared" si="2"/>
        <v>0.126</v>
      </c>
      <c r="L35" s="616">
        <f t="shared" si="3"/>
        <v>0.156</v>
      </c>
      <c r="M35" s="664" t="s">
        <v>25</v>
      </c>
      <c r="N35" s="672" t="s">
        <v>960</v>
      </c>
      <c r="O35" s="676"/>
      <c r="P35" s="265" t="s">
        <v>404</v>
      </c>
      <c r="Q35" s="625" t="s">
        <v>2160</v>
      </c>
      <c r="R35" s="603" t="s">
        <v>839</v>
      </c>
      <c r="S35" s="610" t="s">
        <v>615</v>
      </c>
      <c r="T35" s="610"/>
      <c r="U35" s="616"/>
      <c r="V35" s="648"/>
      <c r="W35" s="625" t="s">
        <v>2232</v>
      </c>
      <c r="X35" s="603" t="s">
        <v>2157</v>
      </c>
      <c r="Y35" s="616" t="s">
        <v>1838</v>
      </c>
      <c r="Z35" s="610" t="s">
        <v>1649</v>
      </c>
      <c r="AA35" s="610" t="s">
        <v>2158</v>
      </c>
      <c r="AB35" s="704" t="s">
        <v>2248</v>
      </c>
      <c r="AC35" s="619" t="s">
        <v>603</v>
      </c>
      <c r="AD35" s="274" t="s">
        <v>2233</v>
      </c>
      <c r="AE35" s="603" t="s">
        <v>1431</v>
      </c>
      <c r="AF35" s="610" t="s">
        <v>1163</v>
      </c>
      <c r="AG35" s="610" t="s">
        <v>1803</v>
      </c>
      <c r="AH35" s="619" t="s">
        <v>603</v>
      </c>
      <c r="AJ35" s="681" t="s">
        <v>451</v>
      </c>
      <c r="AL35" s="681" t="s">
        <v>433</v>
      </c>
      <c r="AM35" s="681" t="s">
        <v>306</v>
      </c>
      <c r="AO35" s="728" t="s">
        <v>46</v>
      </c>
      <c r="AP35" s="734">
        <v>0.15</v>
      </c>
      <c r="AQ35" s="687" t="s">
        <v>2159</v>
      </c>
      <c r="AR35" s="691" t="s">
        <v>667</v>
      </c>
      <c r="AS35" s="750" t="str">
        <f t="shared" si="0"/>
        <v>千葉県浦安市</v>
      </c>
      <c r="AT35" s="762">
        <v>11.05</v>
      </c>
      <c r="AU35" s="691">
        <v>10.83</v>
      </c>
      <c r="AV35" s="753">
        <v>10.68</v>
      </c>
      <c r="AW35" s="728" t="s">
        <v>2234</v>
      </c>
      <c r="AX35" s="734">
        <v>0.45</v>
      </c>
    </row>
    <row r="36" spans="1:50" ht="14.25">
      <c r="A36" s="265" t="s">
        <v>2234</v>
      </c>
      <c r="B36" s="595" t="s">
        <v>1469</v>
      </c>
      <c r="C36" s="603">
        <v>0.10199999999999999</v>
      </c>
      <c r="D36" s="610">
        <v>3.e-002</v>
      </c>
      <c r="E36" s="616">
        <v>2.4e-002</v>
      </c>
      <c r="F36" s="625" t="s">
        <v>2334</v>
      </c>
      <c r="G36" s="632" t="s">
        <v>55</v>
      </c>
      <c r="H36" s="639" t="s">
        <v>2171</v>
      </c>
      <c r="I36" s="645" t="s">
        <v>2169</v>
      </c>
      <c r="J36" s="651">
        <f t="shared" si="1"/>
        <v>0.10199999999999999</v>
      </c>
      <c r="K36" s="610">
        <f t="shared" si="2"/>
        <v>0.126</v>
      </c>
      <c r="L36" s="616">
        <f t="shared" si="3"/>
        <v>0.156</v>
      </c>
      <c r="M36" s="664" t="s">
        <v>25</v>
      </c>
      <c r="N36" s="672" t="s">
        <v>1568</v>
      </c>
      <c r="O36" s="676"/>
      <c r="P36" s="265" t="s">
        <v>2234</v>
      </c>
      <c r="Q36" s="625" t="s">
        <v>2344</v>
      </c>
      <c r="R36" s="603" t="s">
        <v>839</v>
      </c>
      <c r="S36" s="610" t="s">
        <v>615</v>
      </c>
      <c r="T36" s="610"/>
      <c r="U36" s="616"/>
      <c r="V36" s="648"/>
      <c r="W36" s="625" t="s">
        <v>2186</v>
      </c>
      <c r="X36" s="603" t="s">
        <v>2157</v>
      </c>
      <c r="Y36" s="616" t="s">
        <v>1838</v>
      </c>
      <c r="Z36" s="610" t="s">
        <v>1649</v>
      </c>
      <c r="AA36" s="610" t="s">
        <v>2158</v>
      </c>
      <c r="AB36" s="704" t="s">
        <v>2248</v>
      </c>
      <c r="AC36" s="619" t="s">
        <v>603</v>
      </c>
      <c r="AD36" s="274" t="s">
        <v>2365</v>
      </c>
      <c r="AE36" s="603" t="s">
        <v>1431</v>
      </c>
      <c r="AF36" s="610" t="s">
        <v>1163</v>
      </c>
      <c r="AG36" s="610" t="s">
        <v>1803</v>
      </c>
      <c r="AH36" s="619" t="s">
        <v>603</v>
      </c>
      <c r="AJ36" s="681" t="s">
        <v>368</v>
      </c>
      <c r="AL36" s="681" t="s">
        <v>433</v>
      </c>
      <c r="AM36" s="681" t="s">
        <v>673</v>
      </c>
      <c r="AO36" s="728" t="s">
        <v>46</v>
      </c>
      <c r="AP36" s="734">
        <v>0.15</v>
      </c>
      <c r="AQ36" s="687" t="s">
        <v>442</v>
      </c>
      <c r="AR36" s="691" t="s">
        <v>672</v>
      </c>
      <c r="AS36" s="750" t="str">
        <f t="shared" si="0"/>
        <v>東京都八王子市</v>
      </c>
      <c r="AT36" s="762">
        <v>11.05</v>
      </c>
      <c r="AU36" s="691">
        <v>10.83</v>
      </c>
      <c r="AV36" s="753">
        <v>10.68</v>
      </c>
      <c r="AW36" s="265" t="s">
        <v>1551</v>
      </c>
      <c r="AX36" s="734">
        <v>0.45</v>
      </c>
    </row>
    <row r="37" spans="1:50" ht="14.25">
      <c r="A37" s="265" t="s">
        <v>1551</v>
      </c>
      <c r="B37" s="595" t="s">
        <v>1884</v>
      </c>
      <c r="C37" s="603">
        <v>7.8e-002</v>
      </c>
      <c r="D37" s="610">
        <v>1.7999999999999999e-002</v>
      </c>
      <c r="E37" s="616">
        <v>1.2e-002</v>
      </c>
      <c r="F37" s="625" t="s">
        <v>2335</v>
      </c>
      <c r="G37" s="632" t="s">
        <v>55</v>
      </c>
      <c r="H37" s="639" t="s">
        <v>2171</v>
      </c>
      <c r="I37" s="645" t="s">
        <v>2169</v>
      </c>
      <c r="J37" s="651">
        <f t="shared" si="1"/>
        <v>7.8e-002</v>
      </c>
      <c r="K37" s="610">
        <f t="shared" si="2"/>
        <v>9.e-002</v>
      </c>
      <c r="L37" s="616">
        <f t="shared" si="3"/>
        <v>0.108</v>
      </c>
      <c r="M37" s="664" t="s">
        <v>25</v>
      </c>
      <c r="N37" s="672" t="s">
        <v>960</v>
      </c>
      <c r="O37" s="676"/>
      <c r="P37" s="265" t="s">
        <v>1551</v>
      </c>
      <c r="Q37" s="625" t="s">
        <v>2130</v>
      </c>
      <c r="R37" s="603" t="s">
        <v>839</v>
      </c>
      <c r="S37" s="610" t="s">
        <v>615</v>
      </c>
      <c r="T37" s="610"/>
      <c r="U37" s="616"/>
      <c r="V37" s="648"/>
      <c r="W37" s="625" t="s">
        <v>2353</v>
      </c>
      <c r="X37" s="603" t="s">
        <v>2157</v>
      </c>
      <c r="Y37" s="616" t="s">
        <v>1838</v>
      </c>
      <c r="Z37" s="610" t="s">
        <v>1649</v>
      </c>
      <c r="AA37" s="610" t="s">
        <v>2158</v>
      </c>
      <c r="AB37" s="704" t="s">
        <v>2248</v>
      </c>
      <c r="AC37" s="619" t="s">
        <v>603</v>
      </c>
      <c r="AD37" s="274" t="s">
        <v>2151</v>
      </c>
      <c r="AE37" s="603" t="s">
        <v>1431</v>
      </c>
      <c r="AF37" s="610" t="s">
        <v>1163</v>
      </c>
      <c r="AG37" s="610" t="s">
        <v>1803</v>
      </c>
      <c r="AH37" s="619" t="s">
        <v>603</v>
      </c>
      <c r="AJ37" s="681" t="s">
        <v>679</v>
      </c>
      <c r="AL37" s="681" t="s">
        <v>433</v>
      </c>
      <c r="AM37" s="681" t="s">
        <v>123</v>
      </c>
      <c r="AO37" s="728" t="s">
        <v>46</v>
      </c>
      <c r="AP37" s="734">
        <v>0.15</v>
      </c>
      <c r="AQ37" s="687" t="s">
        <v>442</v>
      </c>
      <c r="AR37" s="691" t="s">
        <v>677</v>
      </c>
      <c r="AS37" s="750" t="str">
        <f t="shared" si="0"/>
        <v>東京都武蔵野市</v>
      </c>
      <c r="AT37" s="762">
        <v>11.05</v>
      </c>
      <c r="AU37" s="691">
        <v>10.83</v>
      </c>
      <c r="AV37" s="753">
        <v>10.68</v>
      </c>
      <c r="AW37" s="265" t="s">
        <v>881</v>
      </c>
      <c r="AX37" s="734">
        <v>0.45</v>
      </c>
    </row>
    <row r="38" spans="1:50" ht="14.25">
      <c r="A38" s="265" t="s">
        <v>881</v>
      </c>
      <c r="B38" s="595" t="s">
        <v>2306</v>
      </c>
      <c r="C38" s="603">
        <v>7.8e-002</v>
      </c>
      <c r="D38" s="610">
        <v>1.7999999999999999e-002</v>
      </c>
      <c r="E38" s="616">
        <v>1.2e-002</v>
      </c>
      <c r="F38" s="625" t="s">
        <v>354</v>
      </c>
      <c r="G38" s="632" t="s">
        <v>55</v>
      </c>
      <c r="H38" s="639" t="s">
        <v>2171</v>
      </c>
      <c r="I38" s="645" t="s">
        <v>2169</v>
      </c>
      <c r="J38" s="651">
        <f t="shared" si="1"/>
        <v>7.8e-002</v>
      </c>
      <c r="K38" s="610">
        <f t="shared" si="2"/>
        <v>9.e-002</v>
      </c>
      <c r="L38" s="616">
        <f t="shared" si="3"/>
        <v>0.108</v>
      </c>
      <c r="M38" s="664" t="s">
        <v>25</v>
      </c>
      <c r="N38" s="672" t="s">
        <v>1568</v>
      </c>
      <c r="O38" s="676"/>
      <c r="P38" s="265" t="s">
        <v>881</v>
      </c>
      <c r="Q38" s="625" t="s">
        <v>429</v>
      </c>
      <c r="R38" s="603" t="s">
        <v>839</v>
      </c>
      <c r="S38" s="610" t="s">
        <v>615</v>
      </c>
      <c r="T38" s="610"/>
      <c r="U38" s="616"/>
      <c r="V38" s="648"/>
      <c r="W38" s="625" t="s">
        <v>2350</v>
      </c>
      <c r="X38" s="603" t="s">
        <v>2157</v>
      </c>
      <c r="Y38" s="616" t="s">
        <v>1838</v>
      </c>
      <c r="Z38" s="610" t="s">
        <v>1649</v>
      </c>
      <c r="AA38" s="610" t="s">
        <v>2158</v>
      </c>
      <c r="AB38" s="704" t="s">
        <v>2248</v>
      </c>
      <c r="AC38" s="619" t="s">
        <v>603</v>
      </c>
      <c r="AD38" s="274" t="s">
        <v>2366</v>
      </c>
      <c r="AE38" s="603" t="s">
        <v>1431</v>
      </c>
      <c r="AF38" s="610" t="s">
        <v>1163</v>
      </c>
      <c r="AG38" s="610" t="s">
        <v>1803</v>
      </c>
      <c r="AH38" s="619" t="s">
        <v>603</v>
      </c>
      <c r="AJ38" s="681" t="s">
        <v>661</v>
      </c>
      <c r="AL38" s="681" t="s">
        <v>433</v>
      </c>
      <c r="AM38" s="681" t="s">
        <v>685</v>
      </c>
      <c r="AO38" s="728" t="s">
        <v>46</v>
      </c>
      <c r="AP38" s="734">
        <v>0.15</v>
      </c>
      <c r="AQ38" s="687" t="s">
        <v>442</v>
      </c>
      <c r="AR38" s="691" t="s">
        <v>683</v>
      </c>
      <c r="AS38" s="750" t="str">
        <f t="shared" si="0"/>
        <v>東京都三鷹市</v>
      </c>
      <c r="AT38" s="762">
        <v>11.05</v>
      </c>
      <c r="AU38" s="691">
        <v>10.83</v>
      </c>
      <c r="AV38" s="753">
        <v>10.68</v>
      </c>
      <c r="AW38" s="728" t="s">
        <v>2464</v>
      </c>
      <c r="AX38" s="734">
        <v>0.45</v>
      </c>
    </row>
    <row r="39" spans="1:50" ht="14.25">
      <c r="A39" s="585" t="s">
        <v>180</v>
      </c>
      <c r="B39" s="595" t="s">
        <v>2307</v>
      </c>
      <c r="C39" s="604">
        <v>7.8e-002</v>
      </c>
      <c r="D39" s="611">
        <v>1.7999999999999999e-002</v>
      </c>
      <c r="E39" s="617">
        <v>1.2e-002</v>
      </c>
      <c r="F39" s="585" t="s">
        <v>1195</v>
      </c>
      <c r="G39" s="633" t="s">
        <v>55</v>
      </c>
      <c r="H39" s="640" t="s">
        <v>2171</v>
      </c>
      <c r="I39" s="646" t="s">
        <v>2169</v>
      </c>
      <c r="J39" s="652">
        <f t="shared" si="1"/>
        <v>7.8e-002</v>
      </c>
      <c r="K39" s="611">
        <f t="shared" si="2"/>
        <v>9.e-002</v>
      </c>
      <c r="L39" s="617">
        <f t="shared" si="3"/>
        <v>0.108</v>
      </c>
      <c r="M39" s="664" t="s">
        <v>25</v>
      </c>
      <c r="N39" s="672" t="s">
        <v>960</v>
      </c>
      <c r="O39" s="676"/>
      <c r="P39" s="585" t="s">
        <v>180</v>
      </c>
      <c r="Q39" s="585" t="s">
        <v>2179</v>
      </c>
      <c r="R39" s="604" t="s">
        <v>839</v>
      </c>
      <c r="S39" s="611" t="s">
        <v>615</v>
      </c>
      <c r="T39" s="611"/>
      <c r="U39" s="617"/>
      <c r="V39" s="619"/>
      <c r="W39" s="585" t="s">
        <v>2187</v>
      </c>
      <c r="X39" s="604" t="s">
        <v>2157</v>
      </c>
      <c r="Y39" s="617" t="s">
        <v>1838</v>
      </c>
      <c r="Z39" s="611" t="s">
        <v>2248</v>
      </c>
      <c r="AA39" s="611" t="s">
        <v>603</v>
      </c>
      <c r="AB39" s="707"/>
      <c r="AC39" s="712"/>
      <c r="AD39" s="717" t="s">
        <v>2195</v>
      </c>
      <c r="AE39" s="604" t="s">
        <v>1431</v>
      </c>
      <c r="AF39" s="611" t="s">
        <v>1163</v>
      </c>
      <c r="AG39" s="611" t="s">
        <v>1803</v>
      </c>
      <c r="AH39" s="712" t="s">
        <v>603</v>
      </c>
      <c r="AJ39" s="681" t="s">
        <v>348</v>
      </c>
      <c r="AL39" s="681" t="s">
        <v>433</v>
      </c>
      <c r="AM39" s="681" t="s">
        <v>384</v>
      </c>
      <c r="AO39" s="728" t="s">
        <v>46</v>
      </c>
      <c r="AP39" s="734">
        <v>0.15</v>
      </c>
      <c r="AQ39" s="687" t="s">
        <v>442</v>
      </c>
      <c r="AR39" s="691" t="s">
        <v>96</v>
      </c>
      <c r="AS39" s="750" t="str">
        <f t="shared" si="0"/>
        <v>東京都青梅市</v>
      </c>
      <c r="AT39" s="762">
        <v>11.05</v>
      </c>
      <c r="AU39" s="691">
        <v>10.83</v>
      </c>
      <c r="AV39" s="753">
        <v>10.68</v>
      </c>
      <c r="AW39" s="731" t="s">
        <v>2312</v>
      </c>
      <c r="AX39" s="737">
        <v>0.45</v>
      </c>
    </row>
    <row r="40" spans="1:50" ht="15">
      <c r="A40" s="264" t="s">
        <v>2312</v>
      </c>
      <c r="B40" s="594" t="s">
        <v>2308</v>
      </c>
      <c r="C40" s="604">
        <v>7.8e-002</v>
      </c>
      <c r="D40" s="611">
        <v>1.7999999999999999e-002</v>
      </c>
      <c r="E40" s="617">
        <v>1.2e-002</v>
      </c>
      <c r="F40" s="625" t="s">
        <v>2336</v>
      </c>
      <c r="G40" s="633" t="s">
        <v>55</v>
      </c>
      <c r="H40" s="640" t="s">
        <v>2171</v>
      </c>
      <c r="I40" s="646" t="s">
        <v>2169</v>
      </c>
      <c r="J40" s="652">
        <f t="shared" si="1"/>
        <v>7.8e-002</v>
      </c>
      <c r="K40" s="611">
        <f t="shared" si="2"/>
        <v>9.e-002</v>
      </c>
      <c r="L40" s="617">
        <f t="shared" si="3"/>
        <v>0.108</v>
      </c>
      <c r="M40" s="664" t="s">
        <v>25</v>
      </c>
      <c r="N40" s="672" t="s">
        <v>960</v>
      </c>
      <c r="O40" s="676"/>
      <c r="P40" s="264" t="s">
        <v>2312</v>
      </c>
      <c r="Q40" s="625" t="s">
        <v>2345</v>
      </c>
      <c r="R40" s="604" t="s">
        <v>839</v>
      </c>
      <c r="S40" s="611" t="s">
        <v>615</v>
      </c>
      <c r="T40" s="611"/>
      <c r="U40" s="617"/>
      <c r="V40" s="619"/>
      <c r="W40" s="625" t="s">
        <v>793</v>
      </c>
      <c r="X40" s="604" t="s">
        <v>2157</v>
      </c>
      <c r="Y40" s="617" t="s">
        <v>1838</v>
      </c>
      <c r="Z40" s="610" t="s">
        <v>1649</v>
      </c>
      <c r="AA40" s="610" t="s">
        <v>2158</v>
      </c>
      <c r="AB40" s="707" t="s">
        <v>2248</v>
      </c>
      <c r="AC40" s="712" t="s">
        <v>603</v>
      </c>
      <c r="AD40" s="718" t="s">
        <v>2051</v>
      </c>
      <c r="AE40" s="604" t="s">
        <v>1431</v>
      </c>
      <c r="AF40" s="611" t="s">
        <v>1163</v>
      </c>
      <c r="AG40" s="611" t="s">
        <v>1803</v>
      </c>
      <c r="AH40" s="712" t="s">
        <v>603</v>
      </c>
      <c r="AJ40" s="681" t="s">
        <v>690</v>
      </c>
      <c r="AL40" s="681" t="s">
        <v>433</v>
      </c>
      <c r="AM40" s="681" t="s">
        <v>59</v>
      </c>
      <c r="AO40" s="728" t="s">
        <v>46</v>
      </c>
      <c r="AP40" s="734">
        <v>0.15</v>
      </c>
      <c r="AQ40" s="687" t="s">
        <v>442</v>
      </c>
      <c r="AR40" s="691" t="s">
        <v>526</v>
      </c>
      <c r="AS40" s="750" t="str">
        <f t="shared" si="0"/>
        <v>東京都府中市</v>
      </c>
      <c r="AT40" s="762">
        <v>11.05</v>
      </c>
      <c r="AU40" s="691">
        <v>10.83</v>
      </c>
      <c r="AV40" s="750">
        <v>10.68</v>
      </c>
      <c r="AW40" s="731" t="s">
        <v>347</v>
      </c>
      <c r="AX40" s="737">
        <v>0.45</v>
      </c>
    </row>
    <row r="41" spans="1:50" ht="15">
      <c r="A41" s="265" t="s">
        <v>347</v>
      </c>
      <c r="B41" s="596" t="s">
        <v>2309</v>
      </c>
      <c r="C41" s="604">
        <v>7.8e-002</v>
      </c>
      <c r="D41" s="611">
        <v>1.7999999999999999e-002</v>
      </c>
      <c r="E41" s="617">
        <v>1.2e-002</v>
      </c>
      <c r="F41" s="626" t="s">
        <v>2337</v>
      </c>
      <c r="G41" s="633" t="s">
        <v>55</v>
      </c>
      <c r="H41" s="640" t="s">
        <v>2171</v>
      </c>
      <c r="I41" s="646" t="s">
        <v>2169</v>
      </c>
      <c r="J41" s="652">
        <f t="shared" si="1"/>
        <v>7.8e-002</v>
      </c>
      <c r="K41" s="611">
        <f t="shared" si="2"/>
        <v>9.e-002</v>
      </c>
      <c r="L41" s="617">
        <f t="shared" si="3"/>
        <v>0.108</v>
      </c>
      <c r="M41" s="665" t="s">
        <v>25</v>
      </c>
      <c r="N41" s="673" t="s">
        <v>1568</v>
      </c>
      <c r="O41" s="676"/>
      <c r="P41" s="265" t="s">
        <v>347</v>
      </c>
      <c r="Q41" s="625" t="s">
        <v>2346</v>
      </c>
      <c r="R41" s="604" t="s">
        <v>839</v>
      </c>
      <c r="S41" s="611" t="s">
        <v>615</v>
      </c>
      <c r="T41" s="611"/>
      <c r="U41" s="617"/>
      <c r="V41" s="620"/>
      <c r="W41" s="625" t="s">
        <v>2193</v>
      </c>
      <c r="X41" s="606" t="s">
        <v>2157</v>
      </c>
      <c r="Y41" s="660" t="s">
        <v>1838</v>
      </c>
      <c r="Z41" s="613" t="s">
        <v>1649</v>
      </c>
      <c r="AA41" s="613" t="s">
        <v>2158</v>
      </c>
      <c r="AB41" s="708" t="s">
        <v>2248</v>
      </c>
      <c r="AC41" s="621" t="s">
        <v>603</v>
      </c>
      <c r="AD41" s="718" t="s">
        <v>2367</v>
      </c>
      <c r="AE41" s="604" t="s">
        <v>1431</v>
      </c>
      <c r="AF41" s="611" t="s">
        <v>1163</v>
      </c>
      <c r="AG41" s="611" t="s">
        <v>1803</v>
      </c>
      <c r="AH41" s="712" t="s">
        <v>603</v>
      </c>
      <c r="AJ41" s="681" t="s">
        <v>649</v>
      </c>
      <c r="AL41" s="681" t="s">
        <v>433</v>
      </c>
      <c r="AM41" s="681" t="s">
        <v>696</v>
      </c>
      <c r="AO41" s="728" t="s">
        <v>46</v>
      </c>
      <c r="AP41" s="734">
        <v>0.15</v>
      </c>
      <c r="AQ41" s="687" t="s">
        <v>442</v>
      </c>
      <c r="AR41" s="691" t="s">
        <v>693</v>
      </c>
      <c r="AS41" s="750" t="str">
        <f t="shared" si="0"/>
        <v>東京都小金井市</v>
      </c>
      <c r="AT41" s="762">
        <v>11.05</v>
      </c>
      <c r="AU41" s="691">
        <v>10.83</v>
      </c>
      <c r="AV41" s="750">
        <v>10.68</v>
      </c>
      <c r="AW41" s="761" t="s">
        <v>2237</v>
      </c>
      <c r="AX41" s="781">
        <v>0.7</v>
      </c>
    </row>
    <row r="42" spans="1:50" ht="14.25">
      <c r="A42" s="586" t="s">
        <v>2237</v>
      </c>
      <c r="B42" s="594" t="s">
        <v>788</v>
      </c>
      <c r="C42" s="602">
        <v>0.156</v>
      </c>
      <c r="D42" s="609">
        <v>6.e-002</v>
      </c>
      <c r="E42" s="618">
        <v>4.8000000000000001e-002</v>
      </c>
      <c r="F42" s="627" t="s">
        <v>2338</v>
      </c>
      <c r="G42" s="631" t="s">
        <v>55</v>
      </c>
      <c r="H42" s="638" t="s">
        <v>2171</v>
      </c>
      <c r="I42" s="644" t="s">
        <v>2169</v>
      </c>
      <c r="J42" s="602">
        <f t="shared" si="1"/>
        <v>0.156</v>
      </c>
      <c r="K42" s="609">
        <f t="shared" si="2"/>
        <v>0.20400000000000001</v>
      </c>
      <c r="L42" s="615">
        <f t="shared" si="3"/>
        <v>0.26400000000000001</v>
      </c>
      <c r="M42" s="663" t="s">
        <v>25</v>
      </c>
      <c r="N42" s="674" t="s">
        <v>2463</v>
      </c>
      <c r="O42" s="676"/>
      <c r="P42" s="680" t="s">
        <v>2237</v>
      </c>
      <c r="Q42" s="598" t="s">
        <v>385</v>
      </c>
      <c r="R42" s="650" t="s">
        <v>2142</v>
      </c>
      <c r="S42" s="609" t="s">
        <v>615</v>
      </c>
      <c r="T42" s="609"/>
      <c r="U42" s="609"/>
      <c r="V42" s="618"/>
      <c r="W42" s="598" t="s">
        <v>2354</v>
      </c>
      <c r="X42" s="602" t="s">
        <v>1649</v>
      </c>
      <c r="Y42" s="609" t="s">
        <v>501</v>
      </c>
      <c r="Z42" s="609" t="s">
        <v>2248</v>
      </c>
      <c r="AA42" s="609" t="s">
        <v>603</v>
      </c>
      <c r="AB42" s="703"/>
      <c r="AC42" s="615"/>
      <c r="AD42" s="598" t="s">
        <v>2358</v>
      </c>
      <c r="AE42" s="650" t="s">
        <v>2172</v>
      </c>
      <c r="AF42" s="609" t="s">
        <v>1886</v>
      </c>
      <c r="AG42" s="609" t="s">
        <v>1803</v>
      </c>
      <c r="AH42" s="618" t="s">
        <v>603</v>
      </c>
      <c r="AJ42" s="681" t="s">
        <v>697</v>
      </c>
      <c r="AL42" s="681" t="s">
        <v>433</v>
      </c>
      <c r="AM42" s="681" t="s">
        <v>698</v>
      </c>
      <c r="AO42" s="728" t="s">
        <v>46</v>
      </c>
      <c r="AP42" s="734">
        <v>0.15</v>
      </c>
      <c r="AQ42" s="687" t="s">
        <v>442</v>
      </c>
      <c r="AR42" s="691" t="s">
        <v>607</v>
      </c>
      <c r="AS42" s="750" t="str">
        <f t="shared" si="0"/>
        <v>東京都小平市</v>
      </c>
      <c r="AT42" s="762">
        <v>11.05</v>
      </c>
      <c r="AU42" s="691">
        <v>10.83</v>
      </c>
      <c r="AV42" s="750">
        <v>10.68</v>
      </c>
      <c r="AW42" s="762" t="s">
        <v>2260</v>
      </c>
      <c r="AX42" s="782">
        <v>0.7</v>
      </c>
    </row>
    <row r="43" spans="1:50" ht="14.25">
      <c r="A43" s="587" t="s">
        <v>2260</v>
      </c>
      <c r="B43" s="595" t="s">
        <v>2170</v>
      </c>
      <c r="C43" s="603">
        <v>0.156</v>
      </c>
      <c r="D43" s="610">
        <v>6.e-002</v>
      </c>
      <c r="E43" s="619">
        <v>4.8000000000000001e-002</v>
      </c>
      <c r="F43" s="263" t="s">
        <v>2339</v>
      </c>
      <c r="G43" s="632" t="s">
        <v>55</v>
      </c>
      <c r="H43" s="639" t="s">
        <v>2171</v>
      </c>
      <c r="I43" s="645" t="s">
        <v>2169</v>
      </c>
      <c r="J43" s="603">
        <f t="shared" si="1"/>
        <v>0.156</v>
      </c>
      <c r="K43" s="610">
        <f t="shared" si="2"/>
        <v>0.20400000000000001</v>
      </c>
      <c r="L43" s="616">
        <f t="shared" si="3"/>
        <v>0.26400000000000001</v>
      </c>
      <c r="M43" s="666" t="s">
        <v>25</v>
      </c>
      <c r="N43" s="672" t="s">
        <v>2463</v>
      </c>
      <c r="O43" s="676"/>
      <c r="P43" s="681" t="s">
        <v>2260</v>
      </c>
      <c r="Q43" s="585" t="s">
        <v>2347</v>
      </c>
      <c r="R43" s="651" t="s">
        <v>2142</v>
      </c>
      <c r="S43" s="610" t="s">
        <v>615</v>
      </c>
      <c r="T43" s="610"/>
      <c r="U43" s="610"/>
      <c r="V43" s="619"/>
      <c r="W43" s="585" t="s">
        <v>2355</v>
      </c>
      <c r="X43" s="603" t="s">
        <v>1649</v>
      </c>
      <c r="Y43" s="610" t="s">
        <v>501</v>
      </c>
      <c r="Z43" s="610" t="s">
        <v>2248</v>
      </c>
      <c r="AA43" s="610" t="s">
        <v>603</v>
      </c>
      <c r="AB43" s="704"/>
      <c r="AC43" s="616"/>
      <c r="AD43" s="585" t="s">
        <v>2359</v>
      </c>
      <c r="AE43" s="651" t="s">
        <v>2172</v>
      </c>
      <c r="AF43" s="610" t="s">
        <v>1886</v>
      </c>
      <c r="AG43" s="610" t="s">
        <v>1803</v>
      </c>
      <c r="AH43" s="619" t="s">
        <v>603</v>
      </c>
      <c r="AJ43" s="681" t="s">
        <v>709</v>
      </c>
      <c r="AL43" s="681" t="s">
        <v>433</v>
      </c>
      <c r="AM43" s="681" t="s">
        <v>710</v>
      </c>
      <c r="AO43" s="728" t="s">
        <v>46</v>
      </c>
      <c r="AP43" s="734">
        <v>0.15</v>
      </c>
      <c r="AQ43" s="687" t="s">
        <v>442</v>
      </c>
      <c r="AR43" s="691" t="s">
        <v>705</v>
      </c>
      <c r="AS43" s="750" t="str">
        <f t="shared" si="0"/>
        <v>東京都日野市</v>
      </c>
      <c r="AT43" s="762">
        <v>11.05</v>
      </c>
      <c r="AU43" s="691">
        <v>10.83</v>
      </c>
      <c r="AV43" s="750">
        <v>10.68</v>
      </c>
      <c r="AW43" s="762" t="s">
        <v>1681</v>
      </c>
      <c r="AX43" s="782">
        <v>0.7</v>
      </c>
    </row>
    <row r="44" spans="1:50" ht="14.25">
      <c r="A44" s="587" t="s">
        <v>1681</v>
      </c>
      <c r="B44" s="595" t="s">
        <v>2310</v>
      </c>
      <c r="C44" s="603">
        <v>0.156</v>
      </c>
      <c r="D44" s="610">
        <v>6.e-002</v>
      </c>
      <c r="E44" s="619">
        <v>4.8000000000000001e-002</v>
      </c>
      <c r="F44" s="263" t="s">
        <v>2340</v>
      </c>
      <c r="G44" s="632" t="s">
        <v>55</v>
      </c>
      <c r="H44" s="639" t="s">
        <v>2171</v>
      </c>
      <c r="I44" s="645" t="s">
        <v>2169</v>
      </c>
      <c r="J44" s="603">
        <f t="shared" si="1"/>
        <v>0.156</v>
      </c>
      <c r="K44" s="610">
        <f t="shared" si="2"/>
        <v>0.20400000000000001</v>
      </c>
      <c r="L44" s="616">
        <f t="shared" si="3"/>
        <v>0.26400000000000001</v>
      </c>
      <c r="M44" s="666" t="s">
        <v>25</v>
      </c>
      <c r="N44" s="672" t="s">
        <v>2463</v>
      </c>
      <c r="O44" s="676"/>
      <c r="P44" s="681" t="s">
        <v>1681</v>
      </c>
      <c r="Q44" s="585" t="s">
        <v>2348</v>
      </c>
      <c r="R44" s="651" t="s">
        <v>2142</v>
      </c>
      <c r="S44" s="610" t="s">
        <v>615</v>
      </c>
      <c r="T44" s="610"/>
      <c r="U44" s="610"/>
      <c r="V44" s="619"/>
      <c r="W44" s="585" t="s">
        <v>1358</v>
      </c>
      <c r="X44" s="603" t="s">
        <v>1649</v>
      </c>
      <c r="Y44" s="610" t="s">
        <v>501</v>
      </c>
      <c r="Z44" s="610" t="s">
        <v>2248</v>
      </c>
      <c r="AA44" s="610" t="s">
        <v>603</v>
      </c>
      <c r="AB44" s="704"/>
      <c r="AC44" s="616"/>
      <c r="AD44" s="585" t="s">
        <v>2360</v>
      </c>
      <c r="AE44" s="651" t="s">
        <v>2172</v>
      </c>
      <c r="AF44" s="610" t="s">
        <v>1886</v>
      </c>
      <c r="AG44" s="610" t="s">
        <v>1803</v>
      </c>
      <c r="AH44" s="619" t="s">
        <v>603</v>
      </c>
      <c r="AJ44" s="681" t="s">
        <v>6</v>
      </c>
      <c r="AL44" s="681" t="s">
        <v>433</v>
      </c>
      <c r="AM44" s="681" t="s">
        <v>333</v>
      </c>
      <c r="AO44" s="728" t="s">
        <v>46</v>
      </c>
      <c r="AP44" s="734">
        <v>0.15</v>
      </c>
      <c r="AQ44" s="687" t="s">
        <v>442</v>
      </c>
      <c r="AR44" s="691" t="s">
        <v>2387</v>
      </c>
      <c r="AS44" s="750" t="str">
        <f t="shared" si="0"/>
        <v>東京都東村山市</v>
      </c>
      <c r="AT44" s="762">
        <v>11.05</v>
      </c>
      <c r="AU44" s="691">
        <v>10.83</v>
      </c>
      <c r="AV44" s="750">
        <v>10.68</v>
      </c>
      <c r="AW44" s="762" t="s">
        <v>2261</v>
      </c>
      <c r="AX44" s="734">
        <v>0.45</v>
      </c>
    </row>
    <row r="45" spans="1:50" ht="14.25">
      <c r="A45" s="587" t="s">
        <v>2261</v>
      </c>
      <c r="B45" s="595" t="s">
        <v>486</v>
      </c>
      <c r="C45" s="603">
        <v>0.126</v>
      </c>
      <c r="D45" s="610">
        <v>3.5999999999999997e-002</v>
      </c>
      <c r="E45" s="619">
        <v>3.e-002</v>
      </c>
      <c r="F45" s="263" t="s">
        <v>2341</v>
      </c>
      <c r="G45" s="632" t="s">
        <v>55</v>
      </c>
      <c r="H45" s="639" t="s">
        <v>2171</v>
      </c>
      <c r="I45" s="645" t="s">
        <v>2169</v>
      </c>
      <c r="J45" s="603">
        <f t="shared" si="1"/>
        <v>0.126</v>
      </c>
      <c r="K45" s="610">
        <f t="shared" si="2"/>
        <v>0.156</v>
      </c>
      <c r="L45" s="616">
        <f t="shared" si="3"/>
        <v>0.192</v>
      </c>
      <c r="M45" s="667" t="s">
        <v>25</v>
      </c>
      <c r="N45" s="672" t="s">
        <v>2463</v>
      </c>
      <c r="O45" s="676"/>
      <c r="P45" s="681" t="s">
        <v>2261</v>
      </c>
      <c r="Q45" s="585" t="s">
        <v>2349</v>
      </c>
      <c r="R45" s="651" t="s">
        <v>2142</v>
      </c>
      <c r="S45" s="610" t="s">
        <v>615</v>
      </c>
      <c r="T45" s="610"/>
      <c r="U45" s="610"/>
      <c r="V45" s="619"/>
      <c r="W45" s="585" t="s">
        <v>2356</v>
      </c>
      <c r="X45" s="603" t="s">
        <v>1649</v>
      </c>
      <c r="Y45" s="610" t="s">
        <v>2158</v>
      </c>
      <c r="Z45" s="610" t="s">
        <v>2248</v>
      </c>
      <c r="AA45" s="610" t="s">
        <v>603</v>
      </c>
      <c r="AB45" s="704"/>
      <c r="AC45" s="616"/>
      <c r="AD45" s="585" t="s">
        <v>2361</v>
      </c>
      <c r="AE45" s="651" t="s">
        <v>2172</v>
      </c>
      <c r="AF45" s="610" t="s">
        <v>1886</v>
      </c>
      <c r="AG45" s="610" t="s">
        <v>1803</v>
      </c>
      <c r="AH45" s="619" t="s">
        <v>603</v>
      </c>
      <c r="AJ45" s="681" t="s">
        <v>537</v>
      </c>
      <c r="AL45" s="681" t="s">
        <v>433</v>
      </c>
      <c r="AM45" s="681" t="s">
        <v>716</v>
      </c>
      <c r="AO45" s="728" t="s">
        <v>46</v>
      </c>
      <c r="AP45" s="734">
        <v>0.15</v>
      </c>
      <c r="AQ45" s="687" t="s">
        <v>442</v>
      </c>
      <c r="AR45" s="691" t="s">
        <v>714</v>
      </c>
      <c r="AS45" s="750" t="str">
        <f t="shared" si="0"/>
        <v>東京都国分寺市</v>
      </c>
      <c r="AT45" s="762">
        <v>11.05</v>
      </c>
      <c r="AU45" s="691">
        <v>10.83</v>
      </c>
      <c r="AV45" s="750">
        <v>10.68</v>
      </c>
      <c r="AW45" s="762" t="s">
        <v>2262</v>
      </c>
      <c r="AX45" s="734">
        <v>0.45</v>
      </c>
    </row>
    <row r="46" spans="1:50" ht="14.25">
      <c r="A46" s="587" t="s">
        <v>2262</v>
      </c>
      <c r="B46" s="595" t="s">
        <v>2258</v>
      </c>
      <c r="C46" s="603">
        <v>0.126</v>
      </c>
      <c r="D46" s="610">
        <v>3.5999999999999997e-002</v>
      </c>
      <c r="E46" s="619">
        <v>3.e-002</v>
      </c>
      <c r="F46" s="263" t="s">
        <v>1860</v>
      </c>
      <c r="G46" s="632" t="s">
        <v>55</v>
      </c>
      <c r="H46" s="639" t="s">
        <v>2171</v>
      </c>
      <c r="I46" s="645" t="s">
        <v>2169</v>
      </c>
      <c r="J46" s="603">
        <f t="shared" si="1"/>
        <v>0.126</v>
      </c>
      <c r="K46" s="610">
        <f t="shared" si="2"/>
        <v>0.156</v>
      </c>
      <c r="L46" s="616">
        <f t="shared" si="3"/>
        <v>0.192</v>
      </c>
      <c r="M46" s="667" t="s">
        <v>25</v>
      </c>
      <c r="N46" s="672" t="s">
        <v>2463</v>
      </c>
      <c r="O46" s="676"/>
      <c r="P46" s="681" t="s">
        <v>2262</v>
      </c>
      <c r="Q46" s="585" t="s">
        <v>2351</v>
      </c>
      <c r="R46" s="651" t="s">
        <v>2142</v>
      </c>
      <c r="S46" s="610" t="s">
        <v>615</v>
      </c>
      <c r="T46" s="610"/>
      <c r="U46" s="610"/>
      <c r="V46" s="619"/>
      <c r="W46" s="585" t="s">
        <v>2357</v>
      </c>
      <c r="X46" s="603" t="s">
        <v>1649</v>
      </c>
      <c r="Y46" s="610" t="s">
        <v>2158</v>
      </c>
      <c r="Z46" s="610" t="s">
        <v>2248</v>
      </c>
      <c r="AA46" s="610" t="s">
        <v>603</v>
      </c>
      <c r="AB46" s="704"/>
      <c r="AC46" s="616"/>
      <c r="AD46" s="585" t="s">
        <v>935</v>
      </c>
      <c r="AE46" s="651" t="s">
        <v>2172</v>
      </c>
      <c r="AF46" s="610" t="s">
        <v>1886</v>
      </c>
      <c r="AG46" s="610" t="s">
        <v>1803</v>
      </c>
      <c r="AH46" s="619" t="s">
        <v>603</v>
      </c>
      <c r="AJ46" s="681" t="s">
        <v>124</v>
      </c>
      <c r="AL46" s="681" t="s">
        <v>433</v>
      </c>
      <c r="AM46" s="681" t="s">
        <v>482</v>
      </c>
      <c r="AO46" s="728" t="s">
        <v>46</v>
      </c>
      <c r="AP46" s="734">
        <v>0.15</v>
      </c>
      <c r="AQ46" s="687" t="s">
        <v>442</v>
      </c>
      <c r="AR46" s="691" t="s">
        <v>719</v>
      </c>
      <c r="AS46" s="750" t="str">
        <f t="shared" si="0"/>
        <v>東京都国立市</v>
      </c>
      <c r="AT46" s="762">
        <v>11.05</v>
      </c>
      <c r="AU46" s="691">
        <v>10.83</v>
      </c>
      <c r="AV46" s="750">
        <v>10.68</v>
      </c>
      <c r="AW46" s="762" t="s">
        <v>2263</v>
      </c>
      <c r="AX46" s="734">
        <v>0.45</v>
      </c>
    </row>
    <row r="47" spans="1:50" ht="15">
      <c r="A47" s="587" t="s">
        <v>2263</v>
      </c>
      <c r="B47" s="595" t="s">
        <v>2311</v>
      </c>
      <c r="C47" s="603">
        <v>0.126</v>
      </c>
      <c r="D47" s="610">
        <v>3.5999999999999997e-002</v>
      </c>
      <c r="E47" s="619">
        <v>3.e-002</v>
      </c>
      <c r="F47" s="263" t="s">
        <v>2342</v>
      </c>
      <c r="G47" s="632" t="s">
        <v>55</v>
      </c>
      <c r="H47" s="639" t="s">
        <v>2171</v>
      </c>
      <c r="I47" s="645" t="s">
        <v>2169</v>
      </c>
      <c r="J47" s="603">
        <f t="shared" si="1"/>
        <v>0.126</v>
      </c>
      <c r="K47" s="610">
        <f t="shared" si="2"/>
        <v>0.156</v>
      </c>
      <c r="L47" s="616">
        <f t="shared" si="3"/>
        <v>0.192</v>
      </c>
      <c r="M47" s="664" t="s">
        <v>25</v>
      </c>
      <c r="N47" s="672" t="s">
        <v>2463</v>
      </c>
      <c r="O47" s="677"/>
      <c r="P47" s="681" t="s">
        <v>2263</v>
      </c>
      <c r="Q47" s="585" t="s">
        <v>2352</v>
      </c>
      <c r="R47" s="651" t="s">
        <v>2142</v>
      </c>
      <c r="S47" s="610" t="s">
        <v>615</v>
      </c>
      <c r="T47" s="610"/>
      <c r="U47" s="610"/>
      <c r="V47" s="619"/>
      <c r="W47" s="585" t="s">
        <v>1035</v>
      </c>
      <c r="X47" s="603" t="s">
        <v>1649</v>
      </c>
      <c r="Y47" s="610" t="s">
        <v>2158</v>
      </c>
      <c r="Z47" s="610" t="s">
        <v>2248</v>
      </c>
      <c r="AA47" s="610" t="s">
        <v>603</v>
      </c>
      <c r="AB47" s="704"/>
      <c r="AC47" s="616"/>
      <c r="AD47" s="585" t="s">
        <v>2362</v>
      </c>
      <c r="AE47" s="651" t="s">
        <v>2172</v>
      </c>
      <c r="AF47" s="610" t="s">
        <v>1886</v>
      </c>
      <c r="AG47" s="610" t="s">
        <v>1803</v>
      </c>
      <c r="AH47" s="619" t="s">
        <v>603</v>
      </c>
      <c r="AJ47" s="681" t="s">
        <v>287</v>
      </c>
      <c r="AL47" s="681" t="s">
        <v>433</v>
      </c>
      <c r="AM47" s="681" t="s">
        <v>472</v>
      </c>
      <c r="AO47" s="728" t="s">
        <v>46</v>
      </c>
      <c r="AP47" s="734">
        <v>0.15</v>
      </c>
      <c r="AQ47" s="687" t="s">
        <v>442</v>
      </c>
      <c r="AR47" s="691" t="s">
        <v>2388</v>
      </c>
      <c r="AS47" s="750" t="str">
        <f t="shared" si="0"/>
        <v>東京都清瀬市</v>
      </c>
      <c r="AT47" s="762">
        <v>11.05</v>
      </c>
      <c r="AU47" s="691">
        <v>10.83</v>
      </c>
      <c r="AV47" s="750">
        <v>10.68</v>
      </c>
      <c r="AW47" s="731" t="s">
        <v>1530</v>
      </c>
      <c r="AX47" s="737">
        <v>0.7</v>
      </c>
    </row>
    <row r="48" spans="1:50" ht="15">
      <c r="A48" s="588" t="s">
        <v>1530</v>
      </c>
      <c r="B48" s="597" t="s">
        <v>1521</v>
      </c>
      <c r="C48" s="605">
        <v>0.15</v>
      </c>
      <c r="D48" s="612">
        <v>0</v>
      </c>
      <c r="E48" s="620">
        <v>0</v>
      </c>
      <c r="F48" s="628" t="s">
        <v>2343</v>
      </c>
      <c r="G48" s="634" t="s">
        <v>55</v>
      </c>
      <c r="H48" s="641"/>
      <c r="I48" s="647"/>
      <c r="J48" s="653">
        <f t="shared" si="1"/>
        <v>0.15</v>
      </c>
      <c r="K48" s="641">
        <f t="shared" si="2"/>
        <v>0.15</v>
      </c>
      <c r="L48" s="658">
        <f t="shared" si="3"/>
        <v>0.15</v>
      </c>
      <c r="M48" s="665" t="s">
        <v>1451</v>
      </c>
      <c r="N48" s="675" t="s">
        <v>2463</v>
      </c>
      <c r="O48" s="676"/>
      <c r="P48" s="682" t="s">
        <v>1530</v>
      </c>
      <c r="Q48" s="599" t="s">
        <v>1859</v>
      </c>
      <c r="R48" s="685" t="s">
        <v>65</v>
      </c>
      <c r="S48" s="689" t="s">
        <v>1697</v>
      </c>
      <c r="T48" s="641" t="s">
        <v>1649</v>
      </c>
      <c r="U48" s="658" t="s">
        <v>501</v>
      </c>
      <c r="V48" s="647" t="s">
        <v>1548</v>
      </c>
      <c r="W48" s="599" t="s">
        <v>1227</v>
      </c>
      <c r="X48" s="695" t="s">
        <v>225</v>
      </c>
      <c r="Y48" s="699" t="s">
        <v>225</v>
      </c>
      <c r="Z48" s="699" t="s">
        <v>225</v>
      </c>
      <c r="AA48" s="699" t="s">
        <v>225</v>
      </c>
      <c r="AB48" s="699" t="s">
        <v>225</v>
      </c>
      <c r="AC48" s="713" t="s">
        <v>225</v>
      </c>
      <c r="AD48" s="599" t="s">
        <v>2364</v>
      </c>
      <c r="AE48" s="695" t="s">
        <v>225</v>
      </c>
      <c r="AF48" s="699" t="s">
        <v>225</v>
      </c>
      <c r="AG48" s="699" t="s">
        <v>225</v>
      </c>
      <c r="AH48" s="720" t="s">
        <v>225</v>
      </c>
      <c r="AJ48" s="725" t="s">
        <v>455</v>
      </c>
      <c r="AL48" s="681" t="s">
        <v>433</v>
      </c>
      <c r="AM48" s="681" t="s">
        <v>721</v>
      </c>
      <c r="AO48" s="728" t="s">
        <v>46</v>
      </c>
      <c r="AP48" s="734">
        <v>0.15</v>
      </c>
      <c r="AQ48" s="687" t="s">
        <v>442</v>
      </c>
      <c r="AR48" s="691" t="s">
        <v>720</v>
      </c>
      <c r="AS48" s="750" t="str">
        <f t="shared" si="0"/>
        <v>東京都東久留米市</v>
      </c>
      <c r="AT48" s="762">
        <v>11.05</v>
      </c>
      <c r="AU48" s="691">
        <v>10.83</v>
      </c>
      <c r="AV48" s="750">
        <v>10.68</v>
      </c>
      <c r="AW48" s="776" t="s">
        <v>2236</v>
      </c>
      <c r="AX48" s="733">
        <v>0.7</v>
      </c>
    </row>
    <row r="49" spans="1:50" ht="14.25">
      <c r="A49" s="589" t="s">
        <v>2236</v>
      </c>
      <c r="B49" s="598">
        <v>13</v>
      </c>
      <c r="C49" s="602">
        <v>0.13200000000000001</v>
      </c>
      <c r="D49" s="609">
        <v>0</v>
      </c>
      <c r="E49" s="618">
        <v>0</v>
      </c>
      <c r="F49" s="274" t="s">
        <v>2327</v>
      </c>
      <c r="G49" s="635" t="s">
        <v>55</v>
      </c>
      <c r="H49" s="642"/>
      <c r="I49" s="648"/>
      <c r="J49" s="654">
        <f t="shared" si="1"/>
        <v>0.13200000000000001</v>
      </c>
      <c r="K49" s="642">
        <f t="shared" si="2"/>
        <v>0.13200000000000001</v>
      </c>
      <c r="L49" s="659">
        <f t="shared" si="3"/>
        <v>0.13200000000000001</v>
      </c>
      <c r="M49" s="663" t="s">
        <v>2202</v>
      </c>
      <c r="N49" s="671" t="s">
        <v>960</v>
      </c>
      <c r="O49" s="676"/>
      <c r="P49" s="589" t="s">
        <v>2236</v>
      </c>
      <c r="Q49" s="625" t="s">
        <v>1006</v>
      </c>
      <c r="R49" s="686" t="s">
        <v>65</v>
      </c>
      <c r="S49" s="690" t="s">
        <v>1697</v>
      </c>
      <c r="T49" s="642" t="s">
        <v>1649</v>
      </c>
      <c r="U49" s="659" t="s">
        <v>501</v>
      </c>
      <c r="V49" s="648" t="s">
        <v>1548</v>
      </c>
      <c r="W49" s="625" t="s">
        <v>1846</v>
      </c>
      <c r="X49" s="696" t="s">
        <v>225</v>
      </c>
      <c r="Y49" s="700" t="s">
        <v>225</v>
      </c>
      <c r="Z49" s="700" t="s">
        <v>225</v>
      </c>
      <c r="AA49" s="700" t="s">
        <v>225</v>
      </c>
      <c r="AB49" s="700" t="s">
        <v>225</v>
      </c>
      <c r="AC49" s="714" t="s">
        <v>225</v>
      </c>
      <c r="AD49" s="264" t="s">
        <v>2235</v>
      </c>
      <c r="AE49" s="696" t="s">
        <v>225</v>
      </c>
      <c r="AF49" s="700" t="s">
        <v>225</v>
      </c>
      <c r="AG49" s="700" t="s">
        <v>225</v>
      </c>
      <c r="AH49" s="721" t="s">
        <v>225</v>
      </c>
      <c r="AJ49" s="198"/>
      <c r="AL49" s="681" t="s">
        <v>433</v>
      </c>
      <c r="AM49" s="681" t="s">
        <v>722</v>
      </c>
      <c r="AO49" s="728" t="s">
        <v>46</v>
      </c>
      <c r="AP49" s="734">
        <v>0.15</v>
      </c>
      <c r="AQ49" s="687" t="s">
        <v>442</v>
      </c>
      <c r="AR49" s="691" t="s">
        <v>621</v>
      </c>
      <c r="AS49" s="750" t="str">
        <f t="shared" si="0"/>
        <v>東京都稲城市</v>
      </c>
      <c r="AT49" s="762">
        <v>11.05</v>
      </c>
      <c r="AU49" s="691">
        <v>10.83</v>
      </c>
      <c r="AV49" s="750">
        <v>10.68</v>
      </c>
      <c r="AW49" s="777" t="s">
        <v>2238</v>
      </c>
      <c r="AX49" s="734">
        <v>0.7</v>
      </c>
    </row>
    <row r="50" spans="1:50" ht="14.25">
      <c r="A50" s="590" t="s">
        <v>2238</v>
      </c>
      <c r="B50" s="585">
        <v>63</v>
      </c>
      <c r="C50" s="603">
        <v>0.13200000000000001</v>
      </c>
      <c r="D50" s="610">
        <v>0</v>
      </c>
      <c r="E50" s="619">
        <v>0</v>
      </c>
      <c r="F50" s="263" t="s">
        <v>2328</v>
      </c>
      <c r="G50" s="632" t="s">
        <v>55</v>
      </c>
      <c r="H50" s="610"/>
      <c r="I50" s="619"/>
      <c r="J50" s="651">
        <f t="shared" si="1"/>
        <v>0.13200000000000001</v>
      </c>
      <c r="K50" s="610">
        <f t="shared" si="2"/>
        <v>0.13200000000000001</v>
      </c>
      <c r="L50" s="616">
        <f t="shared" si="3"/>
        <v>0.13200000000000001</v>
      </c>
      <c r="M50" s="664" t="s">
        <v>2202</v>
      </c>
      <c r="N50" s="672" t="s">
        <v>1568</v>
      </c>
      <c r="O50" s="676"/>
      <c r="P50" s="590" t="s">
        <v>2238</v>
      </c>
      <c r="Q50" s="585" t="s">
        <v>44</v>
      </c>
      <c r="R50" s="687" t="s">
        <v>65</v>
      </c>
      <c r="S50" s="691" t="s">
        <v>1697</v>
      </c>
      <c r="T50" s="610" t="s">
        <v>1649</v>
      </c>
      <c r="U50" s="616" t="s">
        <v>501</v>
      </c>
      <c r="V50" s="648" t="s">
        <v>1548</v>
      </c>
      <c r="W50" s="625" t="s">
        <v>2163</v>
      </c>
      <c r="X50" s="697" t="s">
        <v>225</v>
      </c>
      <c r="Y50" s="701" t="s">
        <v>225</v>
      </c>
      <c r="Z50" s="700" t="s">
        <v>225</v>
      </c>
      <c r="AA50" s="700" t="s">
        <v>225</v>
      </c>
      <c r="AB50" s="701" t="s">
        <v>225</v>
      </c>
      <c r="AC50" s="715" t="s">
        <v>225</v>
      </c>
      <c r="AD50" s="265" t="s">
        <v>308</v>
      </c>
      <c r="AE50" s="697" t="s">
        <v>225</v>
      </c>
      <c r="AF50" s="701" t="s">
        <v>225</v>
      </c>
      <c r="AG50" s="701" t="s">
        <v>225</v>
      </c>
      <c r="AH50" s="711" t="s">
        <v>225</v>
      </c>
      <c r="AJ50" s="198"/>
      <c r="AL50" s="681" t="s">
        <v>433</v>
      </c>
      <c r="AM50" s="681" t="s">
        <v>3</v>
      </c>
      <c r="AO50" s="728" t="s">
        <v>46</v>
      </c>
      <c r="AP50" s="734">
        <v>0.15</v>
      </c>
      <c r="AQ50" s="687" t="s">
        <v>442</v>
      </c>
      <c r="AR50" s="691" t="s">
        <v>723</v>
      </c>
      <c r="AS50" s="750" t="str">
        <f t="shared" si="0"/>
        <v>東京都西東京市</v>
      </c>
      <c r="AT50" s="762">
        <v>11.05</v>
      </c>
      <c r="AU50" s="691">
        <v>10.83</v>
      </c>
      <c r="AV50" s="750">
        <v>10.68</v>
      </c>
      <c r="AW50" s="778" t="s">
        <v>2239</v>
      </c>
      <c r="AX50" s="734">
        <v>0.55000000000000004</v>
      </c>
    </row>
    <row r="51" spans="1:50" ht="14.25">
      <c r="A51" s="265" t="s">
        <v>2239</v>
      </c>
      <c r="B51" s="585">
        <v>14</v>
      </c>
      <c r="C51" s="603">
        <v>0.108</v>
      </c>
      <c r="D51" s="610">
        <v>0</v>
      </c>
      <c r="E51" s="619">
        <v>0</v>
      </c>
      <c r="F51" s="263" t="s">
        <v>2329</v>
      </c>
      <c r="G51" s="632" t="s">
        <v>55</v>
      </c>
      <c r="H51" s="610"/>
      <c r="I51" s="619"/>
      <c r="J51" s="651">
        <f t="shared" si="1"/>
        <v>0.108</v>
      </c>
      <c r="K51" s="610">
        <f t="shared" si="2"/>
        <v>0.108</v>
      </c>
      <c r="L51" s="616">
        <f t="shared" si="3"/>
        <v>0.108</v>
      </c>
      <c r="M51" s="664" t="s">
        <v>1451</v>
      </c>
      <c r="N51" s="672" t="s">
        <v>960</v>
      </c>
      <c r="O51" s="676"/>
      <c r="P51" s="265" t="s">
        <v>2239</v>
      </c>
      <c r="Q51" s="585" t="s">
        <v>2240</v>
      </c>
      <c r="R51" s="687" t="s">
        <v>65</v>
      </c>
      <c r="S51" s="691" t="s">
        <v>1697</v>
      </c>
      <c r="T51" s="610" t="s">
        <v>1649</v>
      </c>
      <c r="U51" s="616" t="s">
        <v>501</v>
      </c>
      <c r="V51" s="648" t="s">
        <v>1548</v>
      </c>
      <c r="W51" s="625" t="s">
        <v>2241</v>
      </c>
      <c r="X51" s="697" t="s">
        <v>225</v>
      </c>
      <c r="Y51" s="701" t="s">
        <v>225</v>
      </c>
      <c r="Z51" s="700" t="s">
        <v>225</v>
      </c>
      <c r="AA51" s="700" t="s">
        <v>225</v>
      </c>
      <c r="AB51" s="701" t="s">
        <v>225</v>
      </c>
      <c r="AC51" s="715" t="s">
        <v>225</v>
      </c>
      <c r="AD51" s="265" t="s">
        <v>2242</v>
      </c>
      <c r="AE51" s="697" t="s">
        <v>225</v>
      </c>
      <c r="AF51" s="701" t="s">
        <v>225</v>
      </c>
      <c r="AG51" s="701" t="s">
        <v>225</v>
      </c>
      <c r="AH51" s="711" t="s">
        <v>225</v>
      </c>
      <c r="AJ51" s="198"/>
      <c r="AL51" s="681" t="s">
        <v>433</v>
      </c>
      <c r="AM51" s="681" t="s">
        <v>726</v>
      </c>
      <c r="AO51" s="728" t="s">
        <v>46</v>
      </c>
      <c r="AP51" s="734">
        <v>0.15</v>
      </c>
      <c r="AQ51" s="687" t="s">
        <v>618</v>
      </c>
      <c r="AR51" s="691" t="s">
        <v>361</v>
      </c>
      <c r="AS51" s="750" t="str">
        <f t="shared" si="0"/>
        <v>神奈川県鎌倉市</v>
      </c>
      <c r="AT51" s="762">
        <v>11.05</v>
      </c>
      <c r="AU51" s="691">
        <v>10.83</v>
      </c>
      <c r="AV51" s="750">
        <v>10.68</v>
      </c>
      <c r="AW51" s="778" t="s">
        <v>2243</v>
      </c>
      <c r="AX51" s="734">
        <v>0.55000000000000004</v>
      </c>
    </row>
    <row r="52" spans="1:50" ht="14.25">
      <c r="A52" s="265" t="s">
        <v>2243</v>
      </c>
      <c r="B52" s="585">
        <v>64</v>
      </c>
      <c r="C52" s="603">
        <v>0.108</v>
      </c>
      <c r="D52" s="610">
        <v>0</v>
      </c>
      <c r="E52" s="619">
        <v>0</v>
      </c>
      <c r="F52" s="263" t="s">
        <v>1433</v>
      </c>
      <c r="G52" s="632" t="s">
        <v>55</v>
      </c>
      <c r="H52" s="610"/>
      <c r="I52" s="619"/>
      <c r="J52" s="651">
        <f t="shared" si="1"/>
        <v>0.108</v>
      </c>
      <c r="K52" s="610">
        <f t="shared" si="2"/>
        <v>0.108</v>
      </c>
      <c r="L52" s="616">
        <f t="shared" si="3"/>
        <v>0.108</v>
      </c>
      <c r="M52" s="664" t="s">
        <v>1451</v>
      </c>
      <c r="N52" s="672" t="s">
        <v>1568</v>
      </c>
      <c r="O52" s="676"/>
      <c r="P52" s="265" t="s">
        <v>2243</v>
      </c>
      <c r="Q52" s="585" t="s">
        <v>174</v>
      </c>
      <c r="R52" s="687" t="s">
        <v>65</v>
      </c>
      <c r="S52" s="691" t="s">
        <v>1697</v>
      </c>
      <c r="T52" s="610" t="s">
        <v>1649</v>
      </c>
      <c r="U52" s="616" t="s">
        <v>501</v>
      </c>
      <c r="V52" s="648" t="s">
        <v>1548</v>
      </c>
      <c r="W52" s="625" t="s">
        <v>1078</v>
      </c>
      <c r="X52" s="697" t="s">
        <v>225</v>
      </c>
      <c r="Y52" s="701" t="s">
        <v>225</v>
      </c>
      <c r="Z52" s="700" t="s">
        <v>225</v>
      </c>
      <c r="AA52" s="700" t="s">
        <v>225</v>
      </c>
      <c r="AB52" s="701" t="s">
        <v>225</v>
      </c>
      <c r="AC52" s="715" t="s">
        <v>225</v>
      </c>
      <c r="AD52" s="265" t="s">
        <v>2196</v>
      </c>
      <c r="AE52" s="697" t="s">
        <v>225</v>
      </c>
      <c r="AF52" s="701" t="s">
        <v>225</v>
      </c>
      <c r="AG52" s="701" t="s">
        <v>225</v>
      </c>
      <c r="AH52" s="711" t="s">
        <v>225</v>
      </c>
      <c r="AJ52" s="198"/>
      <c r="AL52" s="681" t="s">
        <v>433</v>
      </c>
      <c r="AM52" s="681" t="s">
        <v>732</v>
      </c>
      <c r="AO52" s="728" t="s">
        <v>46</v>
      </c>
      <c r="AP52" s="734">
        <v>0.15</v>
      </c>
      <c r="AQ52" s="687" t="s">
        <v>618</v>
      </c>
      <c r="AR52" s="691" t="s">
        <v>731</v>
      </c>
      <c r="AS52" s="750" t="str">
        <f t="shared" si="0"/>
        <v>神奈川県厚木市</v>
      </c>
      <c r="AT52" s="762">
        <v>11.05</v>
      </c>
      <c r="AU52" s="691">
        <v>10.83</v>
      </c>
      <c r="AV52" s="750">
        <v>10.68</v>
      </c>
      <c r="AW52" s="778" t="s">
        <v>1962</v>
      </c>
      <c r="AX52" s="734">
        <v>0.7</v>
      </c>
    </row>
    <row r="53" spans="1:50" ht="15">
      <c r="A53" s="265" t="s">
        <v>1962</v>
      </c>
      <c r="B53" s="585">
        <v>43</v>
      </c>
      <c r="C53" s="603">
        <v>0.15</v>
      </c>
      <c r="D53" s="610">
        <v>0</v>
      </c>
      <c r="E53" s="619">
        <v>0</v>
      </c>
      <c r="F53" s="263" t="s">
        <v>2330</v>
      </c>
      <c r="G53" s="632" t="s">
        <v>55</v>
      </c>
      <c r="H53" s="610"/>
      <c r="I53" s="619"/>
      <c r="J53" s="651">
        <f t="shared" si="1"/>
        <v>0.15</v>
      </c>
      <c r="K53" s="610">
        <f t="shared" si="2"/>
        <v>0.15</v>
      </c>
      <c r="L53" s="616">
        <f t="shared" si="3"/>
        <v>0.15</v>
      </c>
      <c r="M53" s="664" t="s">
        <v>1451</v>
      </c>
      <c r="N53" s="672" t="s">
        <v>960</v>
      </c>
      <c r="O53" s="676"/>
      <c r="P53" s="265" t="s">
        <v>1962</v>
      </c>
      <c r="Q53" s="585" t="s">
        <v>2244</v>
      </c>
      <c r="R53" s="687" t="s">
        <v>65</v>
      </c>
      <c r="S53" s="691" t="s">
        <v>1697</v>
      </c>
      <c r="T53" s="610" t="s">
        <v>1649</v>
      </c>
      <c r="U53" s="616" t="s">
        <v>501</v>
      </c>
      <c r="V53" s="648" t="s">
        <v>1548</v>
      </c>
      <c r="W53" s="625" t="s">
        <v>1479</v>
      </c>
      <c r="X53" s="697" t="s">
        <v>225</v>
      </c>
      <c r="Y53" s="701" t="s">
        <v>225</v>
      </c>
      <c r="Z53" s="701" t="s">
        <v>225</v>
      </c>
      <c r="AA53" s="701" t="s">
        <v>225</v>
      </c>
      <c r="AB53" s="701" t="s">
        <v>225</v>
      </c>
      <c r="AC53" s="715" t="s">
        <v>225</v>
      </c>
      <c r="AD53" s="265" t="s">
        <v>2247</v>
      </c>
      <c r="AE53" s="697" t="s">
        <v>225</v>
      </c>
      <c r="AF53" s="701" t="s">
        <v>225</v>
      </c>
      <c r="AG53" s="701" t="s">
        <v>225</v>
      </c>
      <c r="AH53" s="711" t="s">
        <v>225</v>
      </c>
      <c r="AJ53" s="198"/>
      <c r="AL53" s="681" t="s">
        <v>433</v>
      </c>
      <c r="AM53" s="681" t="s">
        <v>744</v>
      </c>
      <c r="AO53" s="728" t="s">
        <v>46</v>
      </c>
      <c r="AP53" s="734">
        <v>0.15</v>
      </c>
      <c r="AQ53" s="687" t="s">
        <v>597</v>
      </c>
      <c r="AR53" s="691" t="s">
        <v>743</v>
      </c>
      <c r="AS53" s="750" t="str">
        <f t="shared" si="0"/>
        <v>愛知県名古屋市</v>
      </c>
      <c r="AT53" s="762">
        <v>11.05</v>
      </c>
      <c r="AU53" s="691">
        <v>10.83</v>
      </c>
      <c r="AV53" s="753">
        <v>10.68</v>
      </c>
      <c r="AW53" s="779" t="s">
        <v>2245</v>
      </c>
      <c r="AX53" s="735">
        <v>0.7</v>
      </c>
    </row>
    <row r="54" spans="1:50" ht="15">
      <c r="A54" s="591" t="s">
        <v>2245</v>
      </c>
      <c r="B54" s="599">
        <v>46</v>
      </c>
      <c r="C54" s="606">
        <v>0.15</v>
      </c>
      <c r="D54" s="613">
        <v>0</v>
      </c>
      <c r="E54" s="621">
        <v>0</v>
      </c>
      <c r="F54" s="629" t="s">
        <v>2331</v>
      </c>
      <c r="G54" s="636" t="s">
        <v>55</v>
      </c>
      <c r="H54" s="613"/>
      <c r="I54" s="621"/>
      <c r="J54" s="655">
        <f t="shared" si="1"/>
        <v>0.15</v>
      </c>
      <c r="K54" s="613">
        <f t="shared" si="2"/>
        <v>0.15</v>
      </c>
      <c r="L54" s="660">
        <f t="shared" si="3"/>
        <v>0.15</v>
      </c>
      <c r="M54" s="668" t="s">
        <v>1451</v>
      </c>
      <c r="N54" s="673" t="s">
        <v>1568</v>
      </c>
      <c r="O54" s="676"/>
      <c r="P54" s="591" t="s">
        <v>2245</v>
      </c>
      <c r="Q54" s="683" t="s">
        <v>506</v>
      </c>
      <c r="R54" s="688" t="s">
        <v>65</v>
      </c>
      <c r="S54" s="692" t="s">
        <v>1697</v>
      </c>
      <c r="T54" s="613" t="s">
        <v>1649</v>
      </c>
      <c r="U54" s="660" t="s">
        <v>501</v>
      </c>
      <c r="V54" s="647" t="s">
        <v>1548</v>
      </c>
      <c r="W54" s="599" t="s">
        <v>2246</v>
      </c>
      <c r="X54" s="698" t="s">
        <v>225</v>
      </c>
      <c r="Y54" s="702" t="s">
        <v>225</v>
      </c>
      <c r="Z54" s="699" t="s">
        <v>225</v>
      </c>
      <c r="AA54" s="699" t="s">
        <v>225</v>
      </c>
      <c r="AB54" s="702" t="s">
        <v>225</v>
      </c>
      <c r="AC54" s="716" t="s">
        <v>225</v>
      </c>
      <c r="AD54" s="591" t="s">
        <v>1329</v>
      </c>
      <c r="AE54" s="698" t="s">
        <v>225</v>
      </c>
      <c r="AF54" s="702" t="s">
        <v>225</v>
      </c>
      <c r="AG54" s="702" t="s">
        <v>225</v>
      </c>
      <c r="AH54" s="722" t="s">
        <v>225</v>
      </c>
      <c r="AJ54" s="198"/>
      <c r="AL54" s="681" t="s">
        <v>433</v>
      </c>
      <c r="AM54" s="681" t="s">
        <v>753</v>
      </c>
      <c r="AO54" s="728" t="s">
        <v>46</v>
      </c>
      <c r="AP54" s="734">
        <v>0.15</v>
      </c>
      <c r="AQ54" s="687" t="s">
        <v>597</v>
      </c>
      <c r="AR54" s="691" t="s">
        <v>751</v>
      </c>
      <c r="AS54" s="750" t="str">
        <f t="shared" si="0"/>
        <v>愛知県刈谷市</v>
      </c>
      <c r="AT54" s="762">
        <v>11.05</v>
      </c>
      <c r="AU54" s="691">
        <v>10.83</v>
      </c>
      <c r="AV54" s="753">
        <v>10.68</v>
      </c>
    </row>
    <row r="55" spans="1:50" ht="14.25">
      <c r="O55" s="676"/>
      <c r="R55" s="60"/>
      <c r="AJ55" s="198"/>
      <c r="AL55" s="681" t="s">
        <v>433</v>
      </c>
      <c r="AM55" s="681" t="s">
        <v>758</v>
      </c>
      <c r="AO55" s="728" t="s">
        <v>46</v>
      </c>
      <c r="AP55" s="734">
        <v>0.15</v>
      </c>
      <c r="AQ55" s="687" t="s">
        <v>597</v>
      </c>
      <c r="AR55" s="691" t="s">
        <v>533</v>
      </c>
      <c r="AS55" s="750" t="str">
        <f t="shared" si="0"/>
        <v>愛知県豊田市</v>
      </c>
      <c r="AT55" s="762">
        <v>11.05</v>
      </c>
      <c r="AU55" s="691">
        <v>10.83</v>
      </c>
      <c r="AV55" s="753">
        <v>10.68</v>
      </c>
    </row>
    <row r="56" spans="1:50" ht="14.25">
      <c r="O56" s="676"/>
      <c r="R56" s="60"/>
      <c r="AJ56" s="198"/>
      <c r="AL56" s="681" t="s">
        <v>433</v>
      </c>
      <c r="AM56" s="681" t="s">
        <v>380</v>
      </c>
      <c r="AO56" s="728" t="s">
        <v>46</v>
      </c>
      <c r="AP56" s="734">
        <v>0.15</v>
      </c>
      <c r="AQ56" s="687" t="s">
        <v>635</v>
      </c>
      <c r="AR56" s="691" t="s">
        <v>584</v>
      </c>
      <c r="AS56" s="750" t="str">
        <f t="shared" si="0"/>
        <v>大阪府守口市</v>
      </c>
      <c r="AT56" s="762">
        <v>11.05</v>
      </c>
      <c r="AU56" s="691">
        <v>10.83</v>
      </c>
      <c r="AV56" s="753">
        <v>10.68</v>
      </c>
    </row>
    <row r="57" spans="1:50" ht="14.25">
      <c r="O57" s="676"/>
      <c r="R57" s="60"/>
      <c r="AJ57" s="198"/>
      <c r="AL57" s="681" t="s">
        <v>433</v>
      </c>
      <c r="AM57" s="681" t="s">
        <v>24</v>
      </c>
      <c r="AO57" s="728" t="s">
        <v>46</v>
      </c>
      <c r="AP57" s="734">
        <v>0.15</v>
      </c>
      <c r="AQ57" s="687" t="s">
        <v>635</v>
      </c>
      <c r="AR57" s="691" t="s">
        <v>760</v>
      </c>
      <c r="AS57" s="750" t="str">
        <f t="shared" si="0"/>
        <v>大阪府大東市</v>
      </c>
      <c r="AT57" s="762">
        <v>11.05</v>
      </c>
      <c r="AU57" s="691">
        <v>10.83</v>
      </c>
      <c r="AV57" s="753">
        <v>10.68</v>
      </c>
    </row>
    <row r="58" spans="1:50" ht="14.25">
      <c r="E58" s="622"/>
      <c r="F58" s="622"/>
      <c r="G58" s="622"/>
      <c r="H58" s="622"/>
      <c r="I58" s="622"/>
      <c r="AJ58" s="198"/>
      <c r="AL58" s="681" t="s">
        <v>433</v>
      </c>
      <c r="AM58" s="681" t="s">
        <v>230</v>
      </c>
      <c r="AO58" s="728" t="s">
        <v>46</v>
      </c>
      <c r="AP58" s="734">
        <v>0.15</v>
      </c>
      <c r="AQ58" s="687" t="s">
        <v>635</v>
      </c>
      <c r="AR58" s="691" t="s">
        <v>763</v>
      </c>
      <c r="AS58" s="750" t="str">
        <f t="shared" si="0"/>
        <v>大阪府門真市</v>
      </c>
      <c r="AT58" s="762">
        <v>11.05</v>
      </c>
      <c r="AU58" s="691">
        <v>10.83</v>
      </c>
      <c r="AV58" s="753">
        <v>10.68</v>
      </c>
    </row>
    <row r="59" spans="1:50" ht="14.25">
      <c r="E59" s="622"/>
      <c r="F59" s="622"/>
      <c r="G59" s="622"/>
      <c r="H59" s="622"/>
      <c r="I59" s="622"/>
      <c r="AJ59" s="198"/>
      <c r="AL59" s="681" t="s">
        <v>433</v>
      </c>
      <c r="AM59" s="681" t="s">
        <v>769</v>
      </c>
      <c r="AO59" s="728" t="s">
        <v>46</v>
      </c>
      <c r="AP59" s="734">
        <v>0.15</v>
      </c>
      <c r="AQ59" s="687" t="s">
        <v>1186</v>
      </c>
      <c r="AR59" s="691" t="s">
        <v>768</v>
      </c>
      <c r="AS59" s="750" t="str">
        <f t="shared" si="0"/>
        <v>兵庫県西宮市</v>
      </c>
      <c r="AT59" s="762">
        <v>11.05</v>
      </c>
      <c r="AU59" s="691">
        <v>10.83</v>
      </c>
      <c r="AV59" s="753">
        <v>10.68</v>
      </c>
    </row>
    <row r="60" spans="1:50" ht="14.25">
      <c r="E60" s="622"/>
      <c r="F60" s="622"/>
      <c r="G60" s="622"/>
      <c r="H60" s="622"/>
      <c r="I60" s="622"/>
      <c r="AJ60" s="198"/>
      <c r="AL60" s="681" t="s">
        <v>433</v>
      </c>
      <c r="AM60" s="681" t="s">
        <v>771</v>
      </c>
      <c r="AO60" s="728" t="s">
        <v>46</v>
      </c>
      <c r="AP60" s="734">
        <v>0.15</v>
      </c>
      <c r="AQ60" s="687" t="s">
        <v>1186</v>
      </c>
      <c r="AR60" s="691" t="s">
        <v>701</v>
      </c>
      <c r="AS60" s="750" t="str">
        <f t="shared" si="0"/>
        <v>兵庫県芦屋市</v>
      </c>
      <c r="AT60" s="762">
        <v>11.05</v>
      </c>
      <c r="AU60" s="691">
        <v>10.83</v>
      </c>
      <c r="AV60" s="753">
        <v>10.68</v>
      </c>
    </row>
    <row r="61" spans="1:50" ht="15">
      <c r="E61" s="622"/>
      <c r="F61" s="622"/>
      <c r="G61" s="622"/>
      <c r="H61" s="622"/>
      <c r="I61" s="622"/>
      <c r="AJ61" s="198"/>
      <c r="AL61" s="681" t="s">
        <v>433</v>
      </c>
      <c r="AM61" s="681" t="s">
        <v>773</v>
      </c>
      <c r="AO61" s="729" t="s">
        <v>46</v>
      </c>
      <c r="AP61" s="735">
        <v>0.15</v>
      </c>
      <c r="AQ61" s="688" t="s">
        <v>1186</v>
      </c>
      <c r="AR61" s="692" t="s">
        <v>167</v>
      </c>
      <c r="AS61" s="751" t="str">
        <f t="shared" si="0"/>
        <v>兵庫県宝塚市</v>
      </c>
      <c r="AT61" s="763">
        <v>11.05</v>
      </c>
      <c r="AU61" s="692">
        <v>10.83</v>
      </c>
      <c r="AV61" s="756">
        <v>10.68</v>
      </c>
    </row>
    <row r="62" spans="1:50" ht="14.25">
      <c r="E62" s="622"/>
      <c r="F62" s="622"/>
      <c r="G62" s="622"/>
      <c r="H62" s="622"/>
      <c r="I62" s="622"/>
      <c r="AJ62" s="198"/>
      <c r="AL62" s="681" t="s">
        <v>433</v>
      </c>
      <c r="AM62" s="681" t="s">
        <v>706</v>
      </c>
      <c r="AO62" s="727" t="s">
        <v>776</v>
      </c>
      <c r="AP62" s="733">
        <v>0.12</v>
      </c>
      <c r="AQ62" s="740" t="s">
        <v>503</v>
      </c>
      <c r="AR62" s="745" t="s">
        <v>780</v>
      </c>
      <c r="AS62" s="755" t="str">
        <f t="shared" si="0"/>
        <v>茨城県牛久市</v>
      </c>
      <c r="AT62" s="761">
        <v>10.84</v>
      </c>
      <c r="AU62" s="745">
        <v>10.66</v>
      </c>
      <c r="AV62" s="755">
        <v>10.54</v>
      </c>
    </row>
    <row r="63" spans="1:50" ht="14.25">
      <c r="E63" s="622"/>
      <c r="F63" s="622"/>
      <c r="G63" s="622"/>
      <c r="H63" s="622"/>
      <c r="I63" s="622"/>
      <c r="AJ63" s="198"/>
      <c r="AL63" s="681" t="s">
        <v>433</v>
      </c>
      <c r="AM63" s="681" t="s">
        <v>341</v>
      </c>
      <c r="AO63" s="728" t="s">
        <v>776</v>
      </c>
      <c r="AP63" s="734">
        <v>0.12</v>
      </c>
      <c r="AQ63" s="687" t="s">
        <v>514</v>
      </c>
      <c r="AR63" s="691" t="s">
        <v>782</v>
      </c>
      <c r="AS63" s="753" t="str">
        <f t="shared" si="0"/>
        <v>埼玉県朝霞市</v>
      </c>
      <c r="AT63" s="762">
        <v>10.84</v>
      </c>
      <c r="AU63" s="691">
        <v>10.66</v>
      </c>
      <c r="AV63" s="753">
        <v>10.54</v>
      </c>
    </row>
    <row r="64" spans="1:50" ht="14.25">
      <c r="E64" s="622"/>
      <c r="F64" s="622"/>
      <c r="G64" s="622"/>
      <c r="H64" s="622"/>
      <c r="I64" s="622"/>
      <c r="AJ64" s="198"/>
      <c r="AL64" s="681" t="s">
        <v>433</v>
      </c>
      <c r="AM64" s="681" t="s">
        <v>422</v>
      </c>
      <c r="AO64" s="728" t="s">
        <v>776</v>
      </c>
      <c r="AP64" s="734">
        <v>0.12</v>
      </c>
      <c r="AQ64" s="687" t="s">
        <v>514</v>
      </c>
      <c r="AR64" s="691" t="s">
        <v>2389</v>
      </c>
      <c r="AS64" s="753" t="str">
        <f t="shared" si="0"/>
        <v>埼玉県志木市</v>
      </c>
      <c r="AT64" s="762">
        <v>10.84</v>
      </c>
      <c r="AU64" s="691">
        <v>10.66</v>
      </c>
      <c r="AV64" s="753">
        <v>10.54</v>
      </c>
    </row>
    <row r="65" spans="5:48" ht="14.25">
      <c r="E65" s="622"/>
      <c r="F65" s="622"/>
      <c r="G65" s="622"/>
      <c r="H65" s="622"/>
      <c r="I65" s="622"/>
      <c r="AJ65" s="198"/>
      <c r="AL65" s="681" t="s">
        <v>433</v>
      </c>
      <c r="AM65" s="681" t="s">
        <v>785</v>
      </c>
      <c r="AO65" s="728" t="s">
        <v>776</v>
      </c>
      <c r="AP65" s="734">
        <v>0.12</v>
      </c>
      <c r="AQ65" s="687" t="s">
        <v>514</v>
      </c>
      <c r="AR65" s="691" t="s">
        <v>966</v>
      </c>
      <c r="AS65" s="753" t="str">
        <f t="shared" si="0"/>
        <v>埼玉県和光市</v>
      </c>
      <c r="AT65" s="762">
        <v>10.84</v>
      </c>
      <c r="AU65" s="691">
        <v>10.66</v>
      </c>
      <c r="AV65" s="753">
        <v>10.54</v>
      </c>
    </row>
    <row r="66" spans="5:48" ht="14.25">
      <c r="E66" s="622"/>
      <c r="F66" s="622"/>
      <c r="G66" s="622"/>
      <c r="H66" s="622"/>
      <c r="I66" s="622"/>
      <c r="AJ66" s="198"/>
      <c r="AL66" s="681" t="s">
        <v>433</v>
      </c>
      <c r="AM66" s="681" t="s">
        <v>386</v>
      </c>
      <c r="AO66" s="728" t="s">
        <v>776</v>
      </c>
      <c r="AP66" s="734">
        <v>0.12</v>
      </c>
      <c r="AQ66" s="687" t="s">
        <v>519</v>
      </c>
      <c r="AR66" s="691" t="s">
        <v>730</v>
      </c>
      <c r="AS66" s="753" t="str">
        <f t="shared" si="0"/>
        <v>千葉県船橋市</v>
      </c>
      <c r="AT66" s="762">
        <v>10.84</v>
      </c>
      <c r="AU66" s="691">
        <v>10.66</v>
      </c>
      <c r="AV66" s="753">
        <v>10.54</v>
      </c>
    </row>
    <row r="67" spans="5:48" ht="14.25">
      <c r="E67" s="622"/>
      <c r="F67" s="622"/>
      <c r="G67" s="622"/>
      <c r="H67" s="622"/>
      <c r="I67" s="622"/>
      <c r="AJ67" s="198"/>
      <c r="AL67" s="681" t="s">
        <v>433</v>
      </c>
      <c r="AM67" s="681" t="s">
        <v>633</v>
      </c>
      <c r="AO67" s="728" t="s">
        <v>776</v>
      </c>
      <c r="AP67" s="734">
        <v>0.12</v>
      </c>
      <c r="AQ67" s="687" t="s">
        <v>519</v>
      </c>
      <c r="AR67" s="691" t="s">
        <v>412</v>
      </c>
      <c r="AS67" s="753" t="str">
        <f t="shared" ref="AS67:AS130" si="4">AQ67&amp;AR67</f>
        <v>千葉県成田市</v>
      </c>
      <c r="AT67" s="762">
        <v>10.84</v>
      </c>
      <c r="AU67" s="691">
        <v>10.66</v>
      </c>
      <c r="AV67" s="753">
        <v>10.54</v>
      </c>
    </row>
    <row r="68" spans="5:48" ht="14.25">
      <c r="E68" s="622"/>
      <c r="F68" s="622"/>
      <c r="G68" s="622"/>
      <c r="H68" s="622"/>
      <c r="I68" s="622"/>
      <c r="AJ68" s="198"/>
      <c r="AL68" s="681" t="s">
        <v>433</v>
      </c>
      <c r="AM68" s="681" t="s">
        <v>787</v>
      </c>
      <c r="AO68" s="728" t="s">
        <v>776</v>
      </c>
      <c r="AP68" s="734">
        <v>0.12</v>
      </c>
      <c r="AQ68" s="687" t="s">
        <v>519</v>
      </c>
      <c r="AR68" s="691" t="s">
        <v>735</v>
      </c>
      <c r="AS68" s="753" t="str">
        <f t="shared" si="4"/>
        <v>千葉県習志野市</v>
      </c>
      <c r="AT68" s="762">
        <v>10.84</v>
      </c>
      <c r="AU68" s="691">
        <v>10.66</v>
      </c>
      <c r="AV68" s="753">
        <v>10.54</v>
      </c>
    </row>
    <row r="69" spans="5:48" ht="14.25">
      <c r="E69" s="622"/>
      <c r="F69" s="622"/>
      <c r="G69" s="622"/>
      <c r="H69" s="622"/>
      <c r="I69" s="622"/>
      <c r="AJ69" s="198"/>
      <c r="AL69" s="681" t="s">
        <v>433</v>
      </c>
      <c r="AM69" s="681" t="s">
        <v>789</v>
      </c>
      <c r="AO69" s="728" t="s">
        <v>776</v>
      </c>
      <c r="AP69" s="734">
        <v>0.12</v>
      </c>
      <c r="AQ69" s="687" t="s">
        <v>261</v>
      </c>
      <c r="AR69" s="691" t="s">
        <v>210</v>
      </c>
      <c r="AS69" s="753" t="str">
        <f t="shared" si="4"/>
        <v>東京都立川市</v>
      </c>
      <c r="AT69" s="762">
        <v>10.84</v>
      </c>
      <c r="AU69" s="691">
        <v>10.66</v>
      </c>
      <c r="AV69" s="753">
        <v>10.54</v>
      </c>
    </row>
    <row r="70" spans="5:48" ht="14.25">
      <c r="E70" s="622"/>
      <c r="F70" s="622"/>
      <c r="G70" s="622"/>
      <c r="H70" s="622"/>
      <c r="I70" s="622"/>
      <c r="AJ70" s="198"/>
      <c r="AL70" s="681" t="s">
        <v>433</v>
      </c>
      <c r="AM70" s="681" t="s">
        <v>797</v>
      </c>
      <c r="AO70" s="728" t="s">
        <v>776</v>
      </c>
      <c r="AP70" s="734">
        <v>0.12</v>
      </c>
      <c r="AQ70" s="687" t="s">
        <v>261</v>
      </c>
      <c r="AR70" s="691" t="s">
        <v>790</v>
      </c>
      <c r="AS70" s="753" t="str">
        <f t="shared" si="4"/>
        <v>東京都昭島市</v>
      </c>
      <c r="AT70" s="762">
        <v>10.84</v>
      </c>
      <c r="AU70" s="691">
        <v>10.66</v>
      </c>
      <c r="AV70" s="753">
        <v>10.54</v>
      </c>
    </row>
    <row r="71" spans="5:48">
      <c r="AJ71" s="198"/>
      <c r="AL71" s="681" t="s">
        <v>433</v>
      </c>
      <c r="AM71" s="681" t="s">
        <v>777</v>
      </c>
      <c r="AO71" s="728" t="s">
        <v>776</v>
      </c>
      <c r="AP71" s="734">
        <v>0.12</v>
      </c>
      <c r="AQ71" s="687" t="s">
        <v>261</v>
      </c>
      <c r="AR71" s="691" t="s">
        <v>799</v>
      </c>
      <c r="AS71" s="753" t="str">
        <f t="shared" si="4"/>
        <v>東京都東大和市</v>
      </c>
      <c r="AT71" s="762">
        <v>10.84</v>
      </c>
      <c r="AU71" s="691">
        <v>10.66</v>
      </c>
      <c r="AV71" s="753">
        <v>10.54</v>
      </c>
    </row>
    <row r="72" spans="5:48">
      <c r="AJ72" s="198"/>
      <c r="AL72" s="681" t="s">
        <v>433</v>
      </c>
      <c r="AM72" s="681" t="s">
        <v>802</v>
      </c>
      <c r="AO72" s="728" t="s">
        <v>776</v>
      </c>
      <c r="AP72" s="734">
        <v>0.12</v>
      </c>
      <c r="AQ72" s="687" t="s">
        <v>529</v>
      </c>
      <c r="AR72" s="691" t="s">
        <v>801</v>
      </c>
      <c r="AS72" s="753" t="str">
        <f t="shared" si="4"/>
        <v>神奈川県相模原市</v>
      </c>
      <c r="AT72" s="762">
        <v>10.84</v>
      </c>
      <c r="AU72" s="691">
        <v>10.66</v>
      </c>
      <c r="AV72" s="753">
        <v>10.54</v>
      </c>
    </row>
    <row r="73" spans="5:48">
      <c r="AJ73" s="198"/>
      <c r="AL73" s="681" t="s">
        <v>433</v>
      </c>
      <c r="AM73" s="681" t="s">
        <v>218</v>
      </c>
      <c r="AO73" s="728" t="s">
        <v>776</v>
      </c>
      <c r="AP73" s="734">
        <v>0.12</v>
      </c>
      <c r="AQ73" s="687" t="s">
        <v>529</v>
      </c>
      <c r="AR73" s="691" t="s">
        <v>774</v>
      </c>
      <c r="AS73" s="753" t="str">
        <f t="shared" si="4"/>
        <v>神奈川県横須賀市</v>
      </c>
      <c r="AT73" s="762">
        <v>10.84</v>
      </c>
      <c r="AU73" s="691">
        <v>10.66</v>
      </c>
      <c r="AV73" s="753">
        <v>10.54</v>
      </c>
    </row>
    <row r="74" spans="5:48">
      <c r="J74" s="198"/>
      <c r="K74" s="198"/>
      <c r="L74" s="198"/>
      <c r="M74" s="198"/>
      <c r="N74" s="198"/>
      <c r="AJ74" s="198"/>
      <c r="AL74" s="681" t="s">
        <v>433</v>
      </c>
      <c r="AM74" s="681" t="s">
        <v>805</v>
      </c>
      <c r="AO74" s="728" t="s">
        <v>776</v>
      </c>
      <c r="AP74" s="734">
        <v>0.12</v>
      </c>
      <c r="AQ74" s="687" t="s">
        <v>529</v>
      </c>
      <c r="AR74" s="691" t="s">
        <v>803</v>
      </c>
      <c r="AS74" s="753" t="str">
        <f t="shared" si="4"/>
        <v>神奈川県藤沢市</v>
      </c>
      <c r="AT74" s="762">
        <v>10.84</v>
      </c>
      <c r="AU74" s="691">
        <v>10.66</v>
      </c>
      <c r="AV74" s="753">
        <v>10.54</v>
      </c>
    </row>
    <row r="75" spans="5:48">
      <c r="J75" s="198"/>
      <c r="K75" s="198"/>
      <c r="L75" s="198"/>
      <c r="M75" s="198"/>
      <c r="N75" s="198"/>
      <c r="AJ75" s="198"/>
      <c r="AL75" s="681" t="s">
        <v>433</v>
      </c>
      <c r="AM75" s="681" t="s">
        <v>674</v>
      </c>
      <c r="AO75" s="728" t="s">
        <v>776</v>
      </c>
      <c r="AP75" s="734">
        <v>0.12</v>
      </c>
      <c r="AQ75" s="687" t="s">
        <v>529</v>
      </c>
      <c r="AR75" s="691" t="s">
        <v>810</v>
      </c>
      <c r="AS75" s="753" t="str">
        <f t="shared" si="4"/>
        <v>神奈川県逗子市</v>
      </c>
      <c r="AT75" s="762">
        <v>10.84</v>
      </c>
      <c r="AU75" s="691">
        <v>10.66</v>
      </c>
      <c r="AV75" s="753">
        <v>10.54</v>
      </c>
    </row>
    <row r="76" spans="5:48">
      <c r="J76" s="198"/>
      <c r="K76" s="198"/>
      <c r="L76" s="198"/>
      <c r="M76" s="198"/>
      <c r="N76" s="198"/>
      <c r="AJ76" s="198"/>
      <c r="AL76" s="681" t="s">
        <v>433</v>
      </c>
      <c r="AM76" s="681" t="s">
        <v>485</v>
      </c>
      <c r="AO76" s="728" t="s">
        <v>776</v>
      </c>
      <c r="AP76" s="734">
        <v>0.12</v>
      </c>
      <c r="AQ76" s="687" t="s">
        <v>529</v>
      </c>
      <c r="AR76" s="691" t="s">
        <v>627</v>
      </c>
      <c r="AS76" s="753" t="str">
        <f t="shared" si="4"/>
        <v>神奈川県三浦市</v>
      </c>
      <c r="AT76" s="762">
        <v>10.84</v>
      </c>
      <c r="AU76" s="691">
        <v>10.66</v>
      </c>
      <c r="AV76" s="753">
        <v>10.54</v>
      </c>
    </row>
    <row r="77" spans="5:48">
      <c r="J77" s="198"/>
      <c r="K77" s="198"/>
      <c r="L77" s="198"/>
      <c r="M77" s="198"/>
      <c r="N77" s="198"/>
      <c r="AJ77" s="198"/>
      <c r="AL77" s="681" t="s">
        <v>433</v>
      </c>
      <c r="AM77" s="681" t="s">
        <v>105</v>
      </c>
      <c r="AO77" s="728" t="s">
        <v>776</v>
      </c>
      <c r="AP77" s="734">
        <v>0.12</v>
      </c>
      <c r="AQ77" s="687" t="s">
        <v>529</v>
      </c>
      <c r="AR77" s="691" t="s">
        <v>2390</v>
      </c>
      <c r="AS77" s="753" t="str">
        <f t="shared" si="4"/>
        <v>神奈川県海老名市</v>
      </c>
      <c r="AT77" s="762">
        <v>10.84</v>
      </c>
      <c r="AU77" s="691">
        <v>10.66</v>
      </c>
      <c r="AV77" s="753">
        <v>10.54</v>
      </c>
    </row>
    <row r="78" spans="5:48">
      <c r="J78" s="198"/>
      <c r="K78" s="198"/>
      <c r="L78" s="198"/>
      <c r="M78" s="198"/>
      <c r="N78" s="198"/>
      <c r="AJ78" s="198"/>
      <c r="AL78" s="681" t="s">
        <v>433</v>
      </c>
      <c r="AM78" s="681" t="s">
        <v>813</v>
      </c>
      <c r="AO78" s="728" t="s">
        <v>776</v>
      </c>
      <c r="AP78" s="734">
        <v>0.12</v>
      </c>
      <c r="AQ78" s="687" t="s">
        <v>605</v>
      </c>
      <c r="AR78" s="691" t="s">
        <v>811</v>
      </c>
      <c r="AS78" s="753" t="str">
        <f t="shared" si="4"/>
        <v>大阪府豊中市</v>
      </c>
      <c r="AT78" s="762">
        <v>10.84</v>
      </c>
      <c r="AU78" s="691">
        <v>10.66</v>
      </c>
      <c r="AV78" s="753">
        <v>10.54</v>
      </c>
    </row>
    <row r="79" spans="5:48">
      <c r="J79" s="198"/>
      <c r="K79" s="198"/>
      <c r="L79" s="198"/>
      <c r="M79" s="198"/>
      <c r="N79" s="198"/>
      <c r="AJ79" s="198"/>
      <c r="AL79" s="681" t="s">
        <v>433</v>
      </c>
      <c r="AM79" s="681" t="s">
        <v>816</v>
      </c>
      <c r="AO79" s="728" t="s">
        <v>776</v>
      </c>
      <c r="AP79" s="734">
        <v>0.12</v>
      </c>
      <c r="AQ79" s="687" t="s">
        <v>605</v>
      </c>
      <c r="AR79" s="691" t="s">
        <v>800</v>
      </c>
      <c r="AS79" s="753" t="str">
        <f t="shared" si="4"/>
        <v>大阪府池田市</v>
      </c>
      <c r="AT79" s="762">
        <v>10.84</v>
      </c>
      <c r="AU79" s="691">
        <v>10.66</v>
      </c>
      <c r="AV79" s="753">
        <v>10.54</v>
      </c>
    </row>
    <row r="80" spans="5:48">
      <c r="J80" s="198"/>
      <c r="K80" s="198"/>
      <c r="L80" s="198"/>
      <c r="M80" s="198"/>
      <c r="N80" s="198"/>
      <c r="AJ80" s="198"/>
      <c r="AL80" s="681" t="s">
        <v>433</v>
      </c>
      <c r="AM80" s="681" t="s">
        <v>826</v>
      </c>
      <c r="AO80" s="728" t="s">
        <v>776</v>
      </c>
      <c r="AP80" s="734">
        <v>0.12</v>
      </c>
      <c r="AQ80" s="687" t="s">
        <v>605</v>
      </c>
      <c r="AR80" s="691" t="s">
        <v>822</v>
      </c>
      <c r="AS80" s="753" t="str">
        <f t="shared" si="4"/>
        <v>大阪府吹田市</v>
      </c>
      <c r="AT80" s="762">
        <v>10.84</v>
      </c>
      <c r="AU80" s="691">
        <v>10.66</v>
      </c>
      <c r="AV80" s="753">
        <v>10.54</v>
      </c>
    </row>
    <row r="81" spans="10:48">
      <c r="J81" s="198"/>
      <c r="K81" s="198"/>
      <c r="L81" s="198"/>
      <c r="M81" s="198"/>
      <c r="N81" s="198"/>
      <c r="AJ81" s="198"/>
      <c r="AL81" s="681" t="s">
        <v>433</v>
      </c>
      <c r="AM81" s="681" t="s">
        <v>88</v>
      </c>
      <c r="AO81" s="728" t="s">
        <v>776</v>
      </c>
      <c r="AP81" s="734">
        <v>0.12</v>
      </c>
      <c r="AQ81" s="687" t="s">
        <v>605</v>
      </c>
      <c r="AR81" s="691" t="s">
        <v>440</v>
      </c>
      <c r="AS81" s="753" t="str">
        <f t="shared" si="4"/>
        <v>大阪府高槻市</v>
      </c>
      <c r="AT81" s="762">
        <v>10.84</v>
      </c>
      <c r="AU81" s="691">
        <v>10.66</v>
      </c>
      <c r="AV81" s="753">
        <v>10.54</v>
      </c>
    </row>
    <row r="82" spans="10:48">
      <c r="J82" s="198"/>
      <c r="K82" s="198"/>
      <c r="L82" s="198"/>
      <c r="M82" s="198"/>
      <c r="N82" s="198"/>
      <c r="AJ82" s="198"/>
      <c r="AL82" s="681" t="s">
        <v>433</v>
      </c>
      <c r="AM82" s="681" t="s">
        <v>832</v>
      </c>
      <c r="AO82" s="728" t="s">
        <v>776</v>
      </c>
      <c r="AP82" s="734">
        <v>0.12</v>
      </c>
      <c r="AQ82" s="687" t="s">
        <v>605</v>
      </c>
      <c r="AR82" s="691" t="s">
        <v>830</v>
      </c>
      <c r="AS82" s="753" t="str">
        <f t="shared" si="4"/>
        <v>大阪府寝屋川市</v>
      </c>
      <c r="AT82" s="762">
        <v>10.84</v>
      </c>
      <c r="AU82" s="691">
        <v>10.66</v>
      </c>
      <c r="AV82" s="753">
        <v>10.54</v>
      </c>
    </row>
    <row r="83" spans="10:48">
      <c r="J83" s="198"/>
      <c r="K83" s="198"/>
      <c r="L83" s="198"/>
      <c r="M83" s="198"/>
      <c r="N83" s="198"/>
      <c r="AJ83" s="198"/>
      <c r="AL83" s="681" t="s">
        <v>433</v>
      </c>
      <c r="AM83" s="681" t="s">
        <v>836</v>
      </c>
      <c r="AO83" s="728" t="s">
        <v>776</v>
      </c>
      <c r="AP83" s="734">
        <v>0.12</v>
      </c>
      <c r="AQ83" s="687" t="s">
        <v>605</v>
      </c>
      <c r="AR83" s="691" t="s">
        <v>358</v>
      </c>
      <c r="AS83" s="753" t="str">
        <f t="shared" si="4"/>
        <v>大阪府箕面市</v>
      </c>
      <c r="AT83" s="762">
        <v>10.84</v>
      </c>
      <c r="AU83" s="691">
        <v>10.66</v>
      </c>
      <c r="AV83" s="753">
        <v>10.54</v>
      </c>
    </row>
    <row r="84" spans="10:48">
      <c r="J84" s="198"/>
      <c r="K84" s="198"/>
      <c r="L84" s="198"/>
      <c r="M84" s="198"/>
      <c r="N84" s="198"/>
      <c r="AJ84" s="198"/>
      <c r="AL84" s="681" t="s">
        <v>433</v>
      </c>
      <c r="AM84" s="681" t="s">
        <v>843</v>
      </c>
      <c r="AO84" s="728" t="s">
        <v>776</v>
      </c>
      <c r="AP84" s="734">
        <v>0.12</v>
      </c>
      <c r="AQ84" s="687" t="s">
        <v>605</v>
      </c>
      <c r="AR84" s="691" t="s">
        <v>842</v>
      </c>
      <c r="AS84" s="753" t="str">
        <f t="shared" si="4"/>
        <v>大阪府四條畷市</v>
      </c>
      <c r="AT84" s="762">
        <v>10.84</v>
      </c>
      <c r="AU84" s="691">
        <v>10.66</v>
      </c>
      <c r="AV84" s="753">
        <v>10.54</v>
      </c>
    </row>
    <row r="85" spans="10:48" ht="14.25">
      <c r="J85" s="198"/>
      <c r="K85" s="198"/>
      <c r="L85" s="198"/>
      <c r="M85" s="198"/>
      <c r="N85" s="198"/>
      <c r="AJ85" s="198"/>
      <c r="AL85" s="681" t="s">
        <v>433</v>
      </c>
      <c r="AM85" s="681" t="s">
        <v>847</v>
      </c>
      <c r="AO85" s="729" t="s">
        <v>776</v>
      </c>
      <c r="AP85" s="735">
        <v>0.12</v>
      </c>
      <c r="AQ85" s="688" t="s">
        <v>608</v>
      </c>
      <c r="AR85" s="692" t="s">
        <v>846</v>
      </c>
      <c r="AS85" s="756" t="str">
        <f t="shared" si="4"/>
        <v>兵庫県神戸市</v>
      </c>
      <c r="AT85" s="763">
        <v>10.84</v>
      </c>
      <c r="AU85" s="692">
        <v>10.66</v>
      </c>
      <c r="AV85" s="756">
        <v>10.54</v>
      </c>
    </row>
    <row r="86" spans="10:48">
      <c r="J86" s="198"/>
      <c r="K86" s="198"/>
      <c r="L86" s="198"/>
      <c r="M86" s="198"/>
      <c r="N86" s="198"/>
      <c r="AJ86" s="198"/>
      <c r="AL86" s="681" t="s">
        <v>433</v>
      </c>
      <c r="AM86" s="681" t="s">
        <v>851</v>
      </c>
      <c r="AO86" s="727" t="s">
        <v>849</v>
      </c>
      <c r="AP86" s="733">
        <v>0.1</v>
      </c>
      <c r="AQ86" s="740" t="s">
        <v>503</v>
      </c>
      <c r="AR86" s="745" t="s">
        <v>749</v>
      </c>
      <c r="AS86" s="749" t="str">
        <f t="shared" si="4"/>
        <v>茨城県水戸市</v>
      </c>
      <c r="AT86" s="764">
        <v>10.7</v>
      </c>
      <c r="AU86" s="690">
        <v>10.55</v>
      </c>
      <c r="AV86" s="752">
        <v>10.45</v>
      </c>
    </row>
    <row r="87" spans="10:48">
      <c r="J87" s="198"/>
      <c r="K87" s="198"/>
      <c r="L87" s="198"/>
      <c r="M87" s="198"/>
      <c r="N87" s="198"/>
      <c r="AJ87" s="198"/>
      <c r="AL87" s="681" t="s">
        <v>433</v>
      </c>
      <c r="AM87" s="681" t="s">
        <v>858</v>
      </c>
      <c r="AO87" s="728" t="s">
        <v>849</v>
      </c>
      <c r="AP87" s="734">
        <v>0.1</v>
      </c>
      <c r="AQ87" s="687" t="s">
        <v>503</v>
      </c>
      <c r="AR87" s="691" t="s">
        <v>855</v>
      </c>
      <c r="AS87" s="750" t="str">
        <f t="shared" si="4"/>
        <v>茨城県日立市</v>
      </c>
      <c r="AT87" s="762">
        <v>10.7</v>
      </c>
      <c r="AU87" s="691">
        <v>10.55</v>
      </c>
      <c r="AV87" s="753">
        <v>10.45</v>
      </c>
    </row>
    <row r="88" spans="10:48">
      <c r="J88" s="198"/>
      <c r="K88" s="198"/>
      <c r="L88" s="198"/>
      <c r="M88" s="198"/>
      <c r="N88" s="198"/>
      <c r="AJ88" s="198"/>
      <c r="AL88" s="681" t="s">
        <v>433</v>
      </c>
      <c r="AM88" s="681" t="s">
        <v>265</v>
      </c>
      <c r="AO88" s="728" t="s">
        <v>849</v>
      </c>
      <c r="AP88" s="734">
        <v>0.1</v>
      </c>
      <c r="AQ88" s="687" t="s">
        <v>503</v>
      </c>
      <c r="AR88" s="691" t="s">
        <v>304</v>
      </c>
      <c r="AS88" s="750" t="str">
        <f t="shared" si="4"/>
        <v>茨城県龍ケ崎市</v>
      </c>
      <c r="AT88" s="762">
        <v>10.7</v>
      </c>
      <c r="AU88" s="691">
        <v>10.55</v>
      </c>
      <c r="AV88" s="753">
        <v>10.45</v>
      </c>
    </row>
    <row r="89" spans="10:48">
      <c r="J89" s="198"/>
      <c r="K89" s="198"/>
      <c r="L89" s="198"/>
      <c r="M89" s="198"/>
      <c r="N89" s="198"/>
      <c r="AJ89" s="198"/>
      <c r="AL89" s="681" t="s">
        <v>433</v>
      </c>
      <c r="AM89" s="681" t="s">
        <v>818</v>
      </c>
      <c r="AO89" s="728" t="s">
        <v>849</v>
      </c>
      <c r="AP89" s="734">
        <v>0.1</v>
      </c>
      <c r="AQ89" s="687" t="s">
        <v>503</v>
      </c>
      <c r="AR89" s="691" t="s">
        <v>862</v>
      </c>
      <c r="AS89" s="750" t="str">
        <f t="shared" si="4"/>
        <v>茨城県取手市</v>
      </c>
      <c r="AT89" s="762">
        <v>10.7</v>
      </c>
      <c r="AU89" s="691">
        <v>10.55</v>
      </c>
      <c r="AV89" s="753">
        <v>10.45</v>
      </c>
    </row>
    <row r="90" spans="10:48">
      <c r="J90" s="198"/>
      <c r="K90" s="198"/>
      <c r="L90" s="198"/>
      <c r="M90" s="198"/>
      <c r="N90" s="198"/>
      <c r="AJ90" s="198"/>
      <c r="AL90" s="681" t="s">
        <v>433</v>
      </c>
      <c r="AM90" s="681" t="s">
        <v>870</v>
      </c>
      <c r="AO90" s="728" t="s">
        <v>849</v>
      </c>
      <c r="AP90" s="734">
        <v>0.1</v>
      </c>
      <c r="AQ90" s="687" t="s">
        <v>503</v>
      </c>
      <c r="AR90" s="691" t="s">
        <v>867</v>
      </c>
      <c r="AS90" s="750" t="str">
        <f t="shared" si="4"/>
        <v>茨城県つくば市</v>
      </c>
      <c r="AT90" s="762">
        <v>10.7</v>
      </c>
      <c r="AU90" s="691">
        <v>10.55</v>
      </c>
      <c r="AV90" s="753">
        <v>10.45</v>
      </c>
    </row>
    <row r="91" spans="10:48">
      <c r="J91" s="198"/>
      <c r="K91" s="198"/>
      <c r="L91" s="198"/>
      <c r="M91" s="198"/>
      <c r="N91" s="198"/>
      <c r="AJ91" s="198"/>
      <c r="AL91" s="681" t="s">
        <v>433</v>
      </c>
      <c r="AM91" s="681" t="s">
        <v>585</v>
      </c>
      <c r="AO91" s="728" t="s">
        <v>849</v>
      </c>
      <c r="AP91" s="734">
        <v>0.1</v>
      </c>
      <c r="AQ91" s="687" t="s">
        <v>503</v>
      </c>
      <c r="AR91" s="691" t="s">
        <v>871</v>
      </c>
      <c r="AS91" s="750" t="str">
        <f t="shared" si="4"/>
        <v>茨城県守谷市</v>
      </c>
      <c r="AT91" s="762">
        <v>10.7</v>
      </c>
      <c r="AU91" s="691">
        <v>10.55</v>
      </c>
      <c r="AV91" s="753">
        <v>10.45</v>
      </c>
    </row>
    <row r="92" spans="10:48">
      <c r="J92" s="198"/>
      <c r="K92" s="198"/>
      <c r="L92" s="198"/>
      <c r="M92" s="198"/>
      <c r="N92" s="198"/>
      <c r="AJ92" s="198"/>
      <c r="AL92" s="681" t="s">
        <v>433</v>
      </c>
      <c r="AM92" s="681" t="s">
        <v>873</v>
      </c>
      <c r="AO92" s="728" t="s">
        <v>849</v>
      </c>
      <c r="AP92" s="734">
        <v>0.1</v>
      </c>
      <c r="AQ92" s="687" t="s">
        <v>514</v>
      </c>
      <c r="AR92" s="691" t="s">
        <v>116</v>
      </c>
      <c r="AS92" s="750" t="str">
        <f t="shared" si="4"/>
        <v>埼玉県川口市</v>
      </c>
      <c r="AT92" s="762">
        <v>10.7</v>
      </c>
      <c r="AU92" s="691">
        <v>10.55</v>
      </c>
      <c r="AV92" s="753">
        <v>10.45</v>
      </c>
    </row>
    <row r="93" spans="10:48">
      <c r="J93" s="198"/>
      <c r="K93" s="198"/>
      <c r="L93" s="198"/>
      <c r="M93" s="198"/>
      <c r="N93" s="198"/>
      <c r="AJ93" s="198"/>
      <c r="AL93" s="681" t="s">
        <v>433</v>
      </c>
      <c r="AM93" s="681" t="s">
        <v>138</v>
      </c>
      <c r="AO93" s="728" t="s">
        <v>849</v>
      </c>
      <c r="AP93" s="734">
        <v>0.1</v>
      </c>
      <c r="AQ93" s="687" t="s">
        <v>514</v>
      </c>
      <c r="AR93" s="691" t="s">
        <v>877</v>
      </c>
      <c r="AS93" s="750" t="str">
        <f t="shared" si="4"/>
        <v>埼玉県草加市</v>
      </c>
      <c r="AT93" s="762">
        <v>10.7</v>
      </c>
      <c r="AU93" s="691">
        <v>10.55</v>
      </c>
      <c r="AV93" s="753">
        <v>10.45</v>
      </c>
    </row>
    <row r="94" spans="10:48">
      <c r="J94" s="198"/>
      <c r="K94" s="198"/>
      <c r="L94" s="198"/>
      <c r="M94" s="198"/>
      <c r="N94" s="198"/>
      <c r="AJ94" s="198"/>
      <c r="AL94" s="681" t="s">
        <v>433</v>
      </c>
      <c r="AM94" s="681" t="s">
        <v>343</v>
      </c>
      <c r="AO94" s="728" t="s">
        <v>849</v>
      </c>
      <c r="AP94" s="734">
        <v>0.1</v>
      </c>
      <c r="AQ94" s="687" t="s">
        <v>514</v>
      </c>
      <c r="AR94" s="691" t="s">
        <v>882</v>
      </c>
      <c r="AS94" s="750" t="str">
        <f t="shared" si="4"/>
        <v>埼玉県戸田市</v>
      </c>
      <c r="AT94" s="762">
        <v>10.7</v>
      </c>
      <c r="AU94" s="691">
        <v>10.55</v>
      </c>
      <c r="AV94" s="753">
        <v>10.45</v>
      </c>
    </row>
    <row r="95" spans="10:48">
      <c r="J95" s="198"/>
      <c r="K95" s="198"/>
      <c r="L95" s="198"/>
      <c r="M95" s="198"/>
      <c r="N95" s="198"/>
      <c r="AJ95" s="198"/>
      <c r="AL95" s="681" t="s">
        <v>433</v>
      </c>
      <c r="AM95" s="681" t="s">
        <v>885</v>
      </c>
      <c r="AO95" s="728" t="s">
        <v>849</v>
      </c>
      <c r="AP95" s="734">
        <v>0.1</v>
      </c>
      <c r="AQ95" s="687" t="s">
        <v>514</v>
      </c>
      <c r="AR95" s="691" t="s">
        <v>717</v>
      </c>
      <c r="AS95" s="750" t="str">
        <f t="shared" si="4"/>
        <v>埼玉県新座市</v>
      </c>
      <c r="AT95" s="762">
        <v>10.7</v>
      </c>
      <c r="AU95" s="691">
        <v>10.55</v>
      </c>
      <c r="AV95" s="753">
        <v>10.45</v>
      </c>
    </row>
    <row r="96" spans="10:48">
      <c r="J96" s="198"/>
      <c r="K96" s="198"/>
      <c r="L96" s="198"/>
      <c r="M96" s="198"/>
      <c r="N96" s="198"/>
      <c r="AJ96" s="198"/>
      <c r="AL96" s="681" t="s">
        <v>433</v>
      </c>
      <c r="AM96" s="681" t="s">
        <v>891</v>
      </c>
      <c r="AO96" s="728" t="s">
        <v>849</v>
      </c>
      <c r="AP96" s="734">
        <v>0.1</v>
      </c>
      <c r="AQ96" s="687" t="s">
        <v>514</v>
      </c>
      <c r="AR96" s="691" t="s">
        <v>888</v>
      </c>
      <c r="AS96" s="750" t="str">
        <f t="shared" si="4"/>
        <v>埼玉県八潮市</v>
      </c>
      <c r="AT96" s="762">
        <v>10.7</v>
      </c>
      <c r="AU96" s="691">
        <v>10.55</v>
      </c>
      <c r="AV96" s="753">
        <v>10.45</v>
      </c>
    </row>
    <row r="97" spans="10:48">
      <c r="J97" s="198"/>
      <c r="K97" s="198"/>
      <c r="L97" s="198"/>
      <c r="M97" s="198"/>
      <c r="N97" s="198"/>
      <c r="AJ97" s="198"/>
      <c r="AL97" s="681" t="s">
        <v>433</v>
      </c>
      <c r="AM97" s="681" t="s">
        <v>206</v>
      </c>
      <c r="AO97" s="728" t="s">
        <v>849</v>
      </c>
      <c r="AP97" s="734">
        <v>0.1</v>
      </c>
      <c r="AQ97" s="687" t="s">
        <v>514</v>
      </c>
      <c r="AR97" s="691" t="s">
        <v>892</v>
      </c>
      <c r="AS97" s="750" t="str">
        <f t="shared" si="4"/>
        <v>埼玉県ふじみ野市</v>
      </c>
      <c r="AT97" s="762">
        <v>10.7</v>
      </c>
      <c r="AU97" s="691">
        <v>10.55</v>
      </c>
      <c r="AV97" s="753">
        <v>10.45</v>
      </c>
    </row>
    <row r="98" spans="10:48">
      <c r="J98" s="198"/>
      <c r="K98" s="198"/>
      <c r="L98" s="198"/>
      <c r="M98" s="198"/>
      <c r="N98" s="198"/>
      <c r="AJ98" s="198"/>
      <c r="AL98" s="681" t="s">
        <v>433</v>
      </c>
      <c r="AM98" s="681" t="s">
        <v>896</v>
      </c>
      <c r="AO98" s="728" t="s">
        <v>849</v>
      </c>
      <c r="AP98" s="734">
        <v>0.1</v>
      </c>
      <c r="AQ98" s="687" t="s">
        <v>519</v>
      </c>
      <c r="AR98" s="691" t="s">
        <v>894</v>
      </c>
      <c r="AS98" s="750" t="str">
        <f t="shared" si="4"/>
        <v>千葉県市川市</v>
      </c>
      <c r="AT98" s="762">
        <v>10.7</v>
      </c>
      <c r="AU98" s="691">
        <v>10.55</v>
      </c>
      <c r="AV98" s="753">
        <v>10.45</v>
      </c>
    </row>
    <row r="99" spans="10:48">
      <c r="J99" s="198"/>
      <c r="K99" s="198"/>
      <c r="L99" s="198"/>
      <c r="M99" s="198"/>
      <c r="N99" s="198"/>
      <c r="AJ99" s="198"/>
      <c r="AL99" s="681" t="s">
        <v>433</v>
      </c>
      <c r="AM99" s="681" t="s">
        <v>897</v>
      </c>
      <c r="AO99" s="728" t="s">
        <v>849</v>
      </c>
      <c r="AP99" s="734">
        <v>0.1</v>
      </c>
      <c r="AQ99" s="687" t="s">
        <v>519</v>
      </c>
      <c r="AR99" s="691" t="s">
        <v>572</v>
      </c>
      <c r="AS99" s="750" t="str">
        <f t="shared" si="4"/>
        <v>千葉県松戸市</v>
      </c>
      <c r="AT99" s="762">
        <v>10.7</v>
      </c>
      <c r="AU99" s="691">
        <v>10.55</v>
      </c>
      <c r="AV99" s="753">
        <v>10.45</v>
      </c>
    </row>
    <row r="100" spans="10:48">
      <c r="J100" s="198"/>
      <c r="K100" s="198"/>
      <c r="L100" s="198"/>
      <c r="M100" s="198"/>
      <c r="N100" s="198"/>
      <c r="AJ100" s="198"/>
      <c r="AL100" s="681" t="s">
        <v>433</v>
      </c>
      <c r="AM100" s="681" t="s">
        <v>907</v>
      </c>
      <c r="AO100" s="728" t="s">
        <v>849</v>
      </c>
      <c r="AP100" s="734">
        <v>0.1</v>
      </c>
      <c r="AQ100" s="687" t="s">
        <v>519</v>
      </c>
      <c r="AR100" s="691" t="s">
        <v>902</v>
      </c>
      <c r="AS100" s="750" t="str">
        <f t="shared" si="4"/>
        <v>千葉県佐倉市</v>
      </c>
      <c r="AT100" s="762">
        <v>10.7</v>
      </c>
      <c r="AU100" s="691">
        <v>10.55</v>
      </c>
      <c r="AV100" s="753">
        <v>10.45</v>
      </c>
    </row>
    <row r="101" spans="10:48">
      <c r="J101" s="198"/>
      <c r="K101" s="198"/>
      <c r="L101" s="198"/>
      <c r="M101" s="198"/>
      <c r="N101" s="198"/>
      <c r="AJ101" s="198"/>
      <c r="AL101" s="681" t="s">
        <v>433</v>
      </c>
      <c r="AM101" s="681" t="s">
        <v>632</v>
      </c>
      <c r="AO101" s="728" t="s">
        <v>849</v>
      </c>
      <c r="AP101" s="734">
        <v>0.1</v>
      </c>
      <c r="AQ101" s="687" t="s">
        <v>519</v>
      </c>
      <c r="AR101" s="691" t="s">
        <v>659</v>
      </c>
      <c r="AS101" s="750" t="str">
        <f t="shared" si="4"/>
        <v>千葉県市原市</v>
      </c>
      <c r="AT101" s="762">
        <v>10.7</v>
      </c>
      <c r="AU101" s="691">
        <v>10.55</v>
      </c>
      <c r="AV101" s="753">
        <v>10.45</v>
      </c>
    </row>
    <row r="102" spans="10:48">
      <c r="J102" s="198"/>
      <c r="K102" s="198"/>
      <c r="L102" s="198"/>
      <c r="M102" s="198"/>
      <c r="N102" s="198"/>
      <c r="AJ102" s="198"/>
      <c r="AL102" s="681" t="s">
        <v>433</v>
      </c>
      <c r="AM102" s="681" t="s">
        <v>913</v>
      </c>
      <c r="AO102" s="728" t="s">
        <v>849</v>
      </c>
      <c r="AP102" s="734">
        <v>0.1</v>
      </c>
      <c r="AQ102" s="687" t="s">
        <v>519</v>
      </c>
      <c r="AR102" s="691" t="s">
        <v>911</v>
      </c>
      <c r="AS102" s="750" t="str">
        <f t="shared" si="4"/>
        <v>千葉県八千代市</v>
      </c>
      <c r="AT102" s="762">
        <v>10.7</v>
      </c>
      <c r="AU102" s="691">
        <v>10.55</v>
      </c>
      <c r="AV102" s="753">
        <v>10.45</v>
      </c>
    </row>
    <row r="103" spans="10:48">
      <c r="J103" s="198"/>
      <c r="K103" s="198"/>
      <c r="L103" s="198"/>
      <c r="M103" s="198"/>
      <c r="N103" s="198"/>
      <c r="AJ103" s="198"/>
      <c r="AL103" s="681" t="s">
        <v>433</v>
      </c>
      <c r="AM103" s="681" t="s">
        <v>211</v>
      </c>
      <c r="AO103" s="728" t="s">
        <v>849</v>
      </c>
      <c r="AP103" s="734">
        <v>0.1</v>
      </c>
      <c r="AQ103" s="687" t="s">
        <v>519</v>
      </c>
      <c r="AR103" s="691" t="s">
        <v>125</v>
      </c>
      <c r="AS103" s="750" t="str">
        <f t="shared" si="4"/>
        <v>千葉県四街道市</v>
      </c>
      <c r="AT103" s="762">
        <v>10.7</v>
      </c>
      <c r="AU103" s="691">
        <v>10.55</v>
      </c>
      <c r="AV103" s="753">
        <v>10.45</v>
      </c>
    </row>
    <row r="104" spans="10:48">
      <c r="J104" s="198"/>
      <c r="K104" s="198"/>
      <c r="L104" s="198"/>
      <c r="M104" s="198"/>
      <c r="N104" s="198"/>
      <c r="AJ104" s="198"/>
      <c r="AL104" s="681" t="s">
        <v>433</v>
      </c>
      <c r="AM104" s="681" t="s">
        <v>915</v>
      </c>
      <c r="AO104" s="728" t="s">
        <v>849</v>
      </c>
      <c r="AP104" s="734">
        <v>0.1</v>
      </c>
      <c r="AQ104" s="687" t="s">
        <v>519</v>
      </c>
      <c r="AR104" s="691" t="s">
        <v>378</v>
      </c>
      <c r="AS104" s="750" t="str">
        <f t="shared" si="4"/>
        <v>千葉県袖ケ浦市</v>
      </c>
      <c r="AT104" s="762">
        <v>10.7</v>
      </c>
      <c r="AU104" s="691">
        <v>10.55</v>
      </c>
      <c r="AV104" s="753">
        <v>10.45</v>
      </c>
    </row>
    <row r="105" spans="10:48">
      <c r="J105" s="198"/>
      <c r="K105" s="198"/>
      <c r="L105" s="198"/>
      <c r="M105" s="198"/>
      <c r="N105" s="198"/>
      <c r="AJ105" s="198"/>
      <c r="AL105" s="681" t="s">
        <v>433</v>
      </c>
      <c r="AM105" s="681" t="s">
        <v>796</v>
      </c>
      <c r="AO105" s="728" t="s">
        <v>849</v>
      </c>
      <c r="AP105" s="734">
        <v>0.1</v>
      </c>
      <c r="AQ105" s="687" t="s">
        <v>519</v>
      </c>
      <c r="AR105" s="691" t="s">
        <v>554</v>
      </c>
      <c r="AS105" s="750" t="str">
        <f t="shared" si="4"/>
        <v>千葉県印西市</v>
      </c>
      <c r="AT105" s="762">
        <v>10.7</v>
      </c>
      <c r="AU105" s="691">
        <v>10.55</v>
      </c>
      <c r="AV105" s="753">
        <v>10.45</v>
      </c>
    </row>
    <row r="106" spans="10:48">
      <c r="J106" s="198"/>
      <c r="K106" s="198"/>
      <c r="L106" s="198"/>
      <c r="M106" s="198"/>
      <c r="N106" s="198"/>
      <c r="AJ106" s="198"/>
      <c r="AL106" s="681" t="s">
        <v>433</v>
      </c>
      <c r="AM106" s="681" t="s">
        <v>199</v>
      </c>
      <c r="AO106" s="728" t="s">
        <v>849</v>
      </c>
      <c r="AP106" s="734">
        <v>0.1</v>
      </c>
      <c r="AQ106" s="687" t="s">
        <v>519</v>
      </c>
      <c r="AR106" s="691" t="s">
        <v>918</v>
      </c>
      <c r="AS106" s="750" t="str">
        <f t="shared" si="4"/>
        <v>千葉県栄町</v>
      </c>
      <c r="AT106" s="762">
        <v>10.7</v>
      </c>
      <c r="AU106" s="691">
        <v>10.55</v>
      </c>
      <c r="AV106" s="753">
        <v>10.45</v>
      </c>
    </row>
    <row r="107" spans="10:48">
      <c r="J107" s="198"/>
      <c r="K107" s="198"/>
      <c r="L107" s="198"/>
      <c r="M107" s="198"/>
      <c r="N107" s="198"/>
      <c r="AJ107" s="198"/>
      <c r="AL107" s="681" t="s">
        <v>433</v>
      </c>
      <c r="AM107" s="681" t="s">
        <v>920</v>
      </c>
      <c r="AO107" s="728" t="s">
        <v>849</v>
      </c>
      <c r="AP107" s="734">
        <v>0.1</v>
      </c>
      <c r="AQ107" s="687" t="s">
        <v>261</v>
      </c>
      <c r="AR107" s="691" t="s">
        <v>2391</v>
      </c>
      <c r="AS107" s="750" t="str">
        <f t="shared" si="4"/>
        <v>東京都福生市</v>
      </c>
      <c r="AT107" s="762">
        <v>10.7</v>
      </c>
      <c r="AU107" s="691">
        <v>10.55</v>
      </c>
      <c r="AV107" s="753">
        <v>10.45</v>
      </c>
    </row>
    <row r="108" spans="10:48">
      <c r="J108" s="198"/>
      <c r="K108" s="198"/>
      <c r="L108" s="198"/>
      <c r="M108" s="198"/>
      <c r="N108" s="198"/>
      <c r="AJ108" s="198"/>
      <c r="AL108" s="681" t="s">
        <v>433</v>
      </c>
      <c r="AM108" s="681" t="s">
        <v>927</v>
      </c>
      <c r="AO108" s="728" t="s">
        <v>849</v>
      </c>
      <c r="AP108" s="734">
        <v>0.1</v>
      </c>
      <c r="AQ108" s="687" t="s">
        <v>261</v>
      </c>
      <c r="AR108" s="691" t="s">
        <v>926</v>
      </c>
      <c r="AS108" s="750" t="str">
        <f t="shared" si="4"/>
        <v>東京都あきる野市</v>
      </c>
      <c r="AT108" s="762">
        <v>10.7</v>
      </c>
      <c r="AU108" s="691">
        <v>10.55</v>
      </c>
      <c r="AV108" s="753">
        <v>10.45</v>
      </c>
    </row>
    <row r="109" spans="10:48">
      <c r="J109" s="198"/>
      <c r="K109" s="198"/>
      <c r="L109" s="198"/>
      <c r="M109" s="198"/>
      <c r="N109" s="198"/>
      <c r="AJ109" s="198"/>
      <c r="AL109" s="681" t="s">
        <v>433</v>
      </c>
      <c r="AM109" s="681" t="s">
        <v>932</v>
      </c>
      <c r="AO109" s="728" t="s">
        <v>849</v>
      </c>
      <c r="AP109" s="734">
        <v>0.1</v>
      </c>
      <c r="AQ109" s="687" t="s">
        <v>261</v>
      </c>
      <c r="AR109" s="691" t="s">
        <v>929</v>
      </c>
      <c r="AS109" s="750" t="str">
        <f t="shared" si="4"/>
        <v>東京都日の出町</v>
      </c>
      <c r="AT109" s="762">
        <v>10.7</v>
      </c>
      <c r="AU109" s="691">
        <v>10.55</v>
      </c>
      <c r="AV109" s="753">
        <v>10.45</v>
      </c>
    </row>
    <row r="110" spans="10:48">
      <c r="J110" s="198"/>
      <c r="K110" s="198"/>
      <c r="L110" s="198"/>
      <c r="M110" s="198"/>
      <c r="N110" s="198"/>
      <c r="AJ110" s="198"/>
      <c r="AL110" s="681" t="s">
        <v>433</v>
      </c>
      <c r="AM110" s="681" t="s">
        <v>934</v>
      </c>
      <c r="AO110" s="728" t="s">
        <v>849</v>
      </c>
      <c r="AP110" s="734">
        <v>0.1</v>
      </c>
      <c r="AQ110" s="687" t="s">
        <v>529</v>
      </c>
      <c r="AR110" s="691" t="s">
        <v>311</v>
      </c>
      <c r="AS110" s="750" t="str">
        <f t="shared" si="4"/>
        <v>神奈川県平塚市</v>
      </c>
      <c r="AT110" s="762">
        <v>10.7</v>
      </c>
      <c r="AU110" s="691">
        <v>10.55</v>
      </c>
      <c r="AV110" s="753">
        <v>10.45</v>
      </c>
    </row>
    <row r="111" spans="10:48">
      <c r="J111" s="198"/>
      <c r="K111" s="198"/>
      <c r="L111" s="198"/>
      <c r="M111" s="198"/>
      <c r="N111" s="198"/>
      <c r="AJ111" s="198"/>
      <c r="AL111" s="681" t="s">
        <v>433</v>
      </c>
      <c r="AM111" s="681" t="s">
        <v>438</v>
      </c>
      <c r="AO111" s="728" t="s">
        <v>849</v>
      </c>
      <c r="AP111" s="734">
        <v>0.1</v>
      </c>
      <c r="AQ111" s="687" t="s">
        <v>529</v>
      </c>
      <c r="AR111" s="691" t="s">
        <v>835</v>
      </c>
      <c r="AS111" s="750" t="str">
        <f t="shared" si="4"/>
        <v>神奈川県小田原市</v>
      </c>
      <c r="AT111" s="762">
        <v>10.7</v>
      </c>
      <c r="AU111" s="691">
        <v>10.55</v>
      </c>
      <c r="AV111" s="753">
        <v>10.45</v>
      </c>
    </row>
    <row r="112" spans="10:48">
      <c r="J112" s="198"/>
      <c r="K112" s="198"/>
      <c r="L112" s="198"/>
      <c r="M112" s="198"/>
      <c r="N112" s="198"/>
      <c r="AJ112" s="198"/>
      <c r="AL112" s="681" t="s">
        <v>433</v>
      </c>
      <c r="AM112" s="681" t="s">
        <v>823</v>
      </c>
      <c r="AO112" s="728" t="s">
        <v>849</v>
      </c>
      <c r="AP112" s="734">
        <v>0.1</v>
      </c>
      <c r="AQ112" s="687" t="s">
        <v>529</v>
      </c>
      <c r="AR112" s="691" t="s">
        <v>156</v>
      </c>
      <c r="AS112" s="750" t="str">
        <f t="shared" si="4"/>
        <v>神奈川県茅ヶ崎市</v>
      </c>
      <c r="AT112" s="762">
        <v>10.7</v>
      </c>
      <c r="AU112" s="691">
        <v>10.55</v>
      </c>
      <c r="AV112" s="753">
        <v>10.45</v>
      </c>
    </row>
    <row r="113" spans="10:48">
      <c r="J113" s="198"/>
      <c r="K113" s="198"/>
      <c r="L113" s="198"/>
      <c r="M113" s="198"/>
      <c r="N113" s="198"/>
      <c r="AJ113" s="198"/>
      <c r="AL113" s="681" t="s">
        <v>433</v>
      </c>
      <c r="AM113" s="681" t="s">
        <v>884</v>
      </c>
      <c r="AO113" s="728" t="s">
        <v>849</v>
      </c>
      <c r="AP113" s="734">
        <v>0.1</v>
      </c>
      <c r="AQ113" s="687" t="s">
        <v>529</v>
      </c>
      <c r="AR113" s="691" t="s">
        <v>936</v>
      </c>
      <c r="AS113" s="750" t="str">
        <f t="shared" si="4"/>
        <v>神奈川県大和市</v>
      </c>
      <c r="AT113" s="762">
        <v>10.7</v>
      </c>
      <c r="AU113" s="691">
        <v>10.55</v>
      </c>
      <c r="AV113" s="753">
        <v>10.45</v>
      </c>
    </row>
    <row r="114" spans="10:48">
      <c r="J114" s="198"/>
      <c r="K114" s="198"/>
      <c r="L114" s="198"/>
      <c r="M114" s="198"/>
      <c r="N114" s="198"/>
      <c r="AJ114" s="198"/>
      <c r="AL114" s="681" t="s">
        <v>433</v>
      </c>
      <c r="AM114" s="681" t="s">
        <v>594</v>
      </c>
      <c r="AO114" s="728" t="s">
        <v>849</v>
      </c>
      <c r="AP114" s="734">
        <v>0.1</v>
      </c>
      <c r="AQ114" s="687" t="s">
        <v>529</v>
      </c>
      <c r="AR114" s="691" t="s">
        <v>939</v>
      </c>
      <c r="AS114" s="750" t="str">
        <f t="shared" si="4"/>
        <v>神奈川県伊勢原市</v>
      </c>
      <c r="AT114" s="762">
        <v>10.7</v>
      </c>
      <c r="AU114" s="691">
        <v>10.55</v>
      </c>
      <c r="AV114" s="753">
        <v>10.45</v>
      </c>
    </row>
    <row r="115" spans="10:48">
      <c r="J115" s="198"/>
      <c r="K115" s="198"/>
      <c r="L115" s="198"/>
      <c r="M115" s="198"/>
      <c r="N115" s="198"/>
      <c r="AJ115" s="198"/>
      <c r="AL115" s="681" t="s">
        <v>433</v>
      </c>
      <c r="AM115" s="681" t="s">
        <v>202</v>
      </c>
      <c r="AO115" s="728" t="s">
        <v>849</v>
      </c>
      <c r="AP115" s="734">
        <v>0.1</v>
      </c>
      <c r="AQ115" s="687" t="s">
        <v>529</v>
      </c>
      <c r="AR115" s="691" t="s">
        <v>657</v>
      </c>
      <c r="AS115" s="750" t="str">
        <f t="shared" si="4"/>
        <v>神奈川県座間市</v>
      </c>
      <c r="AT115" s="762">
        <v>10.7</v>
      </c>
      <c r="AU115" s="691">
        <v>10.55</v>
      </c>
      <c r="AV115" s="753">
        <v>10.45</v>
      </c>
    </row>
    <row r="116" spans="10:48">
      <c r="J116" s="198"/>
      <c r="K116" s="198"/>
      <c r="L116" s="198"/>
      <c r="M116" s="198"/>
      <c r="N116" s="198"/>
      <c r="AJ116" s="198"/>
      <c r="AL116" s="681" t="s">
        <v>433</v>
      </c>
      <c r="AM116" s="681" t="s">
        <v>900</v>
      </c>
      <c r="AO116" s="728" t="s">
        <v>849</v>
      </c>
      <c r="AP116" s="734">
        <v>0.1</v>
      </c>
      <c r="AQ116" s="687" t="s">
        <v>529</v>
      </c>
      <c r="AR116" s="691" t="s">
        <v>687</v>
      </c>
      <c r="AS116" s="750" t="str">
        <f t="shared" si="4"/>
        <v>神奈川県綾瀬市</v>
      </c>
      <c r="AT116" s="762">
        <v>10.7</v>
      </c>
      <c r="AU116" s="691">
        <v>10.55</v>
      </c>
      <c r="AV116" s="753">
        <v>10.45</v>
      </c>
    </row>
    <row r="117" spans="10:48">
      <c r="J117" s="198"/>
      <c r="K117" s="198"/>
      <c r="L117" s="198"/>
      <c r="M117" s="198"/>
      <c r="N117" s="198"/>
      <c r="AJ117" s="198"/>
      <c r="AL117" s="681" t="s">
        <v>433</v>
      </c>
      <c r="AM117" s="681" t="s">
        <v>945</v>
      </c>
      <c r="AO117" s="728" t="s">
        <v>849</v>
      </c>
      <c r="AP117" s="734">
        <v>0.1</v>
      </c>
      <c r="AQ117" s="687" t="s">
        <v>529</v>
      </c>
      <c r="AR117" s="691" t="s">
        <v>941</v>
      </c>
      <c r="AS117" s="750" t="str">
        <f t="shared" si="4"/>
        <v>神奈川県葉山町</v>
      </c>
      <c r="AT117" s="762">
        <v>10.7</v>
      </c>
      <c r="AU117" s="691">
        <v>10.55</v>
      </c>
      <c r="AV117" s="753">
        <v>10.45</v>
      </c>
    </row>
    <row r="118" spans="10:48">
      <c r="J118" s="198"/>
      <c r="K118" s="198"/>
      <c r="L118" s="198"/>
      <c r="M118" s="198"/>
      <c r="N118" s="198"/>
      <c r="AJ118" s="198"/>
      <c r="AL118" s="681" t="s">
        <v>433</v>
      </c>
      <c r="AM118" s="681" t="s">
        <v>950</v>
      </c>
      <c r="AO118" s="728" t="s">
        <v>849</v>
      </c>
      <c r="AP118" s="734">
        <v>0.1</v>
      </c>
      <c r="AQ118" s="687" t="s">
        <v>529</v>
      </c>
      <c r="AR118" s="691" t="s">
        <v>947</v>
      </c>
      <c r="AS118" s="750" t="str">
        <f t="shared" si="4"/>
        <v>神奈川県寒川町</v>
      </c>
      <c r="AT118" s="762">
        <v>10.7</v>
      </c>
      <c r="AU118" s="691">
        <v>10.55</v>
      </c>
      <c r="AV118" s="753">
        <v>10.45</v>
      </c>
    </row>
    <row r="119" spans="10:48">
      <c r="J119" s="198"/>
      <c r="K119" s="198"/>
      <c r="L119" s="198"/>
      <c r="M119" s="198"/>
      <c r="N119" s="198"/>
      <c r="AJ119" s="198"/>
      <c r="AL119" s="681" t="s">
        <v>433</v>
      </c>
      <c r="AM119" s="681" t="s">
        <v>953</v>
      </c>
      <c r="AO119" s="728" t="s">
        <v>849</v>
      </c>
      <c r="AP119" s="734">
        <v>0.1</v>
      </c>
      <c r="AQ119" s="687" t="s">
        <v>529</v>
      </c>
      <c r="AR119" s="691" t="s">
        <v>951</v>
      </c>
      <c r="AS119" s="750" t="str">
        <f t="shared" si="4"/>
        <v>神奈川県愛川町</v>
      </c>
      <c r="AT119" s="762">
        <v>10.7</v>
      </c>
      <c r="AU119" s="691">
        <v>10.55</v>
      </c>
      <c r="AV119" s="753">
        <v>10.45</v>
      </c>
    </row>
    <row r="120" spans="10:48">
      <c r="J120" s="198"/>
      <c r="K120" s="198"/>
      <c r="L120" s="198"/>
      <c r="M120" s="198"/>
      <c r="N120" s="198"/>
      <c r="AJ120" s="198"/>
      <c r="AL120" s="681" t="s">
        <v>433</v>
      </c>
      <c r="AM120" s="681" t="s">
        <v>490</v>
      </c>
      <c r="AO120" s="728" t="s">
        <v>849</v>
      </c>
      <c r="AP120" s="734">
        <v>0.1</v>
      </c>
      <c r="AQ120" s="687" t="s">
        <v>597</v>
      </c>
      <c r="AR120" s="691" t="s">
        <v>955</v>
      </c>
      <c r="AS120" s="750" t="str">
        <f t="shared" si="4"/>
        <v>愛知県知立市</v>
      </c>
      <c r="AT120" s="762">
        <v>10.7</v>
      </c>
      <c r="AU120" s="691">
        <v>10.55</v>
      </c>
      <c r="AV120" s="753">
        <v>10.45</v>
      </c>
    </row>
    <row r="121" spans="10:48">
      <c r="J121" s="198"/>
      <c r="K121" s="198"/>
      <c r="L121" s="198"/>
      <c r="M121" s="198"/>
      <c r="N121" s="198"/>
      <c r="AJ121" s="198"/>
      <c r="AL121" s="681" t="s">
        <v>433</v>
      </c>
      <c r="AM121" s="681" t="s">
        <v>958</v>
      </c>
      <c r="AO121" s="728" t="s">
        <v>849</v>
      </c>
      <c r="AP121" s="734">
        <v>0.1</v>
      </c>
      <c r="AQ121" s="687" t="s">
        <v>597</v>
      </c>
      <c r="AR121" s="691" t="s">
        <v>957</v>
      </c>
      <c r="AS121" s="750" t="str">
        <f t="shared" si="4"/>
        <v>愛知県豊明市</v>
      </c>
      <c r="AT121" s="762">
        <v>10.7</v>
      </c>
      <c r="AU121" s="691">
        <v>10.55</v>
      </c>
      <c r="AV121" s="753">
        <v>10.45</v>
      </c>
    </row>
    <row r="122" spans="10:48">
      <c r="J122" s="198"/>
      <c r="K122" s="198"/>
      <c r="L122" s="198"/>
      <c r="M122" s="198"/>
      <c r="N122" s="198"/>
      <c r="AJ122" s="198"/>
      <c r="AL122" s="681" t="s">
        <v>433</v>
      </c>
      <c r="AM122" s="681" t="s">
        <v>602</v>
      </c>
      <c r="AO122" s="728" t="s">
        <v>849</v>
      </c>
      <c r="AP122" s="734">
        <v>0.1</v>
      </c>
      <c r="AQ122" s="687" t="s">
        <v>597</v>
      </c>
      <c r="AR122" s="691" t="s">
        <v>875</v>
      </c>
      <c r="AS122" s="750" t="str">
        <f t="shared" si="4"/>
        <v>愛知県みよし市</v>
      </c>
      <c r="AT122" s="762">
        <v>10.7</v>
      </c>
      <c r="AU122" s="691">
        <v>10.55</v>
      </c>
      <c r="AV122" s="753">
        <v>10.45</v>
      </c>
    </row>
    <row r="123" spans="10:48">
      <c r="J123" s="198"/>
      <c r="K123" s="198"/>
      <c r="L123" s="198"/>
      <c r="M123" s="198"/>
      <c r="N123" s="198"/>
      <c r="AJ123" s="198"/>
      <c r="AL123" s="681" t="s">
        <v>433</v>
      </c>
      <c r="AM123" s="681" t="s">
        <v>944</v>
      </c>
      <c r="AO123" s="728" t="s">
        <v>849</v>
      </c>
      <c r="AP123" s="734">
        <v>0.1</v>
      </c>
      <c r="AQ123" s="687" t="s">
        <v>589</v>
      </c>
      <c r="AR123" s="691" t="s">
        <v>251</v>
      </c>
      <c r="AS123" s="750" t="str">
        <f t="shared" si="4"/>
        <v>滋賀県大津市</v>
      </c>
      <c r="AT123" s="762">
        <v>10.7</v>
      </c>
      <c r="AU123" s="691">
        <v>10.55</v>
      </c>
      <c r="AV123" s="753">
        <v>10.45</v>
      </c>
    </row>
    <row r="124" spans="10:48">
      <c r="J124" s="198"/>
      <c r="K124" s="198"/>
      <c r="L124" s="198"/>
      <c r="M124" s="198"/>
      <c r="N124" s="198"/>
      <c r="AJ124" s="198"/>
      <c r="AL124" s="681" t="s">
        <v>433</v>
      </c>
      <c r="AM124" s="681" t="s">
        <v>967</v>
      </c>
      <c r="AO124" s="728" t="s">
        <v>849</v>
      </c>
      <c r="AP124" s="734">
        <v>0.1</v>
      </c>
      <c r="AQ124" s="687" t="s">
        <v>589</v>
      </c>
      <c r="AR124" s="691" t="s">
        <v>964</v>
      </c>
      <c r="AS124" s="750" t="str">
        <f t="shared" si="4"/>
        <v>滋賀県草津市</v>
      </c>
      <c r="AT124" s="762">
        <v>10.7</v>
      </c>
      <c r="AU124" s="691">
        <v>10.55</v>
      </c>
      <c r="AV124" s="753">
        <v>10.45</v>
      </c>
    </row>
    <row r="125" spans="10:48">
      <c r="J125" s="198"/>
      <c r="K125" s="198"/>
      <c r="L125" s="198"/>
      <c r="M125" s="198"/>
      <c r="N125" s="198"/>
      <c r="AJ125" s="198"/>
      <c r="AL125" s="681" t="s">
        <v>433</v>
      </c>
      <c r="AM125" s="681" t="s">
        <v>968</v>
      </c>
      <c r="AO125" s="728" t="s">
        <v>849</v>
      </c>
      <c r="AP125" s="734">
        <v>0.1</v>
      </c>
      <c r="AQ125" s="687" t="s">
        <v>589</v>
      </c>
      <c r="AR125" s="691" t="s">
        <v>1274</v>
      </c>
      <c r="AS125" s="750" t="str">
        <f t="shared" si="4"/>
        <v>滋賀県栗東市</v>
      </c>
      <c r="AT125" s="762">
        <v>10.7</v>
      </c>
      <c r="AU125" s="691">
        <v>10.55</v>
      </c>
      <c r="AV125" s="753">
        <v>10.45</v>
      </c>
    </row>
    <row r="126" spans="10:48">
      <c r="J126" s="198"/>
      <c r="K126" s="198"/>
      <c r="L126" s="198"/>
      <c r="M126" s="198"/>
      <c r="N126" s="198"/>
      <c r="AJ126" s="198"/>
      <c r="AL126" s="681" t="s">
        <v>433</v>
      </c>
      <c r="AM126" s="681" t="s">
        <v>971</v>
      </c>
      <c r="AO126" s="728" t="s">
        <v>849</v>
      </c>
      <c r="AP126" s="734">
        <v>0.1</v>
      </c>
      <c r="AQ126" s="687" t="s">
        <v>598</v>
      </c>
      <c r="AR126" s="691" t="s">
        <v>866</v>
      </c>
      <c r="AS126" s="750" t="str">
        <f t="shared" si="4"/>
        <v>京都府京都市</v>
      </c>
      <c r="AT126" s="762">
        <v>10.7</v>
      </c>
      <c r="AU126" s="691">
        <v>10.55</v>
      </c>
      <c r="AV126" s="753">
        <v>10.45</v>
      </c>
    </row>
    <row r="127" spans="10:48">
      <c r="J127" s="198"/>
      <c r="K127" s="198"/>
      <c r="L127" s="198"/>
      <c r="M127" s="198"/>
      <c r="N127" s="198"/>
      <c r="AJ127" s="198"/>
      <c r="AL127" s="681" t="s">
        <v>433</v>
      </c>
      <c r="AM127" s="681" t="s">
        <v>171</v>
      </c>
      <c r="AO127" s="728" t="s">
        <v>849</v>
      </c>
      <c r="AP127" s="734">
        <v>0.1</v>
      </c>
      <c r="AQ127" s="687" t="s">
        <v>598</v>
      </c>
      <c r="AR127" s="691" t="s">
        <v>759</v>
      </c>
      <c r="AS127" s="750" t="str">
        <f t="shared" si="4"/>
        <v>京都府長岡京市</v>
      </c>
      <c r="AT127" s="762">
        <v>10.7</v>
      </c>
      <c r="AU127" s="691">
        <v>10.55</v>
      </c>
      <c r="AV127" s="753">
        <v>10.45</v>
      </c>
    </row>
    <row r="128" spans="10:48">
      <c r="J128" s="198"/>
      <c r="K128" s="198"/>
      <c r="L128" s="198"/>
      <c r="M128" s="198"/>
      <c r="N128" s="198"/>
      <c r="AJ128" s="198"/>
      <c r="AL128" s="681" t="s">
        <v>433</v>
      </c>
      <c r="AM128" s="681" t="s">
        <v>650</v>
      </c>
      <c r="AO128" s="728" t="s">
        <v>849</v>
      </c>
      <c r="AP128" s="734">
        <v>0.1</v>
      </c>
      <c r="AQ128" s="687" t="s">
        <v>605</v>
      </c>
      <c r="AR128" s="691" t="s">
        <v>462</v>
      </c>
      <c r="AS128" s="750" t="str">
        <f t="shared" si="4"/>
        <v>大阪府堺市</v>
      </c>
      <c r="AT128" s="762">
        <v>10.7</v>
      </c>
      <c r="AU128" s="691">
        <v>10.55</v>
      </c>
      <c r="AV128" s="753">
        <v>10.45</v>
      </c>
    </row>
    <row r="129" spans="10:48">
      <c r="J129" s="198"/>
      <c r="K129" s="198"/>
      <c r="L129" s="198"/>
      <c r="M129" s="198"/>
      <c r="N129" s="198"/>
      <c r="AJ129" s="198"/>
      <c r="AL129" s="681" t="s">
        <v>433</v>
      </c>
      <c r="AM129" s="681" t="s">
        <v>239</v>
      </c>
      <c r="AO129" s="728" t="s">
        <v>849</v>
      </c>
      <c r="AP129" s="734">
        <v>0.1</v>
      </c>
      <c r="AQ129" s="687" t="s">
        <v>605</v>
      </c>
      <c r="AR129" s="691" t="s">
        <v>335</v>
      </c>
      <c r="AS129" s="750" t="str">
        <f t="shared" si="4"/>
        <v>大阪府枚方市</v>
      </c>
      <c r="AT129" s="762">
        <v>10.7</v>
      </c>
      <c r="AU129" s="691">
        <v>10.55</v>
      </c>
      <c r="AV129" s="753">
        <v>10.45</v>
      </c>
    </row>
    <row r="130" spans="10:48">
      <c r="J130" s="198"/>
      <c r="K130" s="198"/>
      <c r="L130" s="198"/>
      <c r="M130" s="198"/>
      <c r="N130" s="198"/>
      <c r="AJ130" s="198"/>
      <c r="AL130" s="681" t="s">
        <v>433</v>
      </c>
      <c r="AM130" s="681" t="s">
        <v>89</v>
      </c>
      <c r="AO130" s="728" t="s">
        <v>849</v>
      </c>
      <c r="AP130" s="734">
        <v>0.1</v>
      </c>
      <c r="AQ130" s="687" t="s">
        <v>605</v>
      </c>
      <c r="AR130" s="691" t="s">
        <v>323</v>
      </c>
      <c r="AS130" s="750" t="str">
        <f t="shared" si="4"/>
        <v>大阪府茨木市</v>
      </c>
      <c r="AT130" s="762">
        <v>10.7</v>
      </c>
      <c r="AU130" s="691">
        <v>10.55</v>
      </c>
      <c r="AV130" s="753">
        <v>10.45</v>
      </c>
    </row>
    <row r="131" spans="10:48">
      <c r="J131" s="198"/>
      <c r="K131" s="198"/>
      <c r="L131" s="198"/>
      <c r="M131" s="198"/>
      <c r="N131" s="198"/>
      <c r="AJ131" s="198"/>
      <c r="AL131" s="681" t="s">
        <v>433</v>
      </c>
      <c r="AM131" s="681" t="s">
        <v>827</v>
      </c>
      <c r="AO131" s="728" t="s">
        <v>849</v>
      </c>
      <c r="AP131" s="734">
        <v>0.1</v>
      </c>
      <c r="AQ131" s="687" t="s">
        <v>605</v>
      </c>
      <c r="AR131" s="691" t="s">
        <v>409</v>
      </c>
      <c r="AS131" s="750" t="str">
        <f t="shared" ref="AS131:AS194" si="5">AQ131&amp;AR131</f>
        <v>大阪府八尾市</v>
      </c>
      <c r="AT131" s="762">
        <v>10.7</v>
      </c>
      <c r="AU131" s="691">
        <v>10.55</v>
      </c>
      <c r="AV131" s="753">
        <v>10.45</v>
      </c>
    </row>
    <row r="132" spans="10:48">
      <c r="J132" s="198"/>
      <c r="K132" s="198"/>
      <c r="L132" s="198"/>
      <c r="M132" s="198"/>
      <c r="N132" s="198"/>
      <c r="AJ132" s="198"/>
      <c r="AL132" s="681" t="s">
        <v>433</v>
      </c>
      <c r="AM132" s="681" t="s">
        <v>975</v>
      </c>
      <c r="AO132" s="728" t="s">
        <v>849</v>
      </c>
      <c r="AP132" s="734">
        <v>0.1</v>
      </c>
      <c r="AQ132" s="687" t="s">
        <v>605</v>
      </c>
      <c r="AR132" s="691" t="s">
        <v>974</v>
      </c>
      <c r="AS132" s="750" t="str">
        <f t="shared" si="5"/>
        <v>大阪府松原市</v>
      </c>
      <c r="AT132" s="762">
        <v>10.7</v>
      </c>
      <c r="AU132" s="691">
        <v>10.55</v>
      </c>
      <c r="AV132" s="753">
        <v>10.45</v>
      </c>
    </row>
    <row r="133" spans="10:48">
      <c r="J133" s="198"/>
      <c r="K133" s="198"/>
      <c r="L133" s="198"/>
      <c r="M133" s="198"/>
      <c r="N133" s="198"/>
      <c r="AJ133" s="198"/>
      <c r="AL133" s="681" t="s">
        <v>433</v>
      </c>
      <c r="AM133" s="681" t="s">
        <v>977</v>
      </c>
      <c r="AO133" s="728" t="s">
        <v>849</v>
      </c>
      <c r="AP133" s="734">
        <v>0.1</v>
      </c>
      <c r="AQ133" s="687" t="s">
        <v>605</v>
      </c>
      <c r="AR133" s="691" t="s">
        <v>640</v>
      </c>
      <c r="AS133" s="750" t="str">
        <f t="shared" si="5"/>
        <v>大阪府摂津市</v>
      </c>
      <c r="AT133" s="762">
        <v>10.7</v>
      </c>
      <c r="AU133" s="691">
        <v>10.55</v>
      </c>
      <c r="AV133" s="753">
        <v>10.45</v>
      </c>
    </row>
    <row r="134" spans="10:48">
      <c r="J134" s="198"/>
      <c r="K134" s="198"/>
      <c r="L134" s="198"/>
      <c r="M134" s="198"/>
      <c r="N134" s="198"/>
      <c r="AJ134" s="198"/>
      <c r="AL134" s="681" t="s">
        <v>433</v>
      </c>
      <c r="AM134" s="681" t="s">
        <v>208</v>
      </c>
      <c r="AO134" s="728" t="s">
        <v>849</v>
      </c>
      <c r="AP134" s="734">
        <v>0.1</v>
      </c>
      <c r="AQ134" s="687" t="s">
        <v>605</v>
      </c>
      <c r="AR134" s="691" t="s">
        <v>981</v>
      </c>
      <c r="AS134" s="750" t="str">
        <f t="shared" si="5"/>
        <v>大阪府高石市</v>
      </c>
      <c r="AT134" s="762">
        <v>10.7</v>
      </c>
      <c r="AU134" s="691">
        <v>10.55</v>
      </c>
      <c r="AV134" s="753">
        <v>10.45</v>
      </c>
    </row>
    <row r="135" spans="10:48">
      <c r="J135" s="198"/>
      <c r="K135" s="198"/>
      <c r="L135" s="198"/>
      <c r="M135" s="198"/>
      <c r="N135" s="198"/>
      <c r="AJ135" s="198"/>
      <c r="AL135" s="681" t="s">
        <v>433</v>
      </c>
      <c r="AM135" s="681" t="s">
        <v>349</v>
      </c>
      <c r="AO135" s="728" t="s">
        <v>849</v>
      </c>
      <c r="AP135" s="734">
        <v>0.1</v>
      </c>
      <c r="AQ135" s="687" t="s">
        <v>605</v>
      </c>
      <c r="AR135" s="691" t="s">
        <v>781</v>
      </c>
      <c r="AS135" s="750" t="str">
        <f t="shared" si="5"/>
        <v>大阪府東大阪市</v>
      </c>
      <c r="AT135" s="762">
        <v>10.7</v>
      </c>
      <c r="AU135" s="691">
        <v>10.55</v>
      </c>
      <c r="AV135" s="753">
        <v>10.45</v>
      </c>
    </row>
    <row r="136" spans="10:48">
      <c r="J136" s="198"/>
      <c r="K136" s="198"/>
      <c r="L136" s="198"/>
      <c r="M136" s="198"/>
      <c r="N136" s="198"/>
      <c r="AJ136" s="198"/>
      <c r="AL136" s="681" t="s">
        <v>433</v>
      </c>
      <c r="AM136" s="681" t="s">
        <v>614</v>
      </c>
      <c r="AO136" s="728" t="s">
        <v>849</v>
      </c>
      <c r="AP136" s="734">
        <v>0.1</v>
      </c>
      <c r="AQ136" s="687" t="s">
        <v>605</v>
      </c>
      <c r="AR136" s="691" t="s">
        <v>426</v>
      </c>
      <c r="AS136" s="750" t="str">
        <f t="shared" si="5"/>
        <v>大阪府交野市</v>
      </c>
      <c r="AT136" s="762">
        <v>10.7</v>
      </c>
      <c r="AU136" s="691">
        <v>10.55</v>
      </c>
      <c r="AV136" s="753">
        <v>10.45</v>
      </c>
    </row>
    <row r="137" spans="10:48">
      <c r="J137" s="198"/>
      <c r="K137" s="198"/>
      <c r="L137" s="198"/>
      <c r="M137" s="198"/>
      <c r="N137" s="198"/>
      <c r="AJ137" s="198"/>
      <c r="AL137" s="681" t="s">
        <v>433</v>
      </c>
      <c r="AM137" s="681" t="s">
        <v>532</v>
      </c>
      <c r="AO137" s="728" t="s">
        <v>849</v>
      </c>
      <c r="AP137" s="734">
        <v>0.1</v>
      </c>
      <c r="AQ137" s="687" t="s">
        <v>608</v>
      </c>
      <c r="AR137" s="691" t="s">
        <v>985</v>
      </c>
      <c r="AS137" s="750" t="str">
        <f t="shared" si="5"/>
        <v>兵庫県尼崎市</v>
      </c>
      <c r="AT137" s="762">
        <v>10.7</v>
      </c>
      <c r="AU137" s="691">
        <v>10.55</v>
      </c>
      <c r="AV137" s="753">
        <v>10.45</v>
      </c>
    </row>
    <row r="138" spans="10:48">
      <c r="J138" s="198"/>
      <c r="K138" s="198"/>
      <c r="L138" s="198"/>
      <c r="M138" s="198"/>
      <c r="N138" s="198"/>
      <c r="AJ138" s="198"/>
      <c r="AL138" s="681" t="s">
        <v>433</v>
      </c>
      <c r="AM138" s="681" t="s">
        <v>646</v>
      </c>
      <c r="AO138" s="728" t="s">
        <v>849</v>
      </c>
      <c r="AP138" s="734">
        <v>0.1</v>
      </c>
      <c r="AQ138" s="687" t="s">
        <v>608</v>
      </c>
      <c r="AR138" s="691" t="s">
        <v>987</v>
      </c>
      <c r="AS138" s="750" t="str">
        <f t="shared" si="5"/>
        <v>兵庫県伊丹市</v>
      </c>
      <c r="AT138" s="762">
        <v>10.7</v>
      </c>
      <c r="AU138" s="691">
        <v>10.55</v>
      </c>
      <c r="AV138" s="753">
        <v>10.45</v>
      </c>
    </row>
    <row r="139" spans="10:48">
      <c r="J139" s="198"/>
      <c r="K139" s="198"/>
      <c r="L139" s="198"/>
      <c r="M139" s="198"/>
      <c r="N139" s="198"/>
      <c r="AJ139" s="198"/>
      <c r="AL139" s="681" t="s">
        <v>433</v>
      </c>
      <c r="AM139" s="681" t="s">
        <v>83</v>
      </c>
      <c r="AO139" s="728" t="s">
        <v>849</v>
      </c>
      <c r="AP139" s="734">
        <v>0.1</v>
      </c>
      <c r="AQ139" s="687" t="s">
        <v>608</v>
      </c>
      <c r="AR139" s="691" t="s">
        <v>949</v>
      </c>
      <c r="AS139" s="750" t="str">
        <f t="shared" si="5"/>
        <v>兵庫県川西市</v>
      </c>
      <c r="AT139" s="762">
        <v>10.7</v>
      </c>
      <c r="AU139" s="691">
        <v>10.55</v>
      </c>
      <c r="AV139" s="753">
        <v>10.45</v>
      </c>
    </row>
    <row r="140" spans="10:48">
      <c r="J140" s="198"/>
      <c r="K140" s="198"/>
      <c r="L140" s="198"/>
      <c r="M140" s="198"/>
      <c r="N140" s="198"/>
      <c r="AJ140" s="198"/>
      <c r="AL140" s="681" t="s">
        <v>433</v>
      </c>
      <c r="AM140" s="681" t="s">
        <v>748</v>
      </c>
      <c r="AO140" s="728" t="s">
        <v>849</v>
      </c>
      <c r="AP140" s="734">
        <v>0.1</v>
      </c>
      <c r="AQ140" s="687" t="s">
        <v>608</v>
      </c>
      <c r="AR140" s="691" t="s">
        <v>190</v>
      </c>
      <c r="AS140" s="750" t="str">
        <f t="shared" si="5"/>
        <v>兵庫県三田市</v>
      </c>
      <c r="AT140" s="762">
        <v>10.7</v>
      </c>
      <c r="AU140" s="691">
        <v>10.55</v>
      </c>
      <c r="AV140" s="753">
        <v>10.45</v>
      </c>
    </row>
    <row r="141" spans="10:48">
      <c r="J141" s="198"/>
      <c r="K141" s="198"/>
      <c r="L141" s="198"/>
      <c r="M141" s="198"/>
      <c r="N141" s="198"/>
      <c r="AJ141" s="198"/>
      <c r="AL141" s="681" t="s">
        <v>433</v>
      </c>
      <c r="AM141" s="681" t="s">
        <v>684</v>
      </c>
      <c r="AO141" s="728" t="s">
        <v>849</v>
      </c>
      <c r="AP141" s="734">
        <v>0.1</v>
      </c>
      <c r="AQ141" s="687" t="s">
        <v>451</v>
      </c>
      <c r="AR141" s="691" t="s">
        <v>162</v>
      </c>
      <c r="AS141" s="750" t="str">
        <f t="shared" si="5"/>
        <v>広島県広島市</v>
      </c>
      <c r="AT141" s="762">
        <v>10.7</v>
      </c>
      <c r="AU141" s="691">
        <v>10.55</v>
      </c>
      <c r="AV141" s="753">
        <v>10.45</v>
      </c>
    </row>
    <row r="142" spans="10:48">
      <c r="J142" s="198"/>
      <c r="K142" s="198"/>
      <c r="L142" s="198"/>
      <c r="M142" s="198"/>
      <c r="N142" s="198"/>
      <c r="AJ142" s="198"/>
      <c r="AL142" s="681" t="s">
        <v>433</v>
      </c>
      <c r="AM142" s="681" t="s">
        <v>765</v>
      </c>
      <c r="AO142" s="728" t="s">
        <v>849</v>
      </c>
      <c r="AP142" s="734">
        <v>0.1</v>
      </c>
      <c r="AQ142" s="687" t="s">
        <v>451</v>
      </c>
      <c r="AR142" s="691" t="s">
        <v>192</v>
      </c>
      <c r="AS142" s="750" t="str">
        <f t="shared" si="5"/>
        <v>広島県府中町</v>
      </c>
      <c r="AT142" s="762">
        <v>10.7</v>
      </c>
      <c r="AU142" s="691">
        <v>10.55</v>
      </c>
      <c r="AV142" s="753">
        <v>10.45</v>
      </c>
    </row>
    <row r="143" spans="10:48">
      <c r="J143" s="198"/>
      <c r="K143" s="198"/>
      <c r="L143" s="198"/>
      <c r="M143" s="198"/>
      <c r="N143" s="198"/>
      <c r="AJ143" s="198"/>
      <c r="AL143" s="681" t="s">
        <v>433</v>
      </c>
      <c r="AM143" s="681" t="s">
        <v>326</v>
      </c>
      <c r="AO143" s="728" t="s">
        <v>849</v>
      </c>
      <c r="AP143" s="734">
        <v>0.1</v>
      </c>
      <c r="AQ143" s="687" t="s">
        <v>649</v>
      </c>
      <c r="AR143" s="691" t="s">
        <v>2392</v>
      </c>
      <c r="AS143" s="750" t="str">
        <f t="shared" si="5"/>
        <v>福岡県福岡市</v>
      </c>
      <c r="AT143" s="762">
        <v>10.7</v>
      </c>
      <c r="AU143" s="691">
        <v>10.55</v>
      </c>
      <c r="AV143" s="753">
        <v>10.45</v>
      </c>
    </row>
    <row r="144" spans="10:48" ht="14.25">
      <c r="J144" s="198"/>
      <c r="K144" s="198"/>
      <c r="L144" s="198"/>
      <c r="M144" s="198"/>
      <c r="N144" s="198"/>
      <c r="AJ144" s="198"/>
      <c r="AL144" s="681" t="s">
        <v>433</v>
      </c>
      <c r="AM144" s="681" t="s">
        <v>991</v>
      </c>
      <c r="AO144" s="729" t="s">
        <v>849</v>
      </c>
      <c r="AP144" s="735">
        <v>0.1</v>
      </c>
      <c r="AQ144" s="688" t="s">
        <v>649</v>
      </c>
      <c r="AR144" s="692" t="s">
        <v>2393</v>
      </c>
      <c r="AS144" s="751" t="str">
        <f t="shared" si="5"/>
        <v>福岡県春日市</v>
      </c>
      <c r="AT144" s="763">
        <v>10.7</v>
      </c>
      <c r="AU144" s="692">
        <v>10.55</v>
      </c>
      <c r="AV144" s="756">
        <v>10.45</v>
      </c>
    </row>
    <row r="145" spans="10:48">
      <c r="J145" s="198"/>
      <c r="K145" s="198"/>
      <c r="L145" s="198"/>
      <c r="M145" s="198"/>
      <c r="N145" s="198"/>
      <c r="AJ145" s="198"/>
      <c r="AL145" s="681" t="s">
        <v>433</v>
      </c>
      <c r="AM145" s="681" t="s">
        <v>997</v>
      </c>
      <c r="AO145" s="730" t="s">
        <v>992</v>
      </c>
      <c r="AP145" s="736">
        <v>6.e-002</v>
      </c>
      <c r="AQ145" s="686" t="s">
        <v>464</v>
      </c>
      <c r="AR145" s="690" t="s">
        <v>995</v>
      </c>
      <c r="AS145" s="752" t="str">
        <f t="shared" si="5"/>
        <v>宮城県仙台市</v>
      </c>
      <c r="AT145" s="764">
        <v>10.42</v>
      </c>
      <c r="AU145" s="690">
        <v>10.33</v>
      </c>
      <c r="AV145" s="752">
        <v>10.27</v>
      </c>
    </row>
    <row r="146" spans="10:48">
      <c r="J146" s="198"/>
      <c r="K146" s="198"/>
      <c r="L146" s="198"/>
      <c r="M146" s="198"/>
      <c r="N146" s="198"/>
      <c r="AJ146" s="198"/>
      <c r="AL146" s="681" t="s">
        <v>433</v>
      </c>
      <c r="AM146" s="681" t="s">
        <v>352</v>
      </c>
      <c r="AO146" s="728" t="s">
        <v>992</v>
      </c>
      <c r="AP146" s="734">
        <v>6.e-002</v>
      </c>
      <c r="AQ146" s="687" t="s">
        <v>464</v>
      </c>
      <c r="AR146" s="691" t="s">
        <v>95</v>
      </c>
      <c r="AS146" s="753" t="str">
        <f t="shared" si="5"/>
        <v>宮城県多賀城市</v>
      </c>
      <c r="AT146" s="762">
        <v>10.42</v>
      </c>
      <c r="AU146" s="691">
        <v>10.33</v>
      </c>
      <c r="AV146" s="753">
        <v>10.27</v>
      </c>
    </row>
    <row r="147" spans="10:48">
      <c r="J147" s="198"/>
      <c r="K147" s="198"/>
      <c r="L147" s="198"/>
      <c r="M147" s="198"/>
      <c r="N147" s="198"/>
      <c r="AJ147" s="198"/>
      <c r="AL147" s="681" t="s">
        <v>433</v>
      </c>
      <c r="AM147" s="681" t="s">
        <v>999</v>
      </c>
      <c r="AO147" s="728" t="s">
        <v>992</v>
      </c>
      <c r="AP147" s="734">
        <v>6.e-002</v>
      </c>
      <c r="AQ147" s="687" t="s">
        <v>503</v>
      </c>
      <c r="AR147" s="691" t="s">
        <v>109</v>
      </c>
      <c r="AS147" s="753" t="str">
        <f t="shared" si="5"/>
        <v>茨城県土浦市</v>
      </c>
      <c r="AT147" s="762">
        <v>10.42</v>
      </c>
      <c r="AU147" s="691">
        <v>10.33</v>
      </c>
      <c r="AV147" s="753">
        <v>10.27</v>
      </c>
    </row>
    <row r="148" spans="10:48">
      <c r="J148" s="198"/>
      <c r="K148" s="198"/>
      <c r="L148" s="198"/>
      <c r="M148" s="198"/>
      <c r="N148" s="198"/>
      <c r="AJ148" s="198"/>
      <c r="AL148" s="681" t="s">
        <v>433</v>
      </c>
      <c r="AM148" s="681" t="s">
        <v>808</v>
      </c>
      <c r="AO148" s="728" t="s">
        <v>992</v>
      </c>
      <c r="AP148" s="734">
        <v>6.e-002</v>
      </c>
      <c r="AQ148" s="687" t="s">
        <v>503</v>
      </c>
      <c r="AR148" s="691" t="s">
        <v>329</v>
      </c>
      <c r="AS148" s="753" t="str">
        <f t="shared" si="5"/>
        <v>茨城県古河市</v>
      </c>
      <c r="AT148" s="762">
        <v>10.42</v>
      </c>
      <c r="AU148" s="691">
        <v>10.33</v>
      </c>
      <c r="AV148" s="753">
        <v>10.27</v>
      </c>
    </row>
    <row r="149" spans="10:48">
      <c r="J149" s="198"/>
      <c r="K149" s="198"/>
      <c r="L149" s="198"/>
      <c r="M149" s="198"/>
      <c r="N149" s="198"/>
      <c r="AJ149" s="198"/>
      <c r="AL149" s="681" t="s">
        <v>433</v>
      </c>
      <c r="AM149" s="681" t="s">
        <v>869</v>
      </c>
      <c r="AO149" s="728" t="s">
        <v>992</v>
      </c>
      <c r="AP149" s="734">
        <v>6.e-002</v>
      </c>
      <c r="AQ149" s="687" t="s">
        <v>503</v>
      </c>
      <c r="AR149" s="691" t="s">
        <v>930</v>
      </c>
      <c r="AS149" s="753" t="str">
        <f t="shared" si="5"/>
        <v>茨城県利根町</v>
      </c>
      <c r="AT149" s="762">
        <v>10.42</v>
      </c>
      <c r="AU149" s="691">
        <v>10.33</v>
      </c>
      <c r="AV149" s="753">
        <v>10.27</v>
      </c>
    </row>
    <row r="150" spans="10:48">
      <c r="J150" s="198"/>
      <c r="K150" s="198"/>
      <c r="L150" s="198"/>
      <c r="M150" s="198"/>
      <c r="N150" s="198"/>
      <c r="AJ150" s="198"/>
      <c r="AL150" s="681" t="s">
        <v>433</v>
      </c>
      <c r="AM150" s="681" t="s">
        <v>1005</v>
      </c>
      <c r="AO150" s="728" t="s">
        <v>992</v>
      </c>
      <c r="AP150" s="734">
        <v>6.e-002</v>
      </c>
      <c r="AQ150" s="687" t="s">
        <v>170</v>
      </c>
      <c r="AR150" s="691" t="s">
        <v>130</v>
      </c>
      <c r="AS150" s="753" t="str">
        <f t="shared" si="5"/>
        <v>栃木県宇都宮市</v>
      </c>
      <c r="AT150" s="762">
        <v>10.42</v>
      </c>
      <c r="AU150" s="691">
        <v>10.33</v>
      </c>
      <c r="AV150" s="753">
        <v>10.27</v>
      </c>
    </row>
    <row r="151" spans="10:48">
      <c r="J151" s="198"/>
      <c r="K151" s="198"/>
      <c r="L151" s="198"/>
      <c r="M151" s="198"/>
      <c r="N151" s="198"/>
      <c r="AJ151" s="198"/>
      <c r="AL151" s="681" t="s">
        <v>433</v>
      </c>
      <c r="AM151" s="681" t="s">
        <v>280</v>
      </c>
      <c r="AO151" s="728" t="s">
        <v>992</v>
      </c>
      <c r="AP151" s="734">
        <v>6.e-002</v>
      </c>
      <c r="AQ151" s="687" t="s">
        <v>170</v>
      </c>
      <c r="AR151" s="691" t="s">
        <v>1009</v>
      </c>
      <c r="AS151" s="753" t="str">
        <f t="shared" si="5"/>
        <v>栃木県野木町</v>
      </c>
      <c r="AT151" s="762">
        <v>10.42</v>
      </c>
      <c r="AU151" s="691">
        <v>10.33</v>
      </c>
      <c r="AV151" s="753">
        <v>10.27</v>
      </c>
    </row>
    <row r="152" spans="10:48">
      <c r="J152" s="198"/>
      <c r="K152" s="198"/>
      <c r="L152" s="198"/>
      <c r="M152" s="198"/>
      <c r="N152" s="198"/>
      <c r="AJ152" s="198"/>
      <c r="AL152" s="681" t="s">
        <v>433</v>
      </c>
      <c r="AM152" s="681" t="s">
        <v>290</v>
      </c>
      <c r="AO152" s="728" t="s">
        <v>992</v>
      </c>
      <c r="AP152" s="734">
        <v>6.e-002</v>
      </c>
      <c r="AQ152" s="687" t="s">
        <v>500</v>
      </c>
      <c r="AR152" s="691" t="s">
        <v>517</v>
      </c>
      <c r="AS152" s="753" t="str">
        <f t="shared" si="5"/>
        <v>群馬県高崎市</v>
      </c>
      <c r="AT152" s="762">
        <v>10.42</v>
      </c>
      <c r="AU152" s="691">
        <v>10.33</v>
      </c>
      <c r="AV152" s="753">
        <v>10.27</v>
      </c>
    </row>
    <row r="153" spans="10:48">
      <c r="J153" s="198"/>
      <c r="K153" s="198"/>
      <c r="L153" s="198"/>
      <c r="M153" s="198"/>
      <c r="N153" s="198"/>
      <c r="AJ153" s="198"/>
      <c r="AL153" s="681" t="s">
        <v>433</v>
      </c>
      <c r="AM153" s="681" t="s">
        <v>756</v>
      </c>
      <c r="AO153" s="728" t="s">
        <v>992</v>
      </c>
      <c r="AP153" s="734">
        <v>6.e-002</v>
      </c>
      <c r="AQ153" s="687" t="s">
        <v>514</v>
      </c>
      <c r="AR153" s="691" t="s">
        <v>1010</v>
      </c>
      <c r="AS153" s="753" t="str">
        <f t="shared" si="5"/>
        <v>埼玉県川越市</v>
      </c>
      <c r="AT153" s="762">
        <v>10.42</v>
      </c>
      <c r="AU153" s="691">
        <v>10.33</v>
      </c>
      <c r="AV153" s="753">
        <v>10.27</v>
      </c>
    </row>
    <row r="154" spans="10:48">
      <c r="J154" s="198"/>
      <c r="K154" s="198"/>
      <c r="L154" s="198"/>
      <c r="M154" s="198"/>
      <c r="N154" s="198"/>
      <c r="AJ154" s="198"/>
      <c r="AL154" s="681" t="s">
        <v>433</v>
      </c>
      <c r="AM154" s="681" t="s">
        <v>1011</v>
      </c>
      <c r="AO154" s="728" t="s">
        <v>992</v>
      </c>
      <c r="AP154" s="734">
        <v>6.e-002</v>
      </c>
      <c r="AQ154" s="687" t="s">
        <v>514</v>
      </c>
      <c r="AR154" s="691" t="s">
        <v>135</v>
      </c>
      <c r="AS154" s="753" t="str">
        <f t="shared" si="5"/>
        <v>埼玉県行田市</v>
      </c>
      <c r="AT154" s="762">
        <v>10.42</v>
      </c>
      <c r="AU154" s="691">
        <v>10.33</v>
      </c>
      <c r="AV154" s="753">
        <v>10.27</v>
      </c>
    </row>
    <row r="155" spans="10:48">
      <c r="J155" s="198"/>
      <c r="K155" s="198"/>
      <c r="L155" s="198"/>
      <c r="M155" s="198"/>
      <c r="N155" s="198"/>
      <c r="AJ155" s="198"/>
      <c r="AL155" s="681" t="s">
        <v>433</v>
      </c>
      <c r="AM155" s="681" t="s">
        <v>1001</v>
      </c>
      <c r="AO155" s="728" t="s">
        <v>992</v>
      </c>
      <c r="AP155" s="734">
        <v>6.e-002</v>
      </c>
      <c r="AQ155" s="687" t="s">
        <v>514</v>
      </c>
      <c r="AR155" s="691" t="s">
        <v>986</v>
      </c>
      <c r="AS155" s="753" t="str">
        <f t="shared" si="5"/>
        <v>埼玉県所沢市</v>
      </c>
      <c r="AT155" s="762">
        <v>10.42</v>
      </c>
      <c r="AU155" s="691">
        <v>10.33</v>
      </c>
      <c r="AV155" s="753">
        <v>10.27</v>
      </c>
    </row>
    <row r="156" spans="10:48">
      <c r="J156" s="198"/>
      <c r="K156" s="198"/>
      <c r="L156" s="198"/>
      <c r="M156" s="198"/>
      <c r="N156" s="198"/>
      <c r="AJ156" s="198"/>
      <c r="AL156" s="681" t="s">
        <v>433</v>
      </c>
      <c r="AM156" s="681" t="s">
        <v>1012</v>
      </c>
      <c r="AO156" s="728" t="s">
        <v>992</v>
      </c>
      <c r="AP156" s="734">
        <v>6.e-002</v>
      </c>
      <c r="AQ156" s="687" t="s">
        <v>514</v>
      </c>
      <c r="AR156" s="691" t="s">
        <v>342</v>
      </c>
      <c r="AS156" s="753" t="str">
        <f t="shared" si="5"/>
        <v>埼玉県飯能市</v>
      </c>
      <c r="AT156" s="762">
        <v>10.42</v>
      </c>
      <c r="AU156" s="691">
        <v>10.33</v>
      </c>
      <c r="AV156" s="753">
        <v>10.27</v>
      </c>
    </row>
    <row r="157" spans="10:48">
      <c r="J157" s="198"/>
      <c r="K157" s="198"/>
      <c r="L157" s="198"/>
      <c r="M157" s="198"/>
      <c r="N157" s="198"/>
      <c r="AJ157" s="198"/>
      <c r="AL157" s="681" t="s">
        <v>433</v>
      </c>
      <c r="AM157" s="681" t="s">
        <v>154</v>
      </c>
      <c r="AO157" s="728" t="s">
        <v>992</v>
      </c>
      <c r="AP157" s="734">
        <v>6.e-002</v>
      </c>
      <c r="AQ157" s="687" t="s">
        <v>514</v>
      </c>
      <c r="AR157" s="691" t="s">
        <v>356</v>
      </c>
      <c r="AS157" s="753" t="str">
        <f t="shared" si="5"/>
        <v>埼玉県加須市</v>
      </c>
      <c r="AT157" s="762">
        <v>10.42</v>
      </c>
      <c r="AU157" s="691">
        <v>10.33</v>
      </c>
      <c r="AV157" s="753">
        <v>10.27</v>
      </c>
    </row>
    <row r="158" spans="10:48">
      <c r="J158" s="198"/>
      <c r="K158" s="198"/>
      <c r="L158" s="198"/>
      <c r="M158" s="198"/>
      <c r="N158" s="198"/>
      <c r="AJ158" s="198"/>
      <c r="AL158" s="681" t="s">
        <v>433</v>
      </c>
      <c r="AM158" s="681" t="s">
        <v>1016</v>
      </c>
      <c r="AO158" s="728" t="s">
        <v>992</v>
      </c>
      <c r="AP158" s="734">
        <v>6.e-002</v>
      </c>
      <c r="AQ158" s="687" t="s">
        <v>514</v>
      </c>
      <c r="AR158" s="691" t="s">
        <v>1013</v>
      </c>
      <c r="AS158" s="753" t="str">
        <f t="shared" si="5"/>
        <v>埼玉県東松山市</v>
      </c>
      <c r="AT158" s="762">
        <v>10.42</v>
      </c>
      <c r="AU158" s="691">
        <v>10.33</v>
      </c>
      <c r="AV158" s="753">
        <v>10.27</v>
      </c>
    </row>
    <row r="159" spans="10:48">
      <c r="J159" s="198"/>
      <c r="K159" s="198"/>
      <c r="L159" s="198"/>
      <c r="M159" s="198"/>
      <c r="N159" s="198"/>
      <c r="AJ159" s="198"/>
      <c r="AL159" s="681" t="s">
        <v>433</v>
      </c>
      <c r="AM159" s="681" t="s">
        <v>1017</v>
      </c>
      <c r="AO159" s="728" t="s">
        <v>992</v>
      </c>
      <c r="AP159" s="734">
        <v>6.e-002</v>
      </c>
      <c r="AQ159" s="687" t="s">
        <v>514</v>
      </c>
      <c r="AR159" s="691" t="s">
        <v>715</v>
      </c>
      <c r="AS159" s="753" t="str">
        <f t="shared" si="5"/>
        <v>埼玉県春日部市</v>
      </c>
      <c r="AT159" s="762">
        <v>10.42</v>
      </c>
      <c r="AU159" s="691">
        <v>10.33</v>
      </c>
      <c r="AV159" s="753">
        <v>10.27</v>
      </c>
    </row>
    <row r="160" spans="10:48">
      <c r="J160" s="198"/>
      <c r="K160" s="198"/>
      <c r="L160" s="198"/>
      <c r="M160" s="198"/>
      <c r="N160" s="198"/>
      <c r="AJ160" s="198"/>
      <c r="AL160" s="681" t="s">
        <v>433</v>
      </c>
      <c r="AM160" s="681" t="s">
        <v>656</v>
      </c>
      <c r="AO160" s="728" t="s">
        <v>992</v>
      </c>
      <c r="AP160" s="734">
        <v>6.e-002</v>
      </c>
      <c r="AQ160" s="687" t="s">
        <v>514</v>
      </c>
      <c r="AR160" s="691" t="s">
        <v>1019</v>
      </c>
      <c r="AS160" s="753" t="str">
        <f t="shared" si="5"/>
        <v>埼玉県狭山市</v>
      </c>
      <c r="AT160" s="762">
        <v>10.42</v>
      </c>
      <c r="AU160" s="691">
        <v>10.33</v>
      </c>
      <c r="AV160" s="753">
        <v>10.27</v>
      </c>
    </row>
    <row r="161" spans="10:48">
      <c r="J161" s="198"/>
      <c r="K161" s="198"/>
      <c r="L161" s="198"/>
      <c r="M161" s="198"/>
      <c r="N161" s="198"/>
      <c r="AJ161" s="198"/>
      <c r="AL161" s="681" t="s">
        <v>433</v>
      </c>
      <c r="AM161" s="681" t="s">
        <v>392</v>
      </c>
      <c r="AO161" s="728" t="s">
        <v>992</v>
      </c>
      <c r="AP161" s="734">
        <v>6.e-002</v>
      </c>
      <c r="AQ161" s="687" t="s">
        <v>514</v>
      </c>
      <c r="AR161" s="691" t="s">
        <v>363</v>
      </c>
      <c r="AS161" s="753" t="str">
        <f t="shared" si="5"/>
        <v>埼玉県羽生市</v>
      </c>
      <c r="AT161" s="762">
        <v>10.42</v>
      </c>
      <c r="AU161" s="691">
        <v>10.33</v>
      </c>
      <c r="AV161" s="753">
        <v>10.27</v>
      </c>
    </row>
    <row r="162" spans="10:48">
      <c r="J162" s="198"/>
      <c r="K162" s="198"/>
      <c r="L162" s="198"/>
      <c r="M162" s="198"/>
      <c r="N162" s="198"/>
      <c r="AJ162" s="198"/>
      <c r="AL162" s="681" t="s">
        <v>433</v>
      </c>
      <c r="AM162" s="681" t="s">
        <v>864</v>
      </c>
      <c r="AO162" s="728" t="s">
        <v>992</v>
      </c>
      <c r="AP162" s="734">
        <v>6.e-002</v>
      </c>
      <c r="AQ162" s="687" t="s">
        <v>514</v>
      </c>
      <c r="AR162" s="691" t="s">
        <v>1020</v>
      </c>
      <c r="AS162" s="753" t="str">
        <f t="shared" si="5"/>
        <v>埼玉県鴻巣市</v>
      </c>
      <c r="AT162" s="762">
        <v>10.42</v>
      </c>
      <c r="AU162" s="691">
        <v>10.33</v>
      </c>
      <c r="AV162" s="753">
        <v>10.27</v>
      </c>
    </row>
    <row r="163" spans="10:48">
      <c r="J163" s="198"/>
      <c r="K163" s="198"/>
      <c r="L163" s="198"/>
      <c r="M163" s="198"/>
      <c r="N163" s="198"/>
      <c r="AJ163" s="198"/>
      <c r="AL163" s="681" t="s">
        <v>433</v>
      </c>
      <c r="AM163" s="681" t="s">
        <v>1023</v>
      </c>
      <c r="AO163" s="728" t="s">
        <v>992</v>
      </c>
      <c r="AP163" s="734">
        <v>6.e-002</v>
      </c>
      <c r="AQ163" s="687" t="s">
        <v>514</v>
      </c>
      <c r="AR163" s="691" t="s">
        <v>512</v>
      </c>
      <c r="AS163" s="753" t="str">
        <f t="shared" si="5"/>
        <v>埼玉県上尾市</v>
      </c>
      <c r="AT163" s="762">
        <v>10.42</v>
      </c>
      <c r="AU163" s="691">
        <v>10.33</v>
      </c>
      <c r="AV163" s="753">
        <v>10.27</v>
      </c>
    </row>
    <row r="164" spans="10:48">
      <c r="J164" s="198"/>
      <c r="K164" s="198"/>
      <c r="L164" s="198"/>
      <c r="M164" s="198"/>
      <c r="N164" s="198"/>
      <c r="AJ164" s="198"/>
      <c r="AL164" s="681" t="s">
        <v>433</v>
      </c>
      <c r="AM164" s="681" t="s">
        <v>872</v>
      </c>
      <c r="AO164" s="728" t="s">
        <v>992</v>
      </c>
      <c r="AP164" s="734">
        <v>6.e-002</v>
      </c>
      <c r="AQ164" s="687" t="s">
        <v>514</v>
      </c>
      <c r="AR164" s="691" t="s">
        <v>970</v>
      </c>
      <c r="AS164" s="753" t="str">
        <f t="shared" si="5"/>
        <v>埼玉県越谷市</v>
      </c>
      <c r="AT164" s="762">
        <v>10.42</v>
      </c>
      <c r="AU164" s="691">
        <v>10.33</v>
      </c>
      <c r="AV164" s="753">
        <v>10.27</v>
      </c>
    </row>
    <row r="165" spans="10:48">
      <c r="J165" s="198"/>
      <c r="K165" s="198"/>
      <c r="L165" s="198"/>
      <c r="M165" s="198"/>
      <c r="N165" s="198"/>
      <c r="AJ165" s="198"/>
      <c r="AL165" s="681" t="s">
        <v>433</v>
      </c>
      <c r="AM165" s="681" t="s">
        <v>1026</v>
      </c>
      <c r="AO165" s="728" t="s">
        <v>992</v>
      </c>
      <c r="AP165" s="734">
        <v>6.e-002</v>
      </c>
      <c r="AQ165" s="687" t="s">
        <v>514</v>
      </c>
      <c r="AR165" s="691" t="s">
        <v>1024</v>
      </c>
      <c r="AS165" s="753" t="str">
        <f t="shared" si="5"/>
        <v>埼玉県蕨市</v>
      </c>
      <c r="AT165" s="762">
        <v>10.42</v>
      </c>
      <c r="AU165" s="691">
        <v>10.33</v>
      </c>
      <c r="AV165" s="753">
        <v>10.27</v>
      </c>
    </row>
    <row r="166" spans="10:48">
      <c r="J166" s="198"/>
      <c r="K166" s="198"/>
      <c r="L166" s="198"/>
      <c r="M166" s="198"/>
      <c r="N166" s="198"/>
      <c r="AJ166" s="198"/>
      <c r="AL166" s="681" t="s">
        <v>433</v>
      </c>
      <c r="AM166" s="681" t="s">
        <v>74</v>
      </c>
      <c r="AO166" s="728" t="s">
        <v>992</v>
      </c>
      <c r="AP166" s="734">
        <v>6.e-002</v>
      </c>
      <c r="AQ166" s="687" t="s">
        <v>514</v>
      </c>
      <c r="AR166" s="691" t="s">
        <v>1027</v>
      </c>
      <c r="AS166" s="753" t="str">
        <f t="shared" si="5"/>
        <v>埼玉県入間市</v>
      </c>
      <c r="AT166" s="762">
        <v>10.42</v>
      </c>
      <c r="AU166" s="691">
        <v>10.33</v>
      </c>
      <c r="AV166" s="753">
        <v>10.27</v>
      </c>
    </row>
    <row r="167" spans="10:48">
      <c r="J167" s="198"/>
      <c r="K167" s="198"/>
      <c r="L167" s="198"/>
      <c r="M167" s="198"/>
      <c r="N167" s="198"/>
      <c r="AJ167" s="198"/>
      <c r="AL167" s="681" t="s">
        <v>433</v>
      </c>
      <c r="AM167" s="681" t="s">
        <v>270</v>
      </c>
      <c r="AO167" s="728" t="s">
        <v>992</v>
      </c>
      <c r="AP167" s="734">
        <v>6.e-002</v>
      </c>
      <c r="AQ167" s="687" t="s">
        <v>514</v>
      </c>
      <c r="AR167" s="691" t="s">
        <v>1030</v>
      </c>
      <c r="AS167" s="753" t="str">
        <f t="shared" si="5"/>
        <v>埼玉県桶川市</v>
      </c>
      <c r="AT167" s="762">
        <v>10.42</v>
      </c>
      <c r="AU167" s="691">
        <v>10.33</v>
      </c>
      <c r="AV167" s="753">
        <v>10.27</v>
      </c>
    </row>
    <row r="168" spans="10:48">
      <c r="J168" s="198"/>
      <c r="K168" s="198"/>
      <c r="L168" s="198"/>
      <c r="M168" s="198"/>
      <c r="N168" s="198"/>
      <c r="AJ168" s="198"/>
      <c r="AL168" s="681" t="s">
        <v>433</v>
      </c>
      <c r="AM168" s="681" t="s">
        <v>317</v>
      </c>
      <c r="AO168" s="728" t="s">
        <v>992</v>
      </c>
      <c r="AP168" s="734">
        <v>6.e-002</v>
      </c>
      <c r="AQ168" s="687" t="s">
        <v>514</v>
      </c>
      <c r="AR168" s="691" t="s">
        <v>443</v>
      </c>
      <c r="AS168" s="753" t="str">
        <f t="shared" si="5"/>
        <v>埼玉県久喜市</v>
      </c>
      <c r="AT168" s="762">
        <v>10.42</v>
      </c>
      <c r="AU168" s="691">
        <v>10.33</v>
      </c>
      <c r="AV168" s="753">
        <v>10.27</v>
      </c>
    </row>
    <row r="169" spans="10:48">
      <c r="J169" s="198"/>
      <c r="K169" s="198"/>
      <c r="L169" s="198"/>
      <c r="M169" s="198"/>
      <c r="N169" s="198"/>
      <c r="AJ169" s="198"/>
      <c r="AL169" s="681" t="s">
        <v>433</v>
      </c>
      <c r="AM169" s="681" t="s">
        <v>1039</v>
      </c>
      <c r="AO169" s="728" t="s">
        <v>992</v>
      </c>
      <c r="AP169" s="734">
        <v>6.e-002</v>
      </c>
      <c r="AQ169" s="687" t="s">
        <v>514</v>
      </c>
      <c r="AR169" s="691" t="s">
        <v>1034</v>
      </c>
      <c r="AS169" s="753" t="str">
        <f t="shared" si="5"/>
        <v>埼玉県北本市</v>
      </c>
      <c r="AT169" s="762">
        <v>10.42</v>
      </c>
      <c r="AU169" s="691">
        <v>10.33</v>
      </c>
      <c r="AV169" s="753">
        <v>10.27</v>
      </c>
    </row>
    <row r="170" spans="10:48">
      <c r="J170" s="198"/>
      <c r="K170" s="198"/>
      <c r="L170" s="198"/>
      <c r="M170" s="198"/>
      <c r="N170" s="198"/>
      <c r="AJ170" s="198"/>
      <c r="AL170" s="681" t="s">
        <v>433</v>
      </c>
      <c r="AM170" s="681" t="s">
        <v>1042</v>
      </c>
      <c r="AO170" s="728" t="s">
        <v>992</v>
      </c>
      <c r="AP170" s="734">
        <v>6.e-002</v>
      </c>
      <c r="AQ170" s="687" t="s">
        <v>514</v>
      </c>
      <c r="AR170" s="691" t="s">
        <v>965</v>
      </c>
      <c r="AS170" s="753" t="str">
        <f t="shared" si="5"/>
        <v>埼玉県富士見市</v>
      </c>
      <c r="AT170" s="762">
        <v>10.42</v>
      </c>
      <c r="AU170" s="691">
        <v>10.33</v>
      </c>
      <c r="AV170" s="753">
        <v>10.27</v>
      </c>
    </row>
    <row r="171" spans="10:48">
      <c r="J171" s="198"/>
      <c r="K171" s="198"/>
      <c r="L171" s="198"/>
      <c r="M171" s="198"/>
      <c r="N171" s="198"/>
      <c r="AJ171" s="198"/>
      <c r="AL171" s="681" t="s">
        <v>433</v>
      </c>
      <c r="AM171" s="681" t="s">
        <v>1044</v>
      </c>
      <c r="AO171" s="728" t="s">
        <v>992</v>
      </c>
      <c r="AP171" s="734">
        <v>6.e-002</v>
      </c>
      <c r="AQ171" s="687" t="s">
        <v>514</v>
      </c>
      <c r="AR171" s="691" t="s">
        <v>399</v>
      </c>
      <c r="AS171" s="753" t="str">
        <f t="shared" si="5"/>
        <v>埼玉県三郷市</v>
      </c>
      <c r="AT171" s="762">
        <v>10.42</v>
      </c>
      <c r="AU171" s="691">
        <v>10.33</v>
      </c>
      <c r="AV171" s="753">
        <v>10.27</v>
      </c>
    </row>
    <row r="172" spans="10:48">
      <c r="J172" s="198"/>
      <c r="K172" s="198"/>
      <c r="L172" s="198"/>
      <c r="M172" s="198"/>
      <c r="N172" s="198"/>
      <c r="AJ172" s="198"/>
      <c r="AL172" s="681" t="s">
        <v>433</v>
      </c>
      <c r="AM172" s="681" t="s">
        <v>893</v>
      </c>
      <c r="AO172" s="728" t="s">
        <v>992</v>
      </c>
      <c r="AP172" s="734">
        <v>6.e-002</v>
      </c>
      <c r="AQ172" s="687" t="s">
        <v>514</v>
      </c>
      <c r="AR172" s="691" t="s">
        <v>969</v>
      </c>
      <c r="AS172" s="753" t="str">
        <f t="shared" si="5"/>
        <v>埼玉県蓮田市</v>
      </c>
      <c r="AT172" s="762">
        <v>10.42</v>
      </c>
      <c r="AU172" s="691">
        <v>10.33</v>
      </c>
      <c r="AV172" s="753">
        <v>10.27</v>
      </c>
    </row>
    <row r="173" spans="10:48">
      <c r="J173" s="198"/>
      <c r="K173" s="198"/>
      <c r="L173" s="198"/>
      <c r="M173" s="198"/>
      <c r="N173" s="198"/>
      <c r="AJ173" s="198"/>
      <c r="AL173" s="681" t="s">
        <v>433</v>
      </c>
      <c r="AM173" s="681" t="s">
        <v>1047</v>
      </c>
      <c r="AO173" s="728" t="s">
        <v>992</v>
      </c>
      <c r="AP173" s="734">
        <v>6.e-002</v>
      </c>
      <c r="AQ173" s="687" t="s">
        <v>514</v>
      </c>
      <c r="AR173" s="691" t="s">
        <v>1045</v>
      </c>
      <c r="AS173" s="753" t="str">
        <f t="shared" si="5"/>
        <v>埼玉県坂戸市</v>
      </c>
      <c r="AT173" s="762">
        <v>10.42</v>
      </c>
      <c r="AU173" s="691">
        <v>10.33</v>
      </c>
      <c r="AV173" s="753">
        <v>10.27</v>
      </c>
    </row>
    <row r="174" spans="10:48">
      <c r="J174" s="198"/>
      <c r="K174" s="198"/>
      <c r="L174" s="198"/>
      <c r="M174" s="198"/>
      <c r="N174" s="198"/>
      <c r="AJ174" s="198"/>
      <c r="AL174" s="681" t="s">
        <v>433</v>
      </c>
      <c r="AM174" s="681" t="s">
        <v>377</v>
      </c>
      <c r="AO174" s="728" t="s">
        <v>992</v>
      </c>
      <c r="AP174" s="734">
        <v>6.e-002</v>
      </c>
      <c r="AQ174" s="687" t="s">
        <v>514</v>
      </c>
      <c r="AR174" s="691" t="s">
        <v>232</v>
      </c>
      <c r="AS174" s="753" t="str">
        <f t="shared" si="5"/>
        <v>埼玉県幸手市</v>
      </c>
      <c r="AT174" s="762">
        <v>10.42</v>
      </c>
      <c r="AU174" s="691">
        <v>10.33</v>
      </c>
      <c r="AV174" s="753">
        <v>10.27</v>
      </c>
    </row>
    <row r="175" spans="10:48">
      <c r="J175" s="198"/>
      <c r="K175" s="198"/>
      <c r="L175" s="198"/>
      <c r="M175" s="198"/>
      <c r="N175" s="198"/>
      <c r="AJ175" s="198"/>
      <c r="AL175" s="681" t="s">
        <v>433</v>
      </c>
      <c r="AM175" s="681" t="s">
        <v>860</v>
      </c>
      <c r="AO175" s="728" t="s">
        <v>992</v>
      </c>
      <c r="AP175" s="734">
        <v>6.e-002</v>
      </c>
      <c r="AQ175" s="687" t="s">
        <v>514</v>
      </c>
      <c r="AR175" s="691" t="s">
        <v>1049</v>
      </c>
      <c r="AS175" s="753" t="str">
        <f t="shared" si="5"/>
        <v>埼玉県鶴ヶ島市</v>
      </c>
      <c r="AT175" s="762">
        <v>10.42</v>
      </c>
      <c r="AU175" s="691">
        <v>10.33</v>
      </c>
      <c r="AV175" s="753">
        <v>10.27</v>
      </c>
    </row>
    <row r="176" spans="10:48">
      <c r="J176" s="198"/>
      <c r="K176" s="198"/>
      <c r="L176" s="198"/>
      <c r="M176" s="198"/>
      <c r="N176" s="198"/>
      <c r="AJ176" s="198"/>
      <c r="AL176" s="681" t="s">
        <v>433</v>
      </c>
      <c r="AM176" s="681" t="s">
        <v>241</v>
      </c>
      <c r="AO176" s="728" t="s">
        <v>992</v>
      </c>
      <c r="AP176" s="734">
        <v>6.e-002</v>
      </c>
      <c r="AQ176" s="687" t="s">
        <v>514</v>
      </c>
      <c r="AR176" s="691" t="s">
        <v>639</v>
      </c>
      <c r="AS176" s="753" t="str">
        <f t="shared" si="5"/>
        <v>埼玉県吉川市</v>
      </c>
      <c r="AT176" s="762">
        <v>10.42</v>
      </c>
      <c r="AU176" s="691">
        <v>10.33</v>
      </c>
      <c r="AV176" s="753">
        <v>10.27</v>
      </c>
    </row>
    <row r="177" spans="10:48">
      <c r="J177" s="198"/>
      <c r="K177" s="198"/>
      <c r="L177" s="198"/>
      <c r="M177" s="198"/>
      <c r="N177" s="198"/>
      <c r="AJ177" s="198"/>
      <c r="AL177" s="681" t="s">
        <v>433</v>
      </c>
      <c r="AM177" s="681" t="s">
        <v>505</v>
      </c>
      <c r="AO177" s="728" t="s">
        <v>992</v>
      </c>
      <c r="AP177" s="734">
        <v>6.e-002</v>
      </c>
      <c r="AQ177" s="687" t="s">
        <v>514</v>
      </c>
      <c r="AR177" s="691" t="s">
        <v>2161</v>
      </c>
      <c r="AS177" s="753" t="str">
        <f t="shared" si="5"/>
        <v>埼玉県白岡市</v>
      </c>
      <c r="AT177" s="762">
        <v>10.42</v>
      </c>
      <c r="AU177" s="691">
        <v>10.33</v>
      </c>
      <c r="AV177" s="753">
        <v>10.27</v>
      </c>
    </row>
    <row r="178" spans="10:48">
      <c r="J178" s="198"/>
      <c r="K178" s="198"/>
      <c r="L178" s="198"/>
      <c r="M178" s="198"/>
      <c r="N178" s="198"/>
      <c r="AJ178" s="198"/>
      <c r="AL178" s="681" t="s">
        <v>433</v>
      </c>
      <c r="AM178" s="681" t="s">
        <v>899</v>
      </c>
      <c r="AO178" s="728" t="s">
        <v>992</v>
      </c>
      <c r="AP178" s="734">
        <v>6.e-002</v>
      </c>
      <c r="AQ178" s="687" t="s">
        <v>514</v>
      </c>
      <c r="AR178" s="691" t="s">
        <v>784</v>
      </c>
      <c r="AS178" s="753" t="str">
        <f t="shared" si="5"/>
        <v>埼玉県伊奈町</v>
      </c>
      <c r="AT178" s="762">
        <v>10.42</v>
      </c>
      <c r="AU178" s="691">
        <v>10.33</v>
      </c>
      <c r="AV178" s="753">
        <v>10.27</v>
      </c>
    </row>
    <row r="179" spans="10:48">
      <c r="J179" s="198"/>
      <c r="K179" s="198"/>
      <c r="L179" s="198"/>
      <c r="M179" s="198"/>
      <c r="N179" s="198"/>
      <c r="AJ179" s="198"/>
      <c r="AL179" s="681" t="s">
        <v>433</v>
      </c>
      <c r="AM179" s="681" t="s">
        <v>1051</v>
      </c>
      <c r="AO179" s="728" t="s">
        <v>992</v>
      </c>
      <c r="AP179" s="734">
        <v>6.e-002</v>
      </c>
      <c r="AQ179" s="687" t="s">
        <v>514</v>
      </c>
      <c r="AR179" s="691" t="s">
        <v>309</v>
      </c>
      <c r="AS179" s="753" t="str">
        <f t="shared" si="5"/>
        <v>埼玉県三芳町</v>
      </c>
      <c r="AT179" s="762">
        <v>10.42</v>
      </c>
      <c r="AU179" s="691">
        <v>10.33</v>
      </c>
      <c r="AV179" s="753">
        <v>10.27</v>
      </c>
    </row>
    <row r="180" spans="10:48">
      <c r="J180" s="198"/>
      <c r="K180" s="198"/>
      <c r="L180" s="198"/>
      <c r="M180" s="198"/>
      <c r="N180" s="198"/>
      <c r="AJ180" s="198"/>
      <c r="AL180" s="681" t="s">
        <v>433</v>
      </c>
      <c r="AM180" s="681" t="s">
        <v>233</v>
      </c>
      <c r="AO180" s="728" t="s">
        <v>992</v>
      </c>
      <c r="AP180" s="734">
        <v>6.e-002</v>
      </c>
      <c r="AQ180" s="687" t="s">
        <v>514</v>
      </c>
      <c r="AR180" s="691" t="s">
        <v>528</v>
      </c>
      <c r="AS180" s="753" t="str">
        <f t="shared" si="5"/>
        <v>埼玉県宮代町</v>
      </c>
      <c r="AT180" s="762">
        <v>10.42</v>
      </c>
      <c r="AU180" s="691">
        <v>10.33</v>
      </c>
      <c r="AV180" s="753">
        <v>10.27</v>
      </c>
    </row>
    <row r="181" spans="10:48">
      <c r="J181" s="198"/>
      <c r="K181" s="198"/>
      <c r="L181" s="198"/>
      <c r="M181" s="198"/>
      <c r="N181" s="198"/>
      <c r="AJ181" s="198"/>
      <c r="AL181" s="681" t="s">
        <v>433</v>
      </c>
      <c r="AM181" s="681" t="s">
        <v>2162</v>
      </c>
      <c r="AO181" s="728" t="s">
        <v>992</v>
      </c>
      <c r="AP181" s="734">
        <v>6.e-002</v>
      </c>
      <c r="AQ181" s="687" t="s">
        <v>514</v>
      </c>
      <c r="AR181" s="691" t="s">
        <v>1056</v>
      </c>
      <c r="AS181" s="753" t="str">
        <f t="shared" si="5"/>
        <v>埼玉県杉戸町</v>
      </c>
      <c r="AT181" s="762">
        <v>10.42</v>
      </c>
      <c r="AU181" s="691">
        <v>10.33</v>
      </c>
      <c r="AV181" s="753">
        <v>10.27</v>
      </c>
    </row>
    <row r="182" spans="10:48">
      <c r="J182" s="198"/>
      <c r="K182" s="198"/>
      <c r="L182" s="198"/>
      <c r="M182" s="198"/>
      <c r="N182" s="198"/>
      <c r="AJ182" s="198"/>
      <c r="AL182" s="681" t="s">
        <v>433</v>
      </c>
      <c r="AM182" s="681" t="s">
        <v>574</v>
      </c>
      <c r="AO182" s="728" t="s">
        <v>992</v>
      </c>
      <c r="AP182" s="734">
        <v>6.e-002</v>
      </c>
      <c r="AQ182" s="687" t="s">
        <v>514</v>
      </c>
      <c r="AR182" s="691" t="s">
        <v>1059</v>
      </c>
      <c r="AS182" s="753" t="str">
        <f t="shared" si="5"/>
        <v>埼玉県松伏町</v>
      </c>
      <c r="AT182" s="762">
        <v>10.42</v>
      </c>
      <c r="AU182" s="691">
        <v>10.33</v>
      </c>
      <c r="AV182" s="753">
        <v>10.27</v>
      </c>
    </row>
    <row r="183" spans="10:48">
      <c r="J183" s="198"/>
      <c r="K183" s="198"/>
      <c r="L183" s="198"/>
      <c r="M183" s="198"/>
      <c r="N183" s="198"/>
      <c r="AJ183" s="198"/>
      <c r="AL183" s="681" t="s">
        <v>433</v>
      </c>
      <c r="AM183" s="681" t="s">
        <v>1063</v>
      </c>
      <c r="AO183" s="728" t="s">
        <v>992</v>
      </c>
      <c r="AP183" s="734">
        <v>6.e-002</v>
      </c>
      <c r="AQ183" s="687" t="s">
        <v>519</v>
      </c>
      <c r="AR183" s="691" t="s">
        <v>1060</v>
      </c>
      <c r="AS183" s="753" t="str">
        <f t="shared" si="5"/>
        <v>千葉県木更津市</v>
      </c>
      <c r="AT183" s="762">
        <v>10.42</v>
      </c>
      <c r="AU183" s="691">
        <v>10.33</v>
      </c>
      <c r="AV183" s="753">
        <v>10.27</v>
      </c>
    </row>
    <row r="184" spans="10:48">
      <c r="J184" s="198"/>
      <c r="K184" s="198"/>
      <c r="L184" s="198"/>
      <c r="M184" s="198"/>
      <c r="N184" s="198"/>
      <c r="AJ184" s="198"/>
      <c r="AL184" s="681" t="s">
        <v>433</v>
      </c>
      <c r="AM184" s="681" t="s">
        <v>724</v>
      </c>
      <c r="AO184" s="728" t="s">
        <v>992</v>
      </c>
      <c r="AP184" s="734">
        <v>6.e-002</v>
      </c>
      <c r="AQ184" s="687" t="s">
        <v>519</v>
      </c>
      <c r="AR184" s="691" t="s">
        <v>1064</v>
      </c>
      <c r="AS184" s="753" t="str">
        <f t="shared" si="5"/>
        <v>千葉県野田市</v>
      </c>
      <c r="AT184" s="762">
        <v>10.42</v>
      </c>
      <c r="AU184" s="691">
        <v>10.33</v>
      </c>
      <c r="AV184" s="753">
        <v>10.27</v>
      </c>
    </row>
    <row r="185" spans="10:48">
      <c r="J185" s="198"/>
      <c r="K185" s="198"/>
      <c r="L185" s="198"/>
      <c r="M185" s="198"/>
      <c r="N185" s="198"/>
      <c r="AJ185" s="198"/>
      <c r="AL185" s="681" t="s">
        <v>433</v>
      </c>
      <c r="AM185" s="681" t="s">
        <v>1069</v>
      </c>
      <c r="AO185" s="728" t="s">
        <v>992</v>
      </c>
      <c r="AP185" s="734">
        <v>6.e-002</v>
      </c>
      <c r="AQ185" s="687" t="s">
        <v>519</v>
      </c>
      <c r="AR185" s="691" t="s">
        <v>1065</v>
      </c>
      <c r="AS185" s="753" t="str">
        <f t="shared" si="5"/>
        <v>千葉県茂原市</v>
      </c>
      <c r="AT185" s="762">
        <v>10.42</v>
      </c>
      <c r="AU185" s="691">
        <v>10.33</v>
      </c>
      <c r="AV185" s="753">
        <v>10.27</v>
      </c>
    </row>
    <row r="186" spans="10:48">
      <c r="J186" s="198"/>
      <c r="K186" s="198"/>
      <c r="L186" s="198"/>
      <c r="M186" s="198"/>
      <c r="N186" s="198"/>
      <c r="AJ186" s="198"/>
      <c r="AL186" s="681" t="s">
        <v>433</v>
      </c>
      <c r="AM186" s="681" t="s">
        <v>1072</v>
      </c>
      <c r="AO186" s="728" t="s">
        <v>992</v>
      </c>
      <c r="AP186" s="734">
        <v>6.e-002</v>
      </c>
      <c r="AQ186" s="687" t="s">
        <v>519</v>
      </c>
      <c r="AR186" s="691" t="s">
        <v>524</v>
      </c>
      <c r="AS186" s="753" t="str">
        <f t="shared" si="5"/>
        <v>千葉県柏市</v>
      </c>
      <c r="AT186" s="762">
        <v>10.42</v>
      </c>
      <c r="AU186" s="691">
        <v>10.33</v>
      </c>
      <c r="AV186" s="753">
        <v>10.27</v>
      </c>
    </row>
    <row r="187" spans="10:48">
      <c r="J187" s="198"/>
      <c r="K187" s="198"/>
      <c r="L187" s="198"/>
      <c r="M187" s="198"/>
      <c r="N187" s="198"/>
      <c r="AJ187" s="198"/>
      <c r="AL187" s="681" t="s">
        <v>456</v>
      </c>
      <c r="AM187" s="681" t="s">
        <v>761</v>
      </c>
      <c r="AO187" s="728" t="s">
        <v>992</v>
      </c>
      <c r="AP187" s="734">
        <v>6.e-002</v>
      </c>
      <c r="AQ187" s="687" t="s">
        <v>519</v>
      </c>
      <c r="AR187" s="691" t="s">
        <v>1074</v>
      </c>
      <c r="AS187" s="753" t="str">
        <f t="shared" si="5"/>
        <v>千葉県流山市</v>
      </c>
      <c r="AT187" s="762">
        <v>10.42</v>
      </c>
      <c r="AU187" s="691">
        <v>10.33</v>
      </c>
      <c r="AV187" s="753">
        <v>10.27</v>
      </c>
    </row>
    <row r="188" spans="10:48">
      <c r="J188" s="198"/>
      <c r="K188" s="198"/>
      <c r="L188" s="198"/>
      <c r="M188" s="198"/>
      <c r="N188" s="198"/>
      <c r="AJ188" s="198"/>
      <c r="AL188" s="681" t="s">
        <v>456</v>
      </c>
      <c r="AM188" s="681" t="s">
        <v>1076</v>
      </c>
      <c r="AO188" s="728" t="s">
        <v>992</v>
      </c>
      <c r="AP188" s="734">
        <v>6.e-002</v>
      </c>
      <c r="AQ188" s="687" t="s">
        <v>519</v>
      </c>
      <c r="AR188" s="691" t="s">
        <v>477</v>
      </c>
      <c r="AS188" s="753" t="str">
        <f t="shared" si="5"/>
        <v>千葉県我孫子市</v>
      </c>
      <c r="AT188" s="762">
        <v>10.42</v>
      </c>
      <c r="AU188" s="691">
        <v>10.33</v>
      </c>
      <c r="AV188" s="753">
        <v>10.27</v>
      </c>
    </row>
    <row r="189" spans="10:48">
      <c r="J189" s="198"/>
      <c r="K189" s="198"/>
      <c r="L189" s="198"/>
      <c r="M189" s="198"/>
      <c r="N189" s="198"/>
      <c r="AJ189" s="198"/>
      <c r="AL189" s="681" t="s">
        <v>456</v>
      </c>
      <c r="AM189" s="681" t="s">
        <v>1079</v>
      </c>
      <c r="AO189" s="728" t="s">
        <v>992</v>
      </c>
      <c r="AP189" s="734">
        <v>6.e-002</v>
      </c>
      <c r="AQ189" s="687" t="s">
        <v>519</v>
      </c>
      <c r="AR189" s="691" t="s">
        <v>1077</v>
      </c>
      <c r="AS189" s="753" t="str">
        <f t="shared" si="5"/>
        <v>千葉県鎌ケ谷市</v>
      </c>
      <c r="AT189" s="762">
        <v>10.42</v>
      </c>
      <c r="AU189" s="691">
        <v>10.33</v>
      </c>
      <c r="AV189" s="753">
        <v>10.27</v>
      </c>
    </row>
    <row r="190" spans="10:48">
      <c r="J190" s="198"/>
      <c r="K190" s="198"/>
      <c r="L190" s="198"/>
      <c r="M190" s="198"/>
      <c r="N190" s="198"/>
      <c r="AJ190" s="198"/>
      <c r="AL190" s="681" t="s">
        <v>456</v>
      </c>
      <c r="AM190" s="681" t="s">
        <v>1085</v>
      </c>
      <c r="AO190" s="728" t="s">
        <v>992</v>
      </c>
      <c r="AP190" s="734">
        <v>6.e-002</v>
      </c>
      <c r="AQ190" s="687" t="s">
        <v>519</v>
      </c>
      <c r="AR190" s="691" t="s">
        <v>1082</v>
      </c>
      <c r="AS190" s="753" t="str">
        <f t="shared" si="5"/>
        <v>千葉県白井市</v>
      </c>
      <c r="AT190" s="762">
        <v>10.42</v>
      </c>
      <c r="AU190" s="691">
        <v>10.33</v>
      </c>
      <c r="AV190" s="753">
        <v>10.27</v>
      </c>
    </row>
    <row r="191" spans="10:48">
      <c r="J191" s="198"/>
      <c r="K191" s="198"/>
      <c r="L191" s="198"/>
      <c r="M191" s="198"/>
      <c r="N191" s="198"/>
      <c r="AJ191" s="198"/>
      <c r="AL191" s="681" t="s">
        <v>456</v>
      </c>
      <c r="AM191" s="681" t="s">
        <v>1087</v>
      </c>
      <c r="AO191" s="728" t="s">
        <v>992</v>
      </c>
      <c r="AP191" s="734">
        <v>6.e-002</v>
      </c>
      <c r="AQ191" s="687" t="s">
        <v>519</v>
      </c>
      <c r="AR191" s="691" t="s">
        <v>332</v>
      </c>
      <c r="AS191" s="753" t="str">
        <f t="shared" si="5"/>
        <v>千葉県酒々井町</v>
      </c>
      <c r="AT191" s="762">
        <v>10.42</v>
      </c>
      <c r="AU191" s="691">
        <v>10.33</v>
      </c>
      <c r="AV191" s="753">
        <v>10.27</v>
      </c>
    </row>
    <row r="192" spans="10:48">
      <c r="J192" s="198"/>
      <c r="K192" s="198"/>
      <c r="L192" s="198"/>
      <c r="M192" s="198"/>
      <c r="N192" s="198"/>
      <c r="AJ192" s="198"/>
      <c r="AL192" s="681" t="s">
        <v>456</v>
      </c>
      <c r="AM192" s="681" t="s">
        <v>1090</v>
      </c>
      <c r="AO192" s="728" t="s">
        <v>992</v>
      </c>
      <c r="AP192" s="734">
        <v>6.e-002</v>
      </c>
      <c r="AQ192" s="687" t="s">
        <v>261</v>
      </c>
      <c r="AR192" s="691" t="s">
        <v>1088</v>
      </c>
      <c r="AS192" s="753" t="str">
        <f t="shared" si="5"/>
        <v>東京都武蔵村山市</v>
      </c>
      <c r="AT192" s="762">
        <v>10.42</v>
      </c>
      <c r="AU192" s="691">
        <v>10.33</v>
      </c>
      <c r="AV192" s="753">
        <v>10.27</v>
      </c>
    </row>
    <row r="193" spans="10:48">
      <c r="J193" s="198"/>
      <c r="K193" s="198"/>
      <c r="L193" s="198"/>
      <c r="M193" s="198"/>
      <c r="N193" s="198"/>
      <c r="AJ193" s="198"/>
      <c r="AL193" s="681" t="s">
        <v>456</v>
      </c>
      <c r="AM193" s="681" t="s">
        <v>1092</v>
      </c>
      <c r="AO193" s="728" t="s">
        <v>992</v>
      </c>
      <c r="AP193" s="734">
        <v>6.e-002</v>
      </c>
      <c r="AQ193" s="687" t="s">
        <v>261</v>
      </c>
      <c r="AR193" s="691" t="s">
        <v>224</v>
      </c>
      <c r="AS193" s="753" t="str">
        <f t="shared" si="5"/>
        <v>東京都羽村市</v>
      </c>
      <c r="AT193" s="762">
        <v>10.42</v>
      </c>
      <c r="AU193" s="691">
        <v>10.33</v>
      </c>
      <c r="AV193" s="753">
        <v>10.27</v>
      </c>
    </row>
    <row r="194" spans="10:48">
      <c r="J194" s="198"/>
      <c r="K194" s="198"/>
      <c r="L194" s="198"/>
      <c r="M194" s="198"/>
      <c r="N194" s="198"/>
      <c r="AJ194" s="198"/>
      <c r="AL194" s="681" t="s">
        <v>456</v>
      </c>
      <c r="AM194" s="681" t="s">
        <v>379</v>
      </c>
      <c r="AO194" s="728" t="s">
        <v>992</v>
      </c>
      <c r="AP194" s="734">
        <v>6.e-002</v>
      </c>
      <c r="AQ194" s="687" t="s">
        <v>261</v>
      </c>
      <c r="AR194" s="691" t="s">
        <v>2149</v>
      </c>
      <c r="AS194" s="753" t="str">
        <f t="shared" si="5"/>
        <v>東京都瑞穂町</v>
      </c>
      <c r="AT194" s="762">
        <v>10.42</v>
      </c>
      <c r="AU194" s="691">
        <v>10.33</v>
      </c>
      <c r="AV194" s="753">
        <v>10.27</v>
      </c>
    </row>
    <row r="195" spans="10:48">
      <c r="J195" s="198"/>
      <c r="K195" s="198"/>
      <c r="L195" s="198"/>
      <c r="M195" s="198"/>
      <c r="N195" s="198"/>
      <c r="AJ195" s="198"/>
      <c r="AL195" s="681" t="s">
        <v>456</v>
      </c>
      <c r="AM195" s="681" t="s">
        <v>1096</v>
      </c>
      <c r="AO195" s="728" t="s">
        <v>992</v>
      </c>
      <c r="AP195" s="734">
        <v>6.e-002</v>
      </c>
      <c r="AQ195" s="687" t="s">
        <v>261</v>
      </c>
      <c r="AR195" s="691" t="s">
        <v>1093</v>
      </c>
      <c r="AS195" s="753" t="str">
        <f t="shared" ref="AS195:AS258" si="6">AQ195&amp;AR195</f>
        <v>東京都奥多摩町</v>
      </c>
      <c r="AT195" s="762">
        <v>10.42</v>
      </c>
      <c r="AU195" s="691">
        <v>10.33</v>
      </c>
      <c r="AV195" s="753">
        <v>10.27</v>
      </c>
    </row>
    <row r="196" spans="10:48">
      <c r="J196" s="198"/>
      <c r="K196" s="198"/>
      <c r="L196" s="198"/>
      <c r="M196" s="198"/>
      <c r="N196" s="198"/>
      <c r="AJ196" s="198"/>
      <c r="AL196" s="681" t="s">
        <v>456</v>
      </c>
      <c r="AM196" s="681" t="s">
        <v>1075</v>
      </c>
      <c r="AO196" s="728" t="s">
        <v>992</v>
      </c>
      <c r="AP196" s="734">
        <v>6.e-002</v>
      </c>
      <c r="AQ196" s="687" t="s">
        <v>261</v>
      </c>
      <c r="AR196" s="691" t="s">
        <v>1097</v>
      </c>
      <c r="AS196" s="753" t="str">
        <f t="shared" si="6"/>
        <v>東京都檜原村</v>
      </c>
      <c r="AT196" s="762">
        <v>10.42</v>
      </c>
      <c r="AU196" s="691">
        <v>10.33</v>
      </c>
      <c r="AV196" s="753">
        <v>10.27</v>
      </c>
    </row>
    <row r="197" spans="10:48">
      <c r="J197" s="198"/>
      <c r="K197" s="198"/>
      <c r="L197" s="198"/>
      <c r="M197" s="198"/>
      <c r="N197" s="198"/>
      <c r="AJ197" s="198"/>
      <c r="AL197" s="681" t="s">
        <v>456</v>
      </c>
      <c r="AM197" s="681" t="s">
        <v>1099</v>
      </c>
      <c r="AO197" s="728" t="s">
        <v>992</v>
      </c>
      <c r="AP197" s="734">
        <v>6.e-002</v>
      </c>
      <c r="AQ197" s="687" t="s">
        <v>529</v>
      </c>
      <c r="AR197" s="691" t="s">
        <v>1098</v>
      </c>
      <c r="AS197" s="753" t="str">
        <f t="shared" si="6"/>
        <v>神奈川県秦野市</v>
      </c>
      <c r="AT197" s="762">
        <v>10.42</v>
      </c>
      <c r="AU197" s="691">
        <v>10.33</v>
      </c>
      <c r="AV197" s="753">
        <v>10.27</v>
      </c>
    </row>
    <row r="198" spans="10:48">
      <c r="J198" s="198"/>
      <c r="K198" s="198"/>
      <c r="L198" s="198"/>
      <c r="M198" s="198"/>
      <c r="N198" s="198"/>
      <c r="AJ198" s="198"/>
      <c r="AL198" s="681" t="s">
        <v>456</v>
      </c>
      <c r="AM198" s="681" t="s">
        <v>469</v>
      </c>
      <c r="AO198" s="728" t="s">
        <v>992</v>
      </c>
      <c r="AP198" s="734">
        <v>6.e-002</v>
      </c>
      <c r="AQ198" s="687" t="s">
        <v>529</v>
      </c>
      <c r="AR198" s="691" t="s">
        <v>1100</v>
      </c>
      <c r="AS198" s="753" t="str">
        <f t="shared" si="6"/>
        <v>神奈川県大磯町</v>
      </c>
      <c r="AT198" s="762">
        <v>10.42</v>
      </c>
      <c r="AU198" s="691">
        <v>10.33</v>
      </c>
      <c r="AV198" s="753">
        <v>10.27</v>
      </c>
    </row>
    <row r="199" spans="10:48">
      <c r="J199" s="198"/>
      <c r="K199" s="198"/>
      <c r="L199" s="198"/>
      <c r="M199" s="198"/>
      <c r="N199" s="198"/>
      <c r="AJ199" s="198"/>
      <c r="AL199" s="681" t="s">
        <v>456</v>
      </c>
      <c r="AM199" s="681" t="s">
        <v>538</v>
      </c>
      <c r="AO199" s="728" t="s">
        <v>992</v>
      </c>
      <c r="AP199" s="734">
        <v>6.e-002</v>
      </c>
      <c r="AQ199" s="687" t="s">
        <v>529</v>
      </c>
      <c r="AR199" s="691" t="s">
        <v>1068</v>
      </c>
      <c r="AS199" s="753" t="str">
        <f t="shared" si="6"/>
        <v>神奈川県二宮町</v>
      </c>
      <c r="AT199" s="762">
        <v>10.42</v>
      </c>
      <c r="AU199" s="691">
        <v>10.33</v>
      </c>
      <c r="AV199" s="753">
        <v>10.27</v>
      </c>
    </row>
    <row r="200" spans="10:48">
      <c r="J200" s="198"/>
      <c r="K200" s="198"/>
      <c r="L200" s="198"/>
      <c r="M200" s="198"/>
      <c r="N200" s="198"/>
      <c r="AJ200" s="198"/>
      <c r="AL200" s="681" t="s">
        <v>456</v>
      </c>
      <c r="AM200" s="681" t="s">
        <v>1101</v>
      </c>
      <c r="AO200" s="728" t="s">
        <v>992</v>
      </c>
      <c r="AP200" s="734">
        <v>6.e-002</v>
      </c>
      <c r="AQ200" s="687" t="s">
        <v>529</v>
      </c>
      <c r="AR200" s="691" t="s">
        <v>2394</v>
      </c>
      <c r="AS200" s="753" t="str">
        <f t="shared" si="6"/>
        <v>神奈川県中井町</v>
      </c>
      <c r="AT200" s="762">
        <v>10.42</v>
      </c>
      <c r="AU200" s="691">
        <v>10.33</v>
      </c>
      <c r="AV200" s="753">
        <v>10.27</v>
      </c>
    </row>
    <row r="201" spans="10:48">
      <c r="J201" s="198"/>
      <c r="K201" s="198"/>
      <c r="L201" s="198"/>
      <c r="M201" s="198"/>
      <c r="N201" s="198"/>
      <c r="AJ201" s="198"/>
      <c r="AL201" s="681" t="s">
        <v>456</v>
      </c>
      <c r="AM201" s="681" t="s">
        <v>1106</v>
      </c>
      <c r="AO201" s="728" t="s">
        <v>992</v>
      </c>
      <c r="AP201" s="734">
        <v>6.e-002</v>
      </c>
      <c r="AQ201" s="687" t="s">
        <v>529</v>
      </c>
      <c r="AR201" s="691" t="s">
        <v>1105</v>
      </c>
      <c r="AS201" s="753" t="str">
        <f t="shared" si="6"/>
        <v>神奈川県清川村</v>
      </c>
      <c r="AT201" s="762">
        <v>10.42</v>
      </c>
      <c r="AU201" s="691">
        <v>10.33</v>
      </c>
      <c r="AV201" s="753">
        <v>10.27</v>
      </c>
    </row>
    <row r="202" spans="10:48">
      <c r="J202" s="198"/>
      <c r="K202" s="198"/>
      <c r="L202" s="198"/>
      <c r="M202" s="198"/>
      <c r="N202" s="198"/>
      <c r="AJ202" s="198"/>
      <c r="AL202" s="681" t="s">
        <v>456</v>
      </c>
      <c r="AM202" s="681" t="s">
        <v>1112</v>
      </c>
      <c r="AO202" s="728" t="s">
        <v>992</v>
      </c>
      <c r="AP202" s="734">
        <v>6.e-002</v>
      </c>
      <c r="AQ202" s="687" t="s">
        <v>566</v>
      </c>
      <c r="AR202" s="691" t="s">
        <v>1109</v>
      </c>
      <c r="AS202" s="753" t="str">
        <f t="shared" si="6"/>
        <v>岐阜県岐阜市</v>
      </c>
      <c r="AT202" s="762">
        <v>10.42</v>
      </c>
      <c r="AU202" s="691">
        <v>10.33</v>
      </c>
      <c r="AV202" s="753">
        <v>10.27</v>
      </c>
    </row>
    <row r="203" spans="10:48">
      <c r="J203" s="198"/>
      <c r="K203" s="198"/>
      <c r="L203" s="198"/>
      <c r="M203" s="198"/>
      <c r="N203" s="198"/>
      <c r="AJ203" s="198"/>
      <c r="AL203" s="681" t="s">
        <v>456</v>
      </c>
      <c r="AM203" s="681" t="s">
        <v>475</v>
      </c>
      <c r="AO203" s="728" t="s">
        <v>992</v>
      </c>
      <c r="AP203" s="734">
        <v>6.e-002</v>
      </c>
      <c r="AQ203" s="687" t="s">
        <v>63</v>
      </c>
      <c r="AR203" s="691" t="s">
        <v>1113</v>
      </c>
      <c r="AS203" s="753" t="str">
        <f t="shared" si="6"/>
        <v>静岡県静岡市</v>
      </c>
      <c r="AT203" s="762">
        <v>10.42</v>
      </c>
      <c r="AU203" s="691">
        <v>10.33</v>
      </c>
      <c r="AV203" s="753">
        <v>10.27</v>
      </c>
    </row>
    <row r="204" spans="10:48">
      <c r="J204" s="198"/>
      <c r="K204" s="198"/>
      <c r="L204" s="198"/>
      <c r="M204" s="198"/>
      <c r="N204" s="198"/>
      <c r="AJ204" s="198"/>
      <c r="AL204" s="681" t="s">
        <v>456</v>
      </c>
      <c r="AM204" s="681" t="s">
        <v>1117</v>
      </c>
      <c r="AO204" s="728" t="s">
        <v>992</v>
      </c>
      <c r="AP204" s="734">
        <v>6.e-002</v>
      </c>
      <c r="AQ204" s="687" t="s">
        <v>570</v>
      </c>
      <c r="AR204" s="691" t="s">
        <v>1114</v>
      </c>
      <c r="AS204" s="753" t="str">
        <f t="shared" si="6"/>
        <v>愛知県岡崎市</v>
      </c>
      <c r="AT204" s="762">
        <v>10.42</v>
      </c>
      <c r="AU204" s="691">
        <v>10.33</v>
      </c>
      <c r="AV204" s="753">
        <v>10.27</v>
      </c>
    </row>
    <row r="205" spans="10:48">
      <c r="J205" s="198"/>
      <c r="K205" s="198"/>
      <c r="L205" s="198"/>
      <c r="M205" s="198"/>
      <c r="N205" s="198"/>
      <c r="AJ205" s="198"/>
      <c r="AL205" s="681" t="s">
        <v>456</v>
      </c>
      <c r="AM205" s="681" t="s">
        <v>837</v>
      </c>
      <c r="AO205" s="728" t="s">
        <v>992</v>
      </c>
      <c r="AP205" s="734">
        <v>6.e-002</v>
      </c>
      <c r="AQ205" s="687" t="s">
        <v>570</v>
      </c>
      <c r="AR205" s="691" t="s">
        <v>407</v>
      </c>
      <c r="AS205" s="753" t="str">
        <f t="shared" si="6"/>
        <v>愛知県一宮市</v>
      </c>
      <c r="AT205" s="762">
        <v>10.42</v>
      </c>
      <c r="AU205" s="691">
        <v>10.33</v>
      </c>
      <c r="AV205" s="753">
        <v>10.27</v>
      </c>
    </row>
    <row r="206" spans="10:48">
      <c r="J206" s="198"/>
      <c r="K206" s="198"/>
      <c r="L206" s="198"/>
      <c r="M206" s="198"/>
      <c r="N206" s="198"/>
      <c r="AJ206" s="198"/>
      <c r="AL206" s="681" t="s">
        <v>456</v>
      </c>
      <c r="AM206" s="681" t="s">
        <v>325</v>
      </c>
      <c r="AO206" s="728" t="s">
        <v>992</v>
      </c>
      <c r="AP206" s="734">
        <v>6.e-002</v>
      </c>
      <c r="AQ206" s="687" t="s">
        <v>570</v>
      </c>
      <c r="AR206" s="691" t="s">
        <v>2395</v>
      </c>
      <c r="AS206" s="753" t="str">
        <f t="shared" si="6"/>
        <v>愛知県瀬戸市</v>
      </c>
      <c r="AT206" s="762">
        <v>10.42</v>
      </c>
      <c r="AU206" s="691">
        <v>10.33</v>
      </c>
      <c r="AV206" s="753">
        <v>10.27</v>
      </c>
    </row>
    <row r="207" spans="10:48">
      <c r="J207" s="198"/>
      <c r="K207" s="198"/>
      <c r="L207" s="198"/>
      <c r="M207" s="198"/>
      <c r="N207" s="198"/>
      <c r="AJ207" s="198"/>
      <c r="AL207" s="681" t="s">
        <v>456</v>
      </c>
      <c r="AM207" s="681" t="s">
        <v>1119</v>
      </c>
      <c r="AO207" s="728" t="s">
        <v>992</v>
      </c>
      <c r="AP207" s="734">
        <v>6.e-002</v>
      </c>
      <c r="AQ207" s="687" t="s">
        <v>570</v>
      </c>
      <c r="AR207" s="691" t="s">
        <v>850</v>
      </c>
      <c r="AS207" s="753" t="str">
        <f t="shared" si="6"/>
        <v>愛知県春日井市</v>
      </c>
      <c r="AT207" s="762">
        <v>10.42</v>
      </c>
      <c r="AU207" s="691">
        <v>10.33</v>
      </c>
      <c r="AV207" s="753">
        <v>10.27</v>
      </c>
    </row>
    <row r="208" spans="10:48">
      <c r="J208" s="198"/>
      <c r="K208" s="198"/>
      <c r="L208" s="198"/>
      <c r="M208" s="198"/>
      <c r="N208" s="198"/>
      <c r="AJ208" s="198"/>
      <c r="AL208" s="681" t="s">
        <v>456</v>
      </c>
      <c r="AM208" s="681" t="s">
        <v>263</v>
      </c>
      <c r="AO208" s="728" t="s">
        <v>992</v>
      </c>
      <c r="AP208" s="734">
        <v>6.e-002</v>
      </c>
      <c r="AQ208" s="687" t="s">
        <v>570</v>
      </c>
      <c r="AR208" s="691" t="s">
        <v>1120</v>
      </c>
      <c r="AS208" s="753" t="str">
        <f t="shared" si="6"/>
        <v>愛知県津島市</v>
      </c>
      <c r="AT208" s="762">
        <v>10.42</v>
      </c>
      <c r="AU208" s="691">
        <v>10.33</v>
      </c>
      <c r="AV208" s="753">
        <v>10.27</v>
      </c>
    </row>
    <row r="209" spans="10:48">
      <c r="J209" s="198"/>
      <c r="K209" s="198"/>
      <c r="L209" s="198"/>
      <c r="M209" s="198"/>
      <c r="N209" s="198"/>
      <c r="AJ209" s="198"/>
      <c r="AL209" s="681" t="s">
        <v>456</v>
      </c>
      <c r="AM209" s="681" t="s">
        <v>1121</v>
      </c>
      <c r="AO209" s="728" t="s">
        <v>992</v>
      </c>
      <c r="AP209" s="734">
        <v>6.e-002</v>
      </c>
      <c r="AQ209" s="687" t="s">
        <v>570</v>
      </c>
      <c r="AR209" s="691" t="s">
        <v>228</v>
      </c>
      <c r="AS209" s="753" t="str">
        <f t="shared" si="6"/>
        <v>愛知県碧南市</v>
      </c>
      <c r="AT209" s="762">
        <v>10.42</v>
      </c>
      <c r="AU209" s="691">
        <v>10.33</v>
      </c>
      <c r="AV209" s="753">
        <v>10.27</v>
      </c>
    </row>
    <row r="210" spans="10:48">
      <c r="J210" s="198"/>
      <c r="K210" s="198"/>
      <c r="L210" s="198"/>
      <c r="M210" s="198"/>
      <c r="N210" s="198"/>
      <c r="AJ210" s="198"/>
      <c r="AL210" s="681" t="s">
        <v>456</v>
      </c>
      <c r="AM210" s="681" t="s">
        <v>1122</v>
      </c>
      <c r="AO210" s="728" t="s">
        <v>992</v>
      </c>
      <c r="AP210" s="734">
        <v>6.e-002</v>
      </c>
      <c r="AQ210" s="687" t="s">
        <v>570</v>
      </c>
      <c r="AR210" s="691" t="s">
        <v>660</v>
      </c>
      <c r="AS210" s="753" t="str">
        <f t="shared" si="6"/>
        <v>愛知県安城市</v>
      </c>
      <c r="AT210" s="762">
        <v>10.42</v>
      </c>
      <c r="AU210" s="691">
        <v>10.33</v>
      </c>
      <c r="AV210" s="753">
        <v>10.27</v>
      </c>
    </row>
    <row r="211" spans="10:48">
      <c r="J211" s="198"/>
      <c r="K211" s="198"/>
      <c r="L211" s="198"/>
      <c r="M211" s="198"/>
      <c r="N211" s="198"/>
      <c r="AJ211" s="198"/>
      <c r="AL211" s="681" t="s">
        <v>456</v>
      </c>
      <c r="AM211" s="681" t="s">
        <v>1124</v>
      </c>
      <c r="AO211" s="728" t="s">
        <v>992</v>
      </c>
      <c r="AP211" s="734">
        <v>6.e-002</v>
      </c>
      <c r="AQ211" s="687" t="s">
        <v>570</v>
      </c>
      <c r="AR211" s="691" t="s">
        <v>820</v>
      </c>
      <c r="AS211" s="753" t="str">
        <f t="shared" si="6"/>
        <v>愛知県西尾市</v>
      </c>
      <c r="AT211" s="762">
        <v>10.42</v>
      </c>
      <c r="AU211" s="691">
        <v>10.33</v>
      </c>
      <c r="AV211" s="753">
        <v>10.27</v>
      </c>
    </row>
    <row r="212" spans="10:48">
      <c r="J212" s="198"/>
      <c r="K212" s="198"/>
      <c r="L212" s="198"/>
      <c r="M212" s="198"/>
      <c r="N212" s="198"/>
      <c r="AJ212" s="198"/>
      <c r="AL212" s="681" t="s">
        <v>456</v>
      </c>
      <c r="AM212" s="681" t="s">
        <v>1007</v>
      </c>
      <c r="AO212" s="728" t="s">
        <v>992</v>
      </c>
      <c r="AP212" s="734">
        <v>6.e-002</v>
      </c>
      <c r="AQ212" s="687" t="s">
        <v>570</v>
      </c>
      <c r="AR212" s="691" t="s">
        <v>1126</v>
      </c>
      <c r="AS212" s="753" t="str">
        <f t="shared" si="6"/>
        <v>愛知県犬山市</v>
      </c>
      <c r="AT212" s="762">
        <v>10.42</v>
      </c>
      <c r="AU212" s="691">
        <v>10.33</v>
      </c>
      <c r="AV212" s="753">
        <v>10.27</v>
      </c>
    </row>
    <row r="213" spans="10:48">
      <c r="J213" s="198"/>
      <c r="K213" s="198"/>
      <c r="L213" s="198"/>
      <c r="M213" s="198"/>
      <c r="N213" s="198"/>
      <c r="AJ213" s="198"/>
      <c r="AL213" s="681" t="s">
        <v>456</v>
      </c>
      <c r="AM213" s="681" t="s">
        <v>1131</v>
      </c>
      <c r="AO213" s="728" t="s">
        <v>992</v>
      </c>
      <c r="AP213" s="734">
        <v>6.e-002</v>
      </c>
      <c r="AQ213" s="687" t="s">
        <v>570</v>
      </c>
      <c r="AR213" s="691" t="s">
        <v>1127</v>
      </c>
      <c r="AS213" s="753" t="str">
        <f t="shared" si="6"/>
        <v>愛知県江南市</v>
      </c>
      <c r="AT213" s="762">
        <v>10.42</v>
      </c>
      <c r="AU213" s="691">
        <v>10.33</v>
      </c>
      <c r="AV213" s="753">
        <v>10.27</v>
      </c>
    </row>
    <row r="214" spans="10:48">
      <c r="J214" s="198"/>
      <c r="K214" s="198"/>
      <c r="L214" s="198"/>
      <c r="M214" s="198"/>
      <c r="N214" s="198"/>
      <c r="AJ214" s="198"/>
      <c r="AL214" s="681" t="s">
        <v>456</v>
      </c>
      <c r="AM214" s="681" t="s">
        <v>286</v>
      </c>
      <c r="AO214" s="728" t="s">
        <v>992</v>
      </c>
      <c r="AP214" s="734">
        <v>6.e-002</v>
      </c>
      <c r="AQ214" s="687" t="s">
        <v>570</v>
      </c>
      <c r="AR214" s="691" t="s">
        <v>1041</v>
      </c>
      <c r="AS214" s="753" t="str">
        <f t="shared" si="6"/>
        <v>愛知県稲沢市</v>
      </c>
      <c r="AT214" s="762">
        <v>10.42</v>
      </c>
      <c r="AU214" s="691">
        <v>10.33</v>
      </c>
      <c r="AV214" s="753">
        <v>10.27</v>
      </c>
    </row>
    <row r="215" spans="10:48">
      <c r="J215" s="198"/>
      <c r="K215" s="198"/>
      <c r="L215" s="198"/>
      <c r="M215" s="198"/>
      <c r="N215" s="198"/>
      <c r="AJ215" s="198"/>
      <c r="AL215" s="681" t="s">
        <v>456</v>
      </c>
      <c r="AM215" s="681" t="s">
        <v>1133</v>
      </c>
      <c r="AO215" s="728" t="s">
        <v>992</v>
      </c>
      <c r="AP215" s="734">
        <v>6.e-002</v>
      </c>
      <c r="AQ215" s="687" t="s">
        <v>570</v>
      </c>
      <c r="AR215" s="691" t="s">
        <v>246</v>
      </c>
      <c r="AS215" s="753" t="str">
        <f t="shared" si="6"/>
        <v>愛知県尾張旭市</v>
      </c>
      <c r="AT215" s="762">
        <v>10.42</v>
      </c>
      <c r="AU215" s="691">
        <v>10.33</v>
      </c>
      <c r="AV215" s="753">
        <v>10.27</v>
      </c>
    </row>
    <row r="216" spans="10:48">
      <c r="J216" s="198"/>
      <c r="K216" s="198"/>
      <c r="L216" s="198"/>
      <c r="M216" s="198"/>
      <c r="N216" s="198"/>
      <c r="AJ216" s="198"/>
      <c r="AL216" s="681" t="s">
        <v>456</v>
      </c>
      <c r="AM216" s="681" t="s">
        <v>978</v>
      </c>
      <c r="AO216" s="728" t="s">
        <v>992</v>
      </c>
      <c r="AP216" s="734">
        <v>6.e-002</v>
      </c>
      <c r="AQ216" s="687" t="s">
        <v>570</v>
      </c>
      <c r="AR216" s="691" t="s">
        <v>1135</v>
      </c>
      <c r="AS216" s="753" t="str">
        <f t="shared" si="6"/>
        <v>愛知県岩倉市</v>
      </c>
      <c r="AT216" s="762">
        <v>10.42</v>
      </c>
      <c r="AU216" s="691">
        <v>10.33</v>
      </c>
      <c r="AV216" s="753">
        <v>10.27</v>
      </c>
    </row>
    <row r="217" spans="10:48">
      <c r="J217" s="198"/>
      <c r="K217" s="198"/>
      <c r="L217" s="198"/>
      <c r="M217" s="198"/>
      <c r="N217" s="198"/>
      <c r="AJ217" s="198"/>
      <c r="AL217" s="681" t="s">
        <v>456</v>
      </c>
      <c r="AM217" s="681" t="s">
        <v>1139</v>
      </c>
      <c r="AO217" s="728" t="s">
        <v>992</v>
      </c>
      <c r="AP217" s="734">
        <v>6.e-002</v>
      </c>
      <c r="AQ217" s="687" t="s">
        <v>570</v>
      </c>
      <c r="AR217" s="691" t="s">
        <v>1138</v>
      </c>
      <c r="AS217" s="753" t="str">
        <f t="shared" si="6"/>
        <v>愛知県日進市</v>
      </c>
      <c r="AT217" s="762">
        <v>10.42</v>
      </c>
      <c r="AU217" s="691">
        <v>10.33</v>
      </c>
      <c r="AV217" s="753">
        <v>10.27</v>
      </c>
    </row>
    <row r="218" spans="10:48">
      <c r="J218" s="198"/>
      <c r="K218" s="198"/>
      <c r="L218" s="198"/>
      <c r="M218" s="198"/>
      <c r="N218" s="198"/>
      <c r="AJ218" s="198"/>
      <c r="AL218" s="681" t="s">
        <v>456</v>
      </c>
      <c r="AM218" s="681" t="s">
        <v>675</v>
      </c>
      <c r="AO218" s="728" t="s">
        <v>992</v>
      </c>
      <c r="AP218" s="734">
        <v>6.e-002</v>
      </c>
      <c r="AQ218" s="687" t="s">
        <v>570</v>
      </c>
      <c r="AR218" s="691" t="s">
        <v>1140</v>
      </c>
      <c r="AS218" s="753" t="str">
        <f t="shared" si="6"/>
        <v>愛知県愛西市</v>
      </c>
      <c r="AT218" s="762">
        <v>10.42</v>
      </c>
      <c r="AU218" s="691">
        <v>10.33</v>
      </c>
      <c r="AV218" s="753">
        <v>10.27</v>
      </c>
    </row>
    <row r="219" spans="10:48">
      <c r="J219" s="198"/>
      <c r="K219" s="198"/>
      <c r="L219" s="198"/>
      <c r="M219" s="198"/>
      <c r="N219" s="198"/>
      <c r="AJ219" s="198"/>
      <c r="AL219" s="681" t="s">
        <v>456</v>
      </c>
      <c r="AM219" s="681" t="s">
        <v>1067</v>
      </c>
      <c r="AO219" s="728" t="s">
        <v>992</v>
      </c>
      <c r="AP219" s="734">
        <v>6.e-002</v>
      </c>
      <c r="AQ219" s="687" t="s">
        <v>570</v>
      </c>
      <c r="AR219" s="691" t="s">
        <v>2396</v>
      </c>
      <c r="AS219" s="753" t="str">
        <f t="shared" si="6"/>
        <v>愛知県清須市</v>
      </c>
      <c r="AT219" s="762">
        <v>10.42</v>
      </c>
      <c r="AU219" s="691">
        <v>10.33</v>
      </c>
      <c r="AV219" s="753">
        <v>10.27</v>
      </c>
    </row>
    <row r="220" spans="10:48">
      <c r="J220" s="198"/>
      <c r="K220" s="198"/>
      <c r="L220" s="198"/>
      <c r="M220" s="198"/>
      <c r="N220" s="198"/>
      <c r="AJ220" s="198"/>
      <c r="AL220" s="681" t="s">
        <v>456</v>
      </c>
      <c r="AM220" s="681" t="s">
        <v>1145</v>
      </c>
      <c r="AO220" s="728" t="s">
        <v>992</v>
      </c>
      <c r="AP220" s="734">
        <v>6.e-002</v>
      </c>
      <c r="AQ220" s="687" t="s">
        <v>570</v>
      </c>
      <c r="AR220" s="691" t="s">
        <v>1142</v>
      </c>
      <c r="AS220" s="753" t="str">
        <f t="shared" si="6"/>
        <v>愛知県北名古屋市</v>
      </c>
      <c r="AT220" s="762">
        <v>10.42</v>
      </c>
      <c r="AU220" s="691">
        <v>10.33</v>
      </c>
      <c r="AV220" s="753">
        <v>10.27</v>
      </c>
    </row>
    <row r="221" spans="10:48">
      <c r="J221" s="198"/>
      <c r="K221" s="198"/>
      <c r="L221" s="198"/>
      <c r="M221" s="198"/>
      <c r="N221" s="198"/>
      <c r="AJ221" s="198"/>
      <c r="AL221" s="681" t="s">
        <v>456</v>
      </c>
      <c r="AM221" s="681" t="s">
        <v>281</v>
      </c>
      <c r="AO221" s="728" t="s">
        <v>992</v>
      </c>
      <c r="AP221" s="734">
        <v>6.e-002</v>
      </c>
      <c r="AQ221" s="687" t="s">
        <v>570</v>
      </c>
      <c r="AR221" s="691" t="s">
        <v>545</v>
      </c>
      <c r="AS221" s="753" t="str">
        <f t="shared" si="6"/>
        <v>愛知県弥富市</v>
      </c>
      <c r="AT221" s="762">
        <v>10.42</v>
      </c>
      <c r="AU221" s="691">
        <v>10.33</v>
      </c>
      <c r="AV221" s="753">
        <v>10.27</v>
      </c>
    </row>
    <row r="222" spans="10:48">
      <c r="J222" s="198"/>
      <c r="K222" s="198"/>
      <c r="L222" s="198"/>
      <c r="M222" s="198"/>
      <c r="N222" s="198"/>
      <c r="AJ222" s="198"/>
      <c r="AL222" s="681" t="s">
        <v>456</v>
      </c>
      <c r="AM222" s="681" t="s">
        <v>1150</v>
      </c>
      <c r="AO222" s="728" t="s">
        <v>992</v>
      </c>
      <c r="AP222" s="734">
        <v>6.e-002</v>
      </c>
      <c r="AQ222" s="687" t="s">
        <v>570</v>
      </c>
      <c r="AR222" s="691" t="s">
        <v>1148</v>
      </c>
      <c r="AS222" s="753" t="str">
        <f t="shared" si="6"/>
        <v>愛知県あま市</v>
      </c>
      <c r="AT222" s="762">
        <v>10.42</v>
      </c>
      <c r="AU222" s="691">
        <v>10.33</v>
      </c>
      <c r="AV222" s="753">
        <v>10.27</v>
      </c>
    </row>
    <row r="223" spans="10:48">
      <c r="J223" s="198"/>
      <c r="K223" s="198"/>
      <c r="L223" s="198"/>
      <c r="M223" s="198"/>
      <c r="N223" s="198"/>
      <c r="AJ223" s="198"/>
      <c r="AL223" s="681" t="s">
        <v>456</v>
      </c>
      <c r="AM223" s="681" t="s">
        <v>1111</v>
      </c>
      <c r="AO223" s="728" t="s">
        <v>992</v>
      </c>
      <c r="AP223" s="734">
        <v>6.e-002</v>
      </c>
      <c r="AQ223" s="687" t="s">
        <v>570</v>
      </c>
      <c r="AR223" s="691" t="s">
        <v>40</v>
      </c>
      <c r="AS223" s="753" t="str">
        <f t="shared" si="6"/>
        <v>愛知県長久手市</v>
      </c>
      <c r="AT223" s="762">
        <v>10.42</v>
      </c>
      <c r="AU223" s="691">
        <v>10.33</v>
      </c>
      <c r="AV223" s="753">
        <v>10.27</v>
      </c>
    </row>
    <row r="224" spans="10:48">
      <c r="J224" s="198"/>
      <c r="K224" s="198"/>
      <c r="L224" s="198"/>
      <c r="M224" s="198"/>
      <c r="N224" s="198"/>
      <c r="AJ224" s="198"/>
      <c r="AL224" s="681" t="s">
        <v>456</v>
      </c>
      <c r="AM224" s="681" t="s">
        <v>1154</v>
      </c>
      <c r="AO224" s="728" t="s">
        <v>992</v>
      </c>
      <c r="AP224" s="734">
        <v>6.e-002</v>
      </c>
      <c r="AQ224" s="687" t="s">
        <v>570</v>
      </c>
      <c r="AR224" s="691" t="s">
        <v>1152</v>
      </c>
      <c r="AS224" s="753" t="str">
        <f t="shared" si="6"/>
        <v>愛知県東郷町</v>
      </c>
      <c r="AT224" s="762">
        <v>10.42</v>
      </c>
      <c r="AU224" s="691">
        <v>10.33</v>
      </c>
      <c r="AV224" s="753">
        <v>10.27</v>
      </c>
    </row>
    <row r="225" spans="10:48">
      <c r="J225" s="198"/>
      <c r="K225" s="198"/>
      <c r="L225" s="198"/>
      <c r="M225" s="198"/>
      <c r="N225" s="198"/>
      <c r="AJ225" s="198"/>
      <c r="AL225" s="681" t="s">
        <v>456</v>
      </c>
      <c r="AM225" s="681" t="s">
        <v>1157</v>
      </c>
      <c r="AO225" s="728" t="s">
        <v>992</v>
      </c>
      <c r="AP225" s="734">
        <v>6.e-002</v>
      </c>
      <c r="AQ225" s="687" t="s">
        <v>570</v>
      </c>
      <c r="AR225" s="691" t="s">
        <v>1040</v>
      </c>
      <c r="AS225" s="753" t="str">
        <f t="shared" si="6"/>
        <v>愛知県大治町</v>
      </c>
      <c r="AT225" s="762">
        <v>10.42</v>
      </c>
      <c r="AU225" s="691">
        <v>10.33</v>
      </c>
      <c r="AV225" s="753">
        <v>10.27</v>
      </c>
    </row>
    <row r="226" spans="10:48">
      <c r="J226" s="198"/>
      <c r="K226" s="198"/>
      <c r="L226" s="198"/>
      <c r="M226" s="198"/>
      <c r="N226" s="198"/>
      <c r="AJ226" s="198"/>
      <c r="AL226" s="681" t="s">
        <v>456</v>
      </c>
      <c r="AM226" s="681" t="s">
        <v>669</v>
      </c>
      <c r="AO226" s="728" t="s">
        <v>992</v>
      </c>
      <c r="AP226" s="734">
        <v>6.e-002</v>
      </c>
      <c r="AQ226" s="687" t="s">
        <v>570</v>
      </c>
      <c r="AR226" s="691" t="s">
        <v>1018</v>
      </c>
      <c r="AS226" s="753" t="str">
        <f t="shared" si="6"/>
        <v>愛知県蟹江町</v>
      </c>
      <c r="AT226" s="762">
        <v>10.42</v>
      </c>
      <c r="AU226" s="691">
        <v>10.33</v>
      </c>
      <c r="AV226" s="753">
        <v>10.27</v>
      </c>
    </row>
    <row r="227" spans="10:48">
      <c r="J227" s="198"/>
      <c r="K227" s="198"/>
      <c r="L227" s="198"/>
      <c r="M227" s="198"/>
      <c r="N227" s="198"/>
      <c r="AJ227" s="198"/>
      <c r="AL227" s="681" t="s">
        <v>460</v>
      </c>
      <c r="AM227" s="681" t="s">
        <v>983</v>
      </c>
      <c r="AO227" s="728" t="s">
        <v>992</v>
      </c>
      <c r="AP227" s="734">
        <v>6.e-002</v>
      </c>
      <c r="AQ227" s="687" t="s">
        <v>570</v>
      </c>
      <c r="AR227" s="691" t="s">
        <v>212</v>
      </c>
      <c r="AS227" s="753" t="str">
        <f t="shared" si="6"/>
        <v>愛知県豊山町</v>
      </c>
      <c r="AT227" s="762">
        <v>10.42</v>
      </c>
      <c r="AU227" s="691">
        <v>10.33</v>
      </c>
      <c r="AV227" s="753">
        <v>10.27</v>
      </c>
    </row>
    <row r="228" spans="10:48">
      <c r="J228" s="198"/>
      <c r="K228" s="198"/>
      <c r="L228" s="198"/>
      <c r="M228" s="198"/>
      <c r="N228" s="198"/>
      <c r="AJ228" s="198"/>
      <c r="AL228" s="681" t="s">
        <v>460</v>
      </c>
      <c r="AM228" s="681" t="s">
        <v>1110</v>
      </c>
      <c r="AO228" s="728" t="s">
        <v>992</v>
      </c>
      <c r="AP228" s="734">
        <v>6.e-002</v>
      </c>
      <c r="AQ228" s="687" t="s">
        <v>570</v>
      </c>
      <c r="AR228" s="691" t="s">
        <v>1538</v>
      </c>
      <c r="AS228" s="753" t="str">
        <f t="shared" si="6"/>
        <v>愛知県飛島村</v>
      </c>
      <c r="AT228" s="762">
        <v>10.42</v>
      </c>
      <c r="AU228" s="691">
        <v>10.33</v>
      </c>
      <c r="AV228" s="753">
        <v>10.27</v>
      </c>
    </row>
    <row r="229" spans="10:48">
      <c r="J229" s="198"/>
      <c r="K229" s="198"/>
      <c r="L229" s="198"/>
      <c r="M229" s="198"/>
      <c r="N229" s="198"/>
      <c r="AJ229" s="198"/>
      <c r="AL229" s="681" t="s">
        <v>460</v>
      </c>
      <c r="AM229" s="681" t="s">
        <v>37</v>
      </c>
      <c r="AO229" s="728" t="s">
        <v>992</v>
      </c>
      <c r="AP229" s="734">
        <v>6.e-002</v>
      </c>
      <c r="AQ229" s="687" t="s">
        <v>337</v>
      </c>
      <c r="AR229" s="691" t="s">
        <v>1158</v>
      </c>
      <c r="AS229" s="753" t="str">
        <f t="shared" si="6"/>
        <v>三重県津市</v>
      </c>
      <c r="AT229" s="762">
        <v>10.42</v>
      </c>
      <c r="AU229" s="691">
        <v>10.33</v>
      </c>
      <c r="AV229" s="753">
        <v>10.27</v>
      </c>
    </row>
    <row r="230" spans="10:48">
      <c r="J230" s="198"/>
      <c r="K230" s="198"/>
      <c r="L230" s="198"/>
      <c r="M230" s="198"/>
      <c r="N230" s="198"/>
      <c r="AJ230" s="198"/>
      <c r="AL230" s="681" t="s">
        <v>460</v>
      </c>
      <c r="AM230" s="681" t="s">
        <v>1165</v>
      </c>
      <c r="AO230" s="728" t="s">
        <v>992</v>
      </c>
      <c r="AP230" s="734">
        <v>6.e-002</v>
      </c>
      <c r="AQ230" s="687" t="s">
        <v>337</v>
      </c>
      <c r="AR230" s="691" t="s">
        <v>1160</v>
      </c>
      <c r="AS230" s="753" t="str">
        <f t="shared" si="6"/>
        <v>三重県四日市市</v>
      </c>
      <c r="AT230" s="762">
        <v>10.42</v>
      </c>
      <c r="AU230" s="691">
        <v>10.33</v>
      </c>
      <c r="AV230" s="753">
        <v>10.27</v>
      </c>
    </row>
    <row r="231" spans="10:48">
      <c r="J231" s="198"/>
      <c r="K231" s="198"/>
      <c r="L231" s="198"/>
      <c r="M231" s="198"/>
      <c r="N231" s="198"/>
      <c r="AJ231" s="198"/>
      <c r="AL231" s="681" t="s">
        <v>460</v>
      </c>
      <c r="AM231" s="681" t="s">
        <v>1170</v>
      </c>
      <c r="AO231" s="728" t="s">
        <v>992</v>
      </c>
      <c r="AP231" s="734">
        <v>6.e-002</v>
      </c>
      <c r="AQ231" s="687" t="s">
        <v>337</v>
      </c>
      <c r="AR231" s="691" t="s">
        <v>1168</v>
      </c>
      <c r="AS231" s="753" t="str">
        <f t="shared" si="6"/>
        <v>三重県桑名市</v>
      </c>
      <c r="AT231" s="762">
        <v>10.42</v>
      </c>
      <c r="AU231" s="691">
        <v>10.33</v>
      </c>
      <c r="AV231" s="753">
        <v>10.27</v>
      </c>
    </row>
    <row r="232" spans="10:48">
      <c r="J232" s="198"/>
      <c r="K232" s="198"/>
      <c r="L232" s="198"/>
      <c r="M232" s="198"/>
      <c r="N232" s="198"/>
      <c r="AJ232" s="198"/>
      <c r="AL232" s="681" t="s">
        <v>460</v>
      </c>
      <c r="AM232" s="681" t="s">
        <v>1173</v>
      </c>
      <c r="AO232" s="728" t="s">
        <v>992</v>
      </c>
      <c r="AP232" s="734">
        <v>6.e-002</v>
      </c>
      <c r="AQ232" s="687" t="s">
        <v>337</v>
      </c>
      <c r="AR232" s="691" t="s">
        <v>1172</v>
      </c>
      <c r="AS232" s="753" t="str">
        <f t="shared" si="6"/>
        <v>三重県鈴鹿市</v>
      </c>
      <c r="AT232" s="762">
        <v>10.42</v>
      </c>
      <c r="AU232" s="691">
        <v>10.33</v>
      </c>
      <c r="AV232" s="753">
        <v>10.27</v>
      </c>
    </row>
    <row r="233" spans="10:48">
      <c r="J233" s="198"/>
      <c r="K233" s="198"/>
      <c r="L233" s="198"/>
      <c r="M233" s="198"/>
      <c r="N233" s="198"/>
      <c r="AJ233" s="198"/>
      <c r="AL233" s="681" t="s">
        <v>460</v>
      </c>
      <c r="AM233" s="681" t="s">
        <v>1062</v>
      </c>
      <c r="AO233" s="728" t="s">
        <v>992</v>
      </c>
      <c r="AP233" s="734">
        <v>6.e-002</v>
      </c>
      <c r="AQ233" s="687" t="s">
        <v>337</v>
      </c>
      <c r="AR233" s="691" t="s">
        <v>1175</v>
      </c>
      <c r="AS233" s="753" t="str">
        <f t="shared" si="6"/>
        <v>三重県亀山市</v>
      </c>
      <c r="AT233" s="762">
        <v>10.42</v>
      </c>
      <c r="AU233" s="691">
        <v>10.33</v>
      </c>
      <c r="AV233" s="753">
        <v>10.27</v>
      </c>
    </row>
    <row r="234" spans="10:48">
      <c r="J234" s="198"/>
      <c r="K234" s="198"/>
      <c r="L234" s="198"/>
      <c r="M234" s="198"/>
      <c r="N234" s="198"/>
      <c r="AJ234" s="198"/>
      <c r="AL234" s="681" t="s">
        <v>460</v>
      </c>
      <c r="AM234" s="681" t="s">
        <v>1178</v>
      </c>
      <c r="AO234" s="728" t="s">
        <v>992</v>
      </c>
      <c r="AP234" s="734">
        <v>6.e-002</v>
      </c>
      <c r="AQ234" s="687" t="s">
        <v>589</v>
      </c>
      <c r="AR234" s="691" t="s">
        <v>1176</v>
      </c>
      <c r="AS234" s="753" t="str">
        <f t="shared" si="6"/>
        <v>滋賀県彦根市</v>
      </c>
      <c r="AT234" s="762">
        <v>10.42</v>
      </c>
      <c r="AU234" s="691">
        <v>10.33</v>
      </c>
      <c r="AV234" s="753">
        <v>10.27</v>
      </c>
    </row>
    <row r="235" spans="10:48">
      <c r="J235" s="198"/>
      <c r="K235" s="198"/>
      <c r="L235" s="198"/>
      <c r="M235" s="198"/>
      <c r="N235" s="198"/>
      <c r="AJ235" s="198"/>
      <c r="AL235" s="681" t="s">
        <v>460</v>
      </c>
      <c r="AM235" s="681" t="s">
        <v>1179</v>
      </c>
      <c r="AO235" s="728" t="s">
        <v>992</v>
      </c>
      <c r="AP235" s="734">
        <v>6.e-002</v>
      </c>
      <c r="AQ235" s="687" t="s">
        <v>589</v>
      </c>
      <c r="AR235" s="691" t="s">
        <v>110</v>
      </c>
      <c r="AS235" s="753" t="str">
        <f t="shared" si="6"/>
        <v>滋賀県守山市</v>
      </c>
      <c r="AT235" s="762">
        <v>10.42</v>
      </c>
      <c r="AU235" s="691">
        <v>10.33</v>
      </c>
      <c r="AV235" s="753">
        <v>10.27</v>
      </c>
    </row>
    <row r="236" spans="10:48">
      <c r="J236" s="198"/>
      <c r="K236" s="198"/>
      <c r="L236" s="198"/>
      <c r="M236" s="198"/>
      <c r="N236" s="198"/>
      <c r="AJ236" s="198"/>
      <c r="AL236" s="681" t="s">
        <v>460</v>
      </c>
      <c r="AM236" s="681" t="s">
        <v>1189</v>
      </c>
      <c r="AO236" s="728" t="s">
        <v>992</v>
      </c>
      <c r="AP236" s="734">
        <v>6.e-002</v>
      </c>
      <c r="AQ236" s="687" t="s">
        <v>589</v>
      </c>
      <c r="AR236" s="691" t="s">
        <v>1185</v>
      </c>
      <c r="AS236" s="753" t="str">
        <f t="shared" si="6"/>
        <v>滋賀県甲賀市</v>
      </c>
      <c r="AT236" s="762">
        <v>10.42</v>
      </c>
      <c r="AU236" s="691">
        <v>10.33</v>
      </c>
      <c r="AV236" s="753">
        <v>10.27</v>
      </c>
    </row>
    <row r="237" spans="10:48">
      <c r="J237" s="198"/>
      <c r="K237" s="198"/>
      <c r="L237" s="198"/>
      <c r="M237" s="198"/>
      <c r="N237" s="198"/>
      <c r="AJ237" s="198"/>
      <c r="AL237" s="681" t="s">
        <v>460</v>
      </c>
      <c r="AM237" s="681" t="s">
        <v>812</v>
      </c>
      <c r="AO237" s="728" t="s">
        <v>992</v>
      </c>
      <c r="AP237" s="734">
        <v>6.e-002</v>
      </c>
      <c r="AQ237" s="687" t="s">
        <v>598</v>
      </c>
      <c r="AR237" s="691" t="s">
        <v>1190</v>
      </c>
      <c r="AS237" s="753" t="str">
        <f t="shared" si="6"/>
        <v>京都府宇治市</v>
      </c>
      <c r="AT237" s="762">
        <v>10.42</v>
      </c>
      <c r="AU237" s="691">
        <v>10.33</v>
      </c>
      <c r="AV237" s="753">
        <v>10.27</v>
      </c>
    </row>
    <row r="238" spans="10:48">
      <c r="J238" s="198"/>
      <c r="K238" s="198"/>
      <c r="L238" s="198"/>
      <c r="M238" s="198"/>
      <c r="N238" s="198"/>
      <c r="AJ238" s="198"/>
      <c r="AL238" s="681" t="s">
        <v>460</v>
      </c>
      <c r="AM238" s="681" t="s">
        <v>1191</v>
      </c>
      <c r="AO238" s="728" t="s">
        <v>992</v>
      </c>
      <c r="AP238" s="734">
        <v>6.e-002</v>
      </c>
      <c r="AQ238" s="687" t="s">
        <v>598</v>
      </c>
      <c r="AR238" s="691" t="s">
        <v>791</v>
      </c>
      <c r="AS238" s="753" t="str">
        <f t="shared" si="6"/>
        <v>京都府亀岡市</v>
      </c>
      <c r="AT238" s="762">
        <v>10.42</v>
      </c>
      <c r="AU238" s="691">
        <v>10.33</v>
      </c>
      <c r="AV238" s="753">
        <v>10.27</v>
      </c>
    </row>
    <row r="239" spans="10:48">
      <c r="J239" s="198"/>
      <c r="K239" s="198"/>
      <c r="L239" s="198"/>
      <c r="M239" s="198"/>
      <c r="N239" s="198"/>
      <c r="AJ239" s="198"/>
      <c r="AL239" s="681" t="s">
        <v>460</v>
      </c>
      <c r="AM239" s="681" t="s">
        <v>1197</v>
      </c>
      <c r="AO239" s="728" t="s">
        <v>992</v>
      </c>
      <c r="AP239" s="734">
        <v>6.e-002</v>
      </c>
      <c r="AQ239" s="687" t="s">
        <v>598</v>
      </c>
      <c r="AR239" s="691" t="s">
        <v>1196</v>
      </c>
      <c r="AS239" s="753" t="str">
        <f t="shared" si="6"/>
        <v>京都府城陽市</v>
      </c>
      <c r="AT239" s="762">
        <v>10.42</v>
      </c>
      <c r="AU239" s="691">
        <v>10.33</v>
      </c>
      <c r="AV239" s="753">
        <v>10.27</v>
      </c>
    </row>
    <row r="240" spans="10:48">
      <c r="J240" s="198"/>
      <c r="K240" s="198"/>
      <c r="L240" s="198"/>
      <c r="M240" s="198"/>
      <c r="N240" s="198"/>
      <c r="AJ240" s="198"/>
      <c r="AL240" s="681" t="s">
        <v>460</v>
      </c>
      <c r="AM240" s="681" t="s">
        <v>2164</v>
      </c>
      <c r="AO240" s="728" t="s">
        <v>992</v>
      </c>
      <c r="AP240" s="734">
        <v>6.e-002</v>
      </c>
      <c r="AQ240" s="687" t="s">
        <v>598</v>
      </c>
      <c r="AR240" s="691" t="s">
        <v>1199</v>
      </c>
      <c r="AS240" s="753" t="str">
        <f t="shared" si="6"/>
        <v>京都府向日市</v>
      </c>
      <c r="AT240" s="762">
        <v>10.42</v>
      </c>
      <c r="AU240" s="691">
        <v>10.33</v>
      </c>
      <c r="AV240" s="753">
        <v>10.27</v>
      </c>
    </row>
    <row r="241" spans="10:48">
      <c r="J241" s="198"/>
      <c r="K241" s="198"/>
      <c r="L241" s="198"/>
      <c r="M241" s="198"/>
      <c r="N241" s="198"/>
      <c r="AJ241" s="198"/>
      <c r="AL241" s="681" t="s">
        <v>460</v>
      </c>
      <c r="AM241" s="681" t="s">
        <v>1204</v>
      </c>
      <c r="AO241" s="728" t="s">
        <v>992</v>
      </c>
      <c r="AP241" s="734">
        <v>6.e-002</v>
      </c>
      <c r="AQ241" s="687" t="s">
        <v>598</v>
      </c>
      <c r="AR241" s="691" t="s">
        <v>1201</v>
      </c>
      <c r="AS241" s="753" t="str">
        <f t="shared" si="6"/>
        <v>京都府八幡市</v>
      </c>
      <c r="AT241" s="762">
        <v>10.42</v>
      </c>
      <c r="AU241" s="691">
        <v>10.33</v>
      </c>
      <c r="AV241" s="753">
        <v>10.27</v>
      </c>
    </row>
    <row r="242" spans="10:48">
      <c r="J242" s="198"/>
      <c r="K242" s="198"/>
      <c r="L242" s="198"/>
      <c r="M242" s="198"/>
      <c r="N242" s="198"/>
      <c r="AJ242" s="198"/>
      <c r="AL242" s="681" t="s">
        <v>460</v>
      </c>
      <c r="AM242" s="681" t="s">
        <v>94</v>
      </c>
      <c r="AO242" s="728" t="s">
        <v>992</v>
      </c>
      <c r="AP242" s="734">
        <v>6.e-002</v>
      </c>
      <c r="AQ242" s="687" t="s">
        <v>598</v>
      </c>
      <c r="AR242" s="691" t="s">
        <v>187</v>
      </c>
      <c r="AS242" s="753" t="str">
        <f t="shared" si="6"/>
        <v>京都府京田辺市</v>
      </c>
      <c r="AT242" s="762">
        <v>10.42</v>
      </c>
      <c r="AU242" s="691">
        <v>10.33</v>
      </c>
      <c r="AV242" s="753">
        <v>10.27</v>
      </c>
    </row>
    <row r="243" spans="10:48">
      <c r="J243" s="198"/>
      <c r="K243" s="198"/>
      <c r="L243" s="198"/>
      <c r="M243" s="198"/>
      <c r="N243" s="198"/>
      <c r="AJ243" s="198"/>
      <c r="AL243" s="681" t="s">
        <v>460</v>
      </c>
      <c r="AM243" s="681" t="s">
        <v>452</v>
      </c>
      <c r="AO243" s="728" t="s">
        <v>992</v>
      </c>
      <c r="AP243" s="734">
        <v>6.e-002</v>
      </c>
      <c r="AQ243" s="687" t="s">
        <v>598</v>
      </c>
      <c r="AR243" s="691" t="s">
        <v>1205</v>
      </c>
      <c r="AS243" s="753" t="str">
        <f t="shared" si="6"/>
        <v>京都府木津川市</v>
      </c>
      <c r="AT243" s="762">
        <v>10.42</v>
      </c>
      <c r="AU243" s="691">
        <v>10.33</v>
      </c>
      <c r="AV243" s="753">
        <v>10.27</v>
      </c>
    </row>
    <row r="244" spans="10:48">
      <c r="J244" s="198"/>
      <c r="K244" s="198"/>
      <c r="L244" s="198"/>
      <c r="M244" s="198"/>
      <c r="N244" s="198"/>
      <c r="AJ244" s="198"/>
      <c r="AL244" s="681" t="s">
        <v>460</v>
      </c>
      <c r="AM244" s="681" t="s">
        <v>193</v>
      </c>
      <c r="AO244" s="728" t="s">
        <v>992</v>
      </c>
      <c r="AP244" s="734">
        <v>6.e-002</v>
      </c>
      <c r="AQ244" s="687" t="s">
        <v>598</v>
      </c>
      <c r="AR244" s="691" t="s">
        <v>1206</v>
      </c>
      <c r="AS244" s="753" t="str">
        <f t="shared" si="6"/>
        <v>京都府大山崎町</v>
      </c>
      <c r="AT244" s="762">
        <v>10.42</v>
      </c>
      <c r="AU244" s="691">
        <v>10.33</v>
      </c>
      <c r="AV244" s="753">
        <v>10.27</v>
      </c>
    </row>
    <row r="245" spans="10:48">
      <c r="J245" s="198"/>
      <c r="K245" s="198"/>
      <c r="L245" s="198"/>
      <c r="M245" s="198"/>
      <c r="N245" s="198"/>
      <c r="AJ245" s="198"/>
      <c r="AL245" s="681" t="s">
        <v>460</v>
      </c>
      <c r="AM245" s="681" t="s">
        <v>1208</v>
      </c>
      <c r="AO245" s="728" t="s">
        <v>992</v>
      </c>
      <c r="AP245" s="734">
        <v>6.e-002</v>
      </c>
      <c r="AQ245" s="687" t="s">
        <v>598</v>
      </c>
      <c r="AR245" s="691" t="s">
        <v>1207</v>
      </c>
      <c r="AS245" s="753" t="str">
        <f t="shared" si="6"/>
        <v>京都府精華町</v>
      </c>
      <c r="AT245" s="762">
        <v>10.42</v>
      </c>
      <c r="AU245" s="691">
        <v>10.33</v>
      </c>
      <c r="AV245" s="753">
        <v>10.27</v>
      </c>
    </row>
    <row r="246" spans="10:48">
      <c r="J246" s="198"/>
      <c r="K246" s="198"/>
      <c r="L246" s="198"/>
      <c r="M246" s="198"/>
      <c r="N246" s="198"/>
      <c r="AJ246" s="198"/>
      <c r="AL246" s="681" t="s">
        <v>460</v>
      </c>
      <c r="AM246" s="681" t="s">
        <v>738</v>
      </c>
      <c r="AO246" s="728" t="s">
        <v>992</v>
      </c>
      <c r="AP246" s="734">
        <v>6.e-002</v>
      </c>
      <c r="AQ246" s="687" t="s">
        <v>605</v>
      </c>
      <c r="AR246" s="691" t="s">
        <v>534</v>
      </c>
      <c r="AS246" s="753" t="str">
        <f t="shared" si="6"/>
        <v>大阪府岸和田市</v>
      </c>
      <c r="AT246" s="762">
        <v>10.42</v>
      </c>
      <c r="AU246" s="691">
        <v>10.33</v>
      </c>
      <c r="AV246" s="753">
        <v>10.27</v>
      </c>
    </row>
    <row r="247" spans="10:48">
      <c r="J247" s="198"/>
      <c r="K247" s="198"/>
      <c r="L247" s="198"/>
      <c r="M247" s="198"/>
      <c r="N247" s="198"/>
      <c r="AJ247" s="198"/>
      <c r="AL247" s="681" t="s">
        <v>460</v>
      </c>
      <c r="AM247" s="681" t="s">
        <v>1211</v>
      </c>
      <c r="AO247" s="728" t="s">
        <v>992</v>
      </c>
      <c r="AP247" s="734">
        <v>6.e-002</v>
      </c>
      <c r="AQ247" s="687" t="s">
        <v>605</v>
      </c>
      <c r="AR247" s="691" t="s">
        <v>1210</v>
      </c>
      <c r="AS247" s="753" t="str">
        <f t="shared" si="6"/>
        <v>大阪府泉大津市</v>
      </c>
      <c r="AT247" s="762">
        <v>10.42</v>
      </c>
      <c r="AU247" s="691">
        <v>10.33</v>
      </c>
      <c r="AV247" s="753">
        <v>10.27</v>
      </c>
    </row>
    <row r="248" spans="10:48">
      <c r="J248" s="198"/>
      <c r="K248" s="198"/>
      <c r="L248" s="198"/>
      <c r="M248" s="198"/>
      <c r="N248" s="198"/>
      <c r="AJ248" s="198"/>
      <c r="AL248" s="681" t="s">
        <v>460</v>
      </c>
      <c r="AM248" s="681" t="s">
        <v>840</v>
      </c>
      <c r="AO248" s="728" t="s">
        <v>992</v>
      </c>
      <c r="AP248" s="734">
        <v>6.e-002</v>
      </c>
      <c r="AQ248" s="687" t="s">
        <v>605</v>
      </c>
      <c r="AR248" s="691" t="s">
        <v>1143</v>
      </c>
      <c r="AS248" s="753" t="str">
        <f t="shared" si="6"/>
        <v>大阪府貝塚市</v>
      </c>
      <c r="AT248" s="762">
        <v>10.42</v>
      </c>
      <c r="AU248" s="691">
        <v>10.33</v>
      </c>
      <c r="AV248" s="753">
        <v>10.27</v>
      </c>
    </row>
    <row r="249" spans="10:48">
      <c r="J249" s="198"/>
      <c r="K249" s="198"/>
      <c r="L249" s="198"/>
      <c r="M249" s="198"/>
      <c r="N249" s="198"/>
      <c r="AJ249" s="198"/>
      <c r="AL249" s="681" t="s">
        <v>460</v>
      </c>
      <c r="AM249" s="681" t="s">
        <v>1214</v>
      </c>
      <c r="AO249" s="728" t="s">
        <v>992</v>
      </c>
      <c r="AP249" s="734">
        <v>6.e-002</v>
      </c>
      <c r="AQ249" s="687" t="s">
        <v>605</v>
      </c>
      <c r="AR249" s="691" t="s">
        <v>568</v>
      </c>
      <c r="AS249" s="753" t="str">
        <f t="shared" si="6"/>
        <v>大阪府泉佐野市</v>
      </c>
      <c r="AT249" s="762">
        <v>10.42</v>
      </c>
      <c r="AU249" s="691">
        <v>10.33</v>
      </c>
      <c r="AV249" s="753">
        <v>10.27</v>
      </c>
    </row>
    <row r="250" spans="10:48">
      <c r="J250" s="198"/>
      <c r="K250" s="198"/>
      <c r="L250" s="198"/>
      <c r="M250" s="198"/>
      <c r="N250" s="198"/>
      <c r="AJ250" s="198"/>
      <c r="AL250" s="681" t="s">
        <v>460</v>
      </c>
      <c r="AM250" s="681" t="s">
        <v>1216</v>
      </c>
      <c r="AO250" s="728" t="s">
        <v>992</v>
      </c>
      <c r="AP250" s="734">
        <v>6.e-002</v>
      </c>
      <c r="AQ250" s="687" t="s">
        <v>605</v>
      </c>
      <c r="AR250" s="691" t="s">
        <v>775</v>
      </c>
      <c r="AS250" s="753" t="str">
        <f t="shared" si="6"/>
        <v>大阪府富田林市</v>
      </c>
      <c r="AT250" s="762">
        <v>10.42</v>
      </c>
      <c r="AU250" s="691">
        <v>10.33</v>
      </c>
      <c r="AV250" s="753">
        <v>10.27</v>
      </c>
    </row>
    <row r="251" spans="10:48">
      <c r="J251" s="198"/>
      <c r="K251" s="198"/>
      <c r="L251" s="198"/>
      <c r="M251" s="198"/>
      <c r="N251" s="198"/>
      <c r="AJ251" s="198"/>
      <c r="AL251" s="681" t="s">
        <v>460</v>
      </c>
      <c r="AM251" s="681" t="s">
        <v>1220</v>
      </c>
      <c r="AO251" s="728" t="s">
        <v>992</v>
      </c>
      <c r="AP251" s="734">
        <v>6.e-002</v>
      </c>
      <c r="AQ251" s="687" t="s">
        <v>605</v>
      </c>
      <c r="AR251" s="691" t="s">
        <v>376</v>
      </c>
      <c r="AS251" s="753" t="str">
        <f t="shared" si="6"/>
        <v>大阪府河内長野市</v>
      </c>
      <c r="AT251" s="762">
        <v>10.42</v>
      </c>
      <c r="AU251" s="691">
        <v>10.33</v>
      </c>
      <c r="AV251" s="753">
        <v>10.27</v>
      </c>
    </row>
    <row r="252" spans="10:48">
      <c r="J252" s="198"/>
      <c r="K252" s="198"/>
      <c r="L252" s="198"/>
      <c r="M252" s="198"/>
      <c r="N252" s="198"/>
      <c r="AJ252" s="198"/>
      <c r="AL252" s="681" t="s">
        <v>460</v>
      </c>
      <c r="AM252" s="681" t="s">
        <v>1222</v>
      </c>
      <c r="AO252" s="728" t="s">
        <v>992</v>
      </c>
      <c r="AP252" s="734">
        <v>6.e-002</v>
      </c>
      <c r="AQ252" s="687" t="s">
        <v>605</v>
      </c>
      <c r="AR252" s="691" t="s">
        <v>294</v>
      </c>
      <c r="AS252" s="753" t="str">
        <f t="shared" si="6"/>
        <v>大阪府和泉市</v>
      </c>
      <c r="AT252" s="762">
        <v>10.42</v>
      </c>
      <c r="AU252" s="691">
        <v>10.33</v>
      </c>
      <c r="AV252" s="753">
        <v>10.27</v>
      </c>
    </row>
    <row r="253" spans="10:48">
      <c r="J253" s="198"/>
      <c r="K253" s="198"/>
      <c r="L253" s="198"/>
      <c r="M253" s="198"/>
      <c r="N253" s="198"/>
      <c r="AJ253" s="198"/>
      <c r="AL253" s="681" t="s">
        <v>460</v>
      </c>
      <c r="AM253" s="681" t="s">
        <v>680</v>
      </c>
      <c r="AO253" s="728" t="s">
        <v>992</v>
      </c>
      <c r="AP253" s="734">
        <v>6.e-002</v>
      </c>
      <c r="AQ253" s="687" t="s">
        <v>605</v>
      </c>
      <c r="AR253" s="691" t="s">
        <v>750</v>
      </c>
      <c r="AS253" s="753" t="str">
        <f t="shared" si="6"/>
        <v>大阪府柏原市</v>
      </c>
      <c r="AT253" s="762">
        <v>10.42</v>
      </c>
      <c r="AU253" s="691">
        <v>10.33</v>
      </c>
      <c r="AV253" s="753">
        <v>10.27</v>
      </c>
    </row>
    <row r="254" spans="10:48">
      <c r="J254" s="198"/>
      <c r="K254" s="198"/>
      <c r="L254" s="198"/>
      <c r="M254" s="198"/>
      <c r="N254" s="198"/>
      <c r="AJ254" s="198"/>
      <c r="AL254" s="681" t="s">
        <v>460</v>
      </c>
      <c r="AM254" s="681" t="s">
        <v>1086</v>
      </c>
      <c r="AO254" s="728" t="s">
        <v>992</v>
      </c>
      <c r="AP254" s="734">
        <v>6.e-002</v>
      </c>
      <c r="AQ254" s="687" t="s">
        <v>605</v>
      </c>
      <c r="AR254" s="691" t="s">
        <v>898</v>
      </c>
      <c r="AS254" s="753" t="str">
        <f t="shared" si="6"/>
        <v>大阪府羽曳野市</v>
      </c>
      <c r="AT254" s="762">
        <v>10.42</v>
      </c>
      <c r="AU254" s="691">
        <v>10.33</v>
      </c>
      <c r="AV254" s="753">
        <v>10.27</v>
      </c>
    </row>
    <row r="255" spans="10:48">
      <c r="J255" s="198"/>
      <c r="K255" s="198"/>
      <c r="L255" s="198"/>
      <c r="M255" s="198"/>
      <c r="N255" s="198"/>
      <c r="AJ255" s="198"/>
      <c r="AL255" s="681" t="s">
        <v>460</v>
      </c>
      <c r="AM255" s="681" t="s">
        <v>859</v>
      </c>
      <c r="AO255" s="728" t="s">
        <v>992</v>
      </c>
      <c r="AP255" s="734">
        <v>6.e-002</v>
      </c>
      <c r="AQ255" s="687" t="s">
        <v>605</v>
      </c>
      <c r="AR255" s="691" t="s">
        <v>1225</v>
      </c>
      <c r="AS255" s="753" t="str">
        <f t="shared" si="6"/>
        <v>大阪府藤井寺市</v>
      </c>
      <c r="AT255" s="762">
        <v>10.42</v>
      </c>
      <c r="AU255" s="691">
        <v>10.33</v>
      </c>
      <c r="AV255" s="753">
        <v>10.27</v>
      </c>
    </row>
    <row r="256" spans="10:48">
      <c r="J256" s="198"/>
      <c r="K256" s="198"/>
      <c r="L256" s="198"/>
      <c r="M256" s="198"/>
      <c r="N256" s="198"/>
      <c r="AJ256" s="198"/>
      <c r="AL256" s="681" t="s">
        <v>460</v>
      </c>
      <c r="AM256" s="681" t="s">
        <v>487</v>
      </c>
      <c r="AO256" s="728" t="s">
        <v>992</v>
      </c>
      <c r="AP256" s="734">
        <v>6.e-002</v>
      </c>
      <c r="AQ256" s="687" t="s">
        <v>605</v>
      </c>
      <c r="AR256" s="691" t="s">
        <v>1228</v>
      </c>
      <c r="AS256" s="753" t="str">
        <f t="shared" si="6"/>
        <v>大阪府泉南市</v>
      </c>
      <c r="AT256" s="762">
        <v>10.42</v>
      </c>
      <c r="AU256" s="691">
        <v>10.33</v>
      </c>
      <c r="AV256" s="753">
        <v>10.27</v>
      </c>
    </row>
    <row r="257" spans="10:48">
      <c r="J257" s="198"/>
      <c r="K257" s="198"/>
      <c r="L257" s="198"/>
      <c r="M257" s="198"/>
      <c r="N257" s="198"/>
      <c r="AJ257" s="198"/>
      <c r="AL257" s="681" t="s">
        <v>460</v>
      </c>
      <c r="AM257" s="681" t="s">
        <v>128</v>
      </c>
      <c r="AO257" s="728" t="s">
        <v>992</v>
      </c>
      <c r="AP257" s="734">
        <v>6.e-002</v>
      </c>
      <c r="AQ257" s="687" t="s">
        <v>605</v>
      </c>
      <c r="AR257" s="691" t="s">
        <v>1203</v>
      </c>
      <c r="AS257" s="753" t="str">
        <f t="shared" si="6"/>
        <v>大阪府大阪狭山市</v>
      </c>
      <c r="AT257" s="762">
        <v>10.42</v>
      </c>
      <c r="AU257" s="691">
        <v>10.33</v>
      </c>
      <c r="AV257" s="753">
        <v>10.27</v>
      </c>
    </row>
    <row r="258" spans="10:48">
      <c r="J258" s="198"/>
      <c r="K258" s="198"/>
      <c r="L258" s="198"/>
      <c r="M258" s="198"/>
      <c r="N258" s="198"/>
      <c r="AJ258" s="198"/>
      <c r="AL258" s="681" t="s">
        <v>460</v>
      </c>
      <c r="AM258" s="681" t="s">
        <v>467</v>
      </c>
      <c r="AO258" s="728" t="s">
        <v>992</v>
      </c>
      <c r="AP258" s="734">
        <v>6.e-002</v>
      </c>
      <c r="AQ258" s="687" t="s">
        <v>605</v>
      </c>
      <c r="AR258" s="691" t="s">
        <v>525</v>
      </c>
      <c r="AS258" s="753" t="str">
        <f t="shared" si="6"/>
        <v>大阪府阪南市</v>
      </c>
      <c r="AT258" s="762">
        <v>10.42</v>
      </c>
      <c r="AU258" s="691">
        <v>10.33</v>
      </c>
      <c r="AV258" s="753">
        <v>10.27</v>
      </c>
    </row>
    <row r="259" spans="10:48">
      <c r="J259" s="198"/>
      <c r="K259" s="198"/>
      <c r="L259" s="198"/>
      <c r="M259" s="198"/>
      <c r="N259" s="198"/>
      <c r="AJ259" s="198"/>
      <c r="AL259" s="681" t="s">
        <v>460</v>
      </c>
      <c r="AM259" s="681" t="s">
        <v>1231</v>
      </c>
      <c r="AO259" s="728" t="s">
        <v>992</v>
      </c>
      <c r="AP259" s="734">
        <v>6.e-002</v>
      </c>
      <c r="AQ259" s="687" t="s">
        <v>605</v>
      </c>
      <c r="AR259" s="691" t="s">
        <v>1095</v>
      </c>
      <c r="AS259" s="753" t="str">
        <f t="shared" ref="AS259:AS322" si="7">AQ259&amp;AR259</f>
        <v>大阪府島本町</v>
      </c>
      <c r="AT259" s="762">
        <v>10.42</v>
      </c>
      <c r="AU259" s="691">
        <v>10.33</v>
      </c>
      <c r="AV259" s="753">
        <v>10.27</v>
      </c>
    </row>
    <row r="260" spans="10:48">
      <c r="J260" s="198"/>
      <c r="K260" s="198"/>
      <c r="L260" s="198"/>
      <c r="M260" s="198"/>
      <c r="N260" s="198"/>
      <c r="AJ260" s="198"/>
      <c r="AL260" s="681" t="s">
        <v>464</v>
      </c>
      <c r="AM260" s="681" t="s">
        <v>995</v>
      </c>
      <c r="AO260" s="728" t="s">
        <v>992</v>
      </c>
      <c r="AP260" s="734">
        <v>6.e-002</v>
      </c>
      <c r="AQ260" s="687" t="s">
        <v>605</v>
      </c>
      <c r="AR260" s="691" t="s">
        <v>1193</v>
      </c>
      <c r="AS260" s="753" t="str">
        <f t="shared" si="7"/>
        <v>大阪府豊能町</v>
      </c>
      <c r="AT260" s="762">
        <v>10.42</v>
      </c>
      <c r="AU260" s="691">
        <v>10.33</v>
      </c>
      <c r="AV260" s="753">
        <v>10.27</v>
      </c>
    </row>
    <row r="261" spans="10:48">
      <c r="J261" s="198"/>
      <c r="K261" s="198"/>
      <c r="L261" s="198"/>
      <c r="M261" s="198"/>
      <c r="N261" s="198"/>
      <c r="AJ261" s="198"/>
      <c r="AL261" s="681" t="s">
        <v>464</v>
      </c>
      <c r="AM261" s="681" t="s">
        <v>1232</v>
      </c>
      <c r="AO261" s="728" t="s">
        <v>992</v>
      </c>
      <c r="AP261" s="734">
        <v>6.e-002</v>
      </c>
      <c r="AQ261" s="687" t="s">
        <v>605</v>
      </c>
      <c r="AR261" s="691" t="s">
        <v>1070</v>
      </c>
      <c r="AS261" s="753" t="str">
        <f t="shared" si="7"/>
        <v>大阪府能勢町</v>
      </c>
      <c r="AT261" s="762">
        <v>10.42</v>
      </c>
      <c r="AU261" s="691">
        <v>10.33</v>
      </c>
      <c r="AV261" s="753">
        <v>10.27</v>
      </c>
    </row>
    <row r="262" spans="10:48">
      <c r="J262" s="198"/>
      <c r="K262" s="198"/>
      <c r="L262" s="198"/>
      <c r="M262" s="198"/>
      <c r="N262" s="198"/>
      <c r="AJ262" s="198"/>
      <c r="AL262" s="681" t="s">
        <v>464</v>
      </c>
      <c r="AM262" s="681" t="s">
        <v>1169</v>
      </c>
      <c r="AO262" s="728" t="s">
        <v>992</v>
      </c>
      <c r="AP262" s="734">
        <v>6.e-002</v>
      </c>
      <c r="AQ262" s="687" t="s">
        <v>605</v>
      </c>
      <c r="AR262" s="691" t="s">
        <v>711</v>
      </c>
      <c r="AS262" s="753" t="str">
        <f t="shared" si="7"/>
        <v>大阪府忠岡町</v>
      </c>
      <c r="AT262" s="762">
        <v>10.42</v>
      </c>
      <c r="AU262" s="691">
        <v>10.33</v>
      </c>
      <c r="AV262" s="753">
        <v>10.27</v>
      </c>
    </row>
    <row r="263" spans="10:48">
      <c r="J263" s="198"/>
      <c r="K263" s="198"/>
      <c r="L263" s="198"/>
      <c r="M263" s="198"/>
      <c r="N263" s="198"/>
      <c r="AJ263" s="198"/>
      <c r="AL263" s="681" t="s">
        <v>464</v>
      </c>
      <c r="AM263" s="681" t="s">
        <v>1239</v>
      </c>
      <c r="AO263" s="728" t="s">
        <v>992</v>
      </c>
      <c r="AP263" s="734">
        <v>6.e-002</v>
      </c>
      <c r="AQ263" s="687" t="s">
        <v>605</v>
      </c>
      <c r="AR263" s="691" t="s">
        <v>1234</v>
      </c>
      <c r="AS263" s="753" t="str">
        <f t="shared" si="7"/>
        <v>大阪府熊取町</v>
      </c>
      <c r="AT263" s="762">
        <v>10.42</v>
      </c>
      <c r="AU263" s="691">
        <v>10.33</v>
      </c>
      <c r="AV263" s="753">
        <v>10.27</v>
      </c>
    </row>
    <row r="264" spans="10:48">
      <c r="J264" s="198"/>
      <c r="K264" s="198"/>
      <c r="L264" s="198"/>
      <c r="M264" s="198"/>
      <c r="N264" s="198"/>
      <c r="AJ264" s="198"/>
      <c r="AL264" s="681" t="s">
        <v>464</v>
      </c>
      <c r="AM264" s="681" t="s">
        <v>1243</v>
      </c>
      <c r="AO264" s="728" t="s">
        <v>992</v>
      </c>
      <c r="AP264" s="734">
        <v>6.e-002</v>
      </c>
      <c r="AQ264" s="687" t="s">
        <v>605</v>
      </c>
      <c r="AR264" s="691" t="s">
        <v>1241</v>
      </c>
      <c r="AS264" s="753" t="str">
        <f t="shared" si="7"/>
        <v>大阪府田尻町</v>
      </c>
      <c r="AT264" s="762">
        <v>10.42</v>
      </c>
      <c r="AU264" s="691">
        <v>10.33</v>
      </c>
      <c r="AV264" s="753">
        <v>10.27</v>
      </c>
    </row>
    <row r="265" spans="10:48">
      <c r="J265" s="198"/>
      <c r="K265" s="198"/>
      <c r="L265" s="198"/>
      <c r="M265" s="198"/>
      <c r="N265" s="198"/>
      <c r="AJ265" s="198"/>
      <c r="AL265" s="681" t="s">
        <v>464</v>
      </c>
      <c r="AM265" s="681" t="s">
        <v>1245</v>
      </c>
      <c r="AO265" s="728" t="s">
        <v>992</v>
      </c>
      <c r="AP265" s="734">
        <v>6.e-002</v>
      </c>
      <c r="AQ265" s="687" t="s">
        <v>605</v>
      </c>
      <c r="AR265" s="691" t="s">
        <v>1238</v>
      </c>
      <c r="AS265" s="753" t="str">
        <f t="shared" si="7"/>
        <v>大阪府岬町</v>
      </c>
      <c r="AT265" s="762">
        <v>10.42</v>
      </c>
      <c r="AU265" s="691">
        <v>10.33</v>
      </c>
      <c r="AV265" s="753">
        <v>10.27</v>
      </c>
    </row>
    <row r="266" spans="10:48">
      <c r="J266" s="198"/>
      <c r="K266" s="198"/>
      <c r="L266" s="198"/>
      <c r="M266" s="198"/>
      <c r="N266" s="198"/>
      <c r="AJ266" s="198"/>
      <c r="AL266" s="681" t="s">
        <v>464</v>
      </c>
      <c r="AM266" s="681" t="s">
        <v>182</v>
      </c>
      <c r="AO266" s="728" t="s">
        <v>992</v>
      </c>
      <c r="AP266" s="734">
        <v>6.e-002</v>
      </c>
      <c r="AQ266" s="687" t="s">
        <v>605</v>
      </c>
      <c r="AR266" s="691" t="s">
        <v>330</v>
      </c>
      <c r="AS266" s="753" t="str">
        <f t="shared" si="7"/>
        <v>大阪府太子町</v>
      </c>
      <c r="AT266" s="762">
        <v>10.42</v>
      </c>
      <c r="AU266" s="691">
        <v>10.33</v>
      </c>
      <c r="AV266" s="753">
        <v>10.27</v>
      </c>
    </row>
    <row r="267" spans="10:48">
      <c r="J267" s="198"/>
      <c r="K267" s="198"/>
      <c r="L267" s="198"/>
      <c r="M267" s="198"/>
      <c r="N267" s="198"/>
      <c r="AJ267" s="198"/>
      <c r="AL267" s="681" t="s">
        <v>464</v>
      </c>
      <c r="AM267" s="681" t="s">
        <v>856</v>
      </c>
      <c r="AO267" s="728" t="s">
        <v>992</v>
      </c>
      <c r="AP267" s="734">
        <v>6.e-002</v>
      </c>
      <c r="AQ267" s="687" t="s">
        <v>605</v>
      </c>
      <c r="AR267" s="691" t="s">
        <v>1247</v>
      </c>
      <c r="AS267" s="753" t="str">
        <f t="shared" si="7"/>
        <v>大阪府河南町</v>
      </c>
      <c r="AT267" s="762">
        <v>10.42</v>
      </c>
      <c r="AU267" s="691">
        <v>10.33</v>
      </c>
      <c r="AV267" s="753">
        <v>10.27</v>
      </c>
    </row>
    <row r="268" spans="10:48">
      <c r="J268" s="198"/>
      <c r="K268" s="198"/>
      <c r="L268" s="198"/>
      <c r="M268" s="198"/>
      <c r="N268" s="198"/>
      <c r="AJ268" s="198"/>
      <c r="AL268" s="681" t="s">
        <v>464</v>
      </c>
      <c r="AM268" s="681" t="s">
        <v>746</v>
      </c>
      <c r="AO268" s="728" t="s">
        <v>992</v>
      </c>
      <c r="AP268" s="734">
        <v>6.e-002</v>
      </c>
      <c r="AQ268" s="687" t="s">
        <v>605</v>
      </c>
      <c r="AR268" s="691" t="s">
        <v>1089</v>
      </c>
      <c r="AS268" s="753" t="str">
        <f t="shared" si="7"/>
        <v>大阪府千早赤阪村</v>
      </c>
      <c r="AT268" s="762">
        <v>10.42</v>
      </c>
      <c r="AU268" s="691">
        <v>10.33</v>
      </c>
      <c r="AV268" s="753">
        <v>10.27</v>
      </c>
    </row>
    <row r="269" spans="10:48">
      <c r="J269" s="198"/>
      <c r="K269" s="198"/>
      <c r="L269" s="198"/>
      <c r="M269" s="198"/>
      <c r="N269" s="198"/>
      <c r="AJ269" s="198"/>
      <c r="AL269" s="681" t="s">
        <v>464</v>
      </c>
      <c r="AM269" s="681" t="s">
        <v>1084</v>
      </c>
      <c r="AO269" s="728" t="s">
        <v>992</v>
      </c>
      <c r="AP269" s="734">
        <v>6.e-002</v>
      </c>
      <c r="AQ269" s="687" t="s">
        <v>608</v>
      </c>
      <c r="AR269" s="691" t="s">
        <v>201</v>
      </c>
      <c r="AS269" s="753" t="str">
        <f t="shared" si="7"/>
        <v>兵庫県明石市</v>
      </c>
      <c r="AT269" s="762">
        <v>10.42</v>
      </c>
      <c r="AU269" s="691">
        <v>10.33</v>
      </c>
      <c r="AV269" s="753">
        <v>10.27</v>
      </c>
    </row>
    <row r="270" spans="10:48">
      <c r="J270" s="198"/>
      <c r="K270" s="198"/>
      <c r="L270" s="198"/>
      <c r="M270" s="198"/>
      <c r="N270" s="198"/>
      <c r="AJ270" s="198"/>
      <c r="AL270" s="681" t="s">
        <v>464</v>
      </c>
      <c r="AM270" s="681" t="s">
        <v>457</v>
      </c>
      <c r="AO270" s="728" t="s">
        <v>992</v>
      </c>
      <c r="AP270" s="734">
        <v>6.e-002</v>
      </c>
      <c r="AQ270" s="687" t="s">
        <v>608</v>
      </c>
      <c r="AR270" s="691" t="s">
        <v>253</v>
      </c>
      <c r="AS270" s="753" t="str">
        <f t="shared" si="7"/>
        <v>兵庫県猪名川町</v>
      </c>
      <c r="AT270" s="762">
        <v>10.42</v>
      </c>
      <c r="AU270" s="691">
        <v>10.33</v>
      </c>
      <c r="AV270" s="753">
        <v>10.27</v>
      </c>
    </row>
    <row r="271" spans="10:48">
      <c r="J271" s="198"/>
      <c r="K271" s="198"/>
      <c r="L271" s="198"/>
      <c r="M271" s="198"/>
      <c r="N271" s="198"/>
      <c r="AJ271" s="198"/>
      <c r="AL271" s="681" t="s">
        <v>464</v>
      </c>
      <c r="AM271" s="681" t="s">
        <v>666</v>
      </c>
      <c r="AO271" s="728" t="s">
        <v>992</v>
      </c>
      <c r="AP271" s="734">
        <v>6.e-002</v>
      </c>
      <c r="AQ271" s="687" t="s">
        <v>581</v>
      </c>
      <c r="AR271" s="691" t="s">
        <v>1061</v>
      </c>
      <c r="AS271" s="753" t="str">
        <f t="shared" si="7"/>
        <v>奈良県奈良市</v>
      </c>
      <c r="AT271" s="762">
        <v>10.42</v>
      </c>
      <c r="AU271" s="691">
        <v>10.33</v>
      </c>
      <c r="AV271" s="753">
        <v>10.27</v>
      </c>
    </row>
    <row r="272" spans="10:48">
      <c r="J272" s="198"/>
      <c r="K272" s="198"/>
      <c r="L272" s="198"/>
      <c r="M272" s="198"/>
      <c r="N272" s="198"/>
      <c r="AJ272" s="198"/>
      <c r="AL272" s="681" t="s">
        <v>464</v>
      </c>
      <c r="AM272" s="681" t="s">
        <v>1251</v>
      </c>
      <c r="AO272" s="728" t="s">
        <v>992</v>
      </c>
      <c r="AP272" s="734">
        <v>6.e-002</v>
      </c>
      <c r="AQ272" s="687" t="s">
        <v>581</v>
      </c>
      <c r="AR272" s="691" t="s">
        <v>924</v>
      </c>
      <c r="AS272" s="753" t="str">
        <f t="shared" si="7"/>
        <v>奈良県大和郡山市</v>
      </c>
      <c r="AT272" s="762">
        <v>10.42</v>
      </c>
      <c r="AU272" s="691">
        <v>10.33</v>
      </c>
      <c r="AV272" s="753">
        <v>10.27</v>
      </c>
    </row>
    <row r="273" spans="10:48">
      <c r="J273" s="198"/>
      <c r="K273" s="198"/>
      <c r="L273" s="198"/>
      <c r="M273" s="198"/>
      <c r="N273" s="198"/>
      <c r="AJ273" s="198"/>
      <c r="AL273" s="681" t="s">
        <v>464</v>
      </c>
      <c r="AM273" s="681" t="s">
        <v>1014</v>
      </c>
      <c r="AO273" s="728" t="s">
        <v>992</v>
      </c>
      <c r="AP273" s="734">
        <v>6.e-002</v>
      </c>
      <c r="AQ273" s="687" t="s">
        <v>581</v>
      </c>
      <c r="AR273" s="691" t="s">
        <v>1256</v>
      </c>
      <c r="AS273" s="753" t="str">
        <f t="shared" si="7"/>
        <v>奈良県生駒市</v>
      </c>
      <c r="AT273" s="762">
        <v>10.42</v>
      </c>
      <c r="AU273" s="691">
        <v>10.33</v>
      </c>
      <c r="AV273" s="753">
        <v>10.27</v>
      </c>
    </row>
    <row r="274" spans="10:48">
      <c r="J274" s="198"/>
      <c r="K274" s="198"/>
      <c r="L274" s="198"/>
      <c r="M274" s="198"/>
      <c r="N274" s="198"/>
      <c r="AJ274" s="198"/>
      <c r="AL274" s="681" t="s">
        <v>464</v>
      </c>
      <c r="AM274" s="681" t="s">
        <v>1258</v>
      </c>
      <c r="AO274" s="728" t="s">
        <v>992</v>
      </c>
      <c r="AP274" s="734">
        <v>6.e-002</v>
      </c>
      <c r="AQ274" s="687" t="s">
        <v>629</v>
      </c>
      <c r="AR274" s="691" t="s">
        <v>1257</v>
      </c>
      <c r="AS274" s="753" t="str">
        <f t="shared" si="7"/>
        <v>和歌山県和歌山市</v>
      </c>
      <c r="AT274" s="762">
        <v>10.42</v>
      </c>
      <c r="AU274" s="691">
        <v>10.33</v>
      </c>
      <c r="AV274" s="753">
        <v>10.27</v>
      </c>
    </row>
    <row r="275" spans="10:48">
      <c r="J275" s="198"/>
      <c r="K275" s="198"/>
      <c r="L275" s="198"/>
      <c r="M275" s="198"/>
      <c r="N275" s="198"/>
      <c r="AJ275" s="198"/>
      <c r="AL275" s="681" t="s">
        <v>464</v>
      </c>
      <c r="AM275" s="681" t="s">
        <v>1259</v>
      </c>
      <c r="AO275" s="728" t="s">
        <v>992</v>
      </c>
      <c r="AP275" s="734">
        <v>6.e-002</v>
      </c>
      <c r="AQ275" s="687" t="s">
        <v>629</v>
      </c>
      <c r="AR275" s="691" t="s">
        <v>1094</v>
      </c>
      <c r="AS275" s="753" t="str">
        <f t="shared" si="7"/>
        <v>和歌山県橋本市</v>
      </c>
      <c r="AT275" s="762">
        <v>10.42</v>
      </c>
      <c r="AU275" s="691">
        <v>10.33</v>
      </c>
      <c r="AV275" s="753">
        <v>10.27</v>
      </c>
    </row>
    <row r="276" spans="10:48">
      <c r="J276" s="198"/>
      <c r="K276" s="198"/>
      <c r="L276" s="198"/>
      <c r="M276" s="198"/>
      <c r="N276" s="198"/>
      <c r="AJ276" s="198"/>
      <c r="AL276" s="681" t="s">
        <v>464</v>
      </c>
      <c r="AM276" s="681" t="s">
        <v>1048</v>
      </c>
      <c r="AO276" s="728" t="s">
        <v>992</v>
      </c>
      <c r="AP276" s="734">
        <v>6.e-002</v>
      </c>
      <c r="AQ276" s="687" t="s">
        <v>649</v>
      </c>
      <c r="AR276" s="691" t="s">
        <v>1261</v>
      </c>
      <c r="AS276" s="753" t="str">
        <f t="shared" si="7"/>
        <v>福岡県大野城市</v>
      </c>
      <c r="AT276" s="762">
        <v>10.42</v>
      </c>
      <c r="AU276" s="691">
        <v>10.33</v>
      </c>
      <c r="AV276" s="753">
        <v>10.27</v>
      </c>
    </row>
    <row r="277" spans="10:48">
      <c r="J277" s="198"/>
      <c r="K277" s="198"/>
      <c r="L277" s="198"/>
      <c r="M277" s="198"/>
      <c r="N277" s="198"/>
      <c r="AJ277" s="198"/>
      <c r="AL277" s="681" t="s">
        <v>464</v>
      </c>
      <c r="AM277" s="681" t="s">
        <v>1266</v>
      </c>
      <c r="AO277" s="728" t="s">
        <v>992</v>
      </c>
      <c r="AP277" s="734">
        <v>6.e-002</v>
      </c>
      <c r="AQ277" s="687" t="s">
        <v>649</v>
      </c>
      <c r="AR277" s="691" t="s">
        <v>1263</v>
      </c>
      <c r="AS277" s="753" t="str">
        <f t="shared" si="7"/>
        <v>福岡県太宰府市</v>
      </c>
      <c r="AT277" s="762">
        <v>10.42</v>
      </c>
      <c r="AU277" s="691">
        <v>10.33</v>
      </c>
      <c r="AV277" s="753">
        <v>10.27</v>
      </c>
    </row>
    <row r="278" spans="10:48">
      <c r="J278" s="198"/>
      <c r="K278" s="198"/>
      <c r="L278" s="198"/>
      <c r="M278" s="198"/>
      <c r="N278" s="198"/>
      <c r="AJ278" s="198"/>
      <c r="AL278" s="681" t="s">
        <v>464</v>
      </c>
      <c r="AM278" s="681" t="s">
        <v>1267</v>
      </c>
      <c r="AO278" s="728" t="s">
        <v>992</v>
      </c>
      <c r="AP278" s="734">
        <v>6.e-002</v>
      </c>
      <c r="AQ278" s="687" t="s">
        <v>649</v>
      </c>
      <c r="AR278" s="691" t="s">
        <v>1255</v>
      </c>
      <c r="AS278" s="753" t="str">
        <f t="shared" si="7"/>
        <v>福岡県福津市</v>
      </c>
      <c r="AT278" s="762">
        <v>10.42</v>
      </c>
      <c r="AU278" s="691">
        <v>10.33</v>
      </c>
      <c r="AV278" s="753">
        <v>10.27</v>
      </c>
    </row>
    <row r="279" spans="10:48">
      <c r="J279" s="198"/>
      <c r="K279" s="198"/>
      <c r="L279" s="198"/>
      <c r="M279" s="198"/>
      <c r="N279" s="198"/>
      <c r="AJ279" s="198"/>
      <c r="AL279" s="681" t="s">
        <v>464</v>
      </c>
      <c r="AM279" s="681" t="s">
        <v>1272</v>
      </c>
      <c r="AO279" s="728" t="s">
        <v>992</v>
      </c>
      <c r="AP279" s="734">
        <v>6.e-002</v>
      </c>
      <c r="AQ279" s="687" t="s">
        <v>649</v>
      </c>
      <c r="AR279" s="691" t="s">
        <v>863</v>
      </c>
      <c r="AS279" s="753" t="str">
        <f t="shared" si="7"/>
        <v>福岡県糸島市</v>
      </c>
      <c r="AT279" s="762">
        <v>10.42</v>
      </c>
      <c r="AU279" s="691">
        <v>10.33</v>
      </c>
      <c r="AV279" s="753">
        <v>10.27</v>
      </c>
    </row>
    <row r="280" spans="10:48">
      <c r="J280" s="198"/>
      <c r="K280" s="198"/>
      <c r="L280" s="198"/>
      <c r="M280" s="198"/>
      <c r="N280" s="198"/>
      <c r="AJ280" s="198"/>
      <c r="AL280" s="681" t="s">
        <v>464</v>
      </c>
      <c r="AM280" s="681" t="s">
        <v>804</v>
      </c>
      <c r="AO280" s="728" t="s">
        <v>992</v>
      </c>
      <c r="AP280" s="734">
        <v>6.e-002</v>
      </c>
      <c r="AQ280" s="687" t="s">
        <v>649</v>
      </c>
      <c r="AR280" s="691" t="s">
        <v>2398</v>
      </c>
      <c r="AS280" s="753" t="str">
        <f t="shared" si="7"/>
        <v>福岡県那珂川市</v>
      </c>
      <c r="AT280" s="762">
        <v>10.42</v>
      </c>
      <c r="AU280" s="691">
        <v>10.33</v>
      </c>
      <c r="AV280" s="753">
        <v>10.27</v>
      </c>
    </row>
    <row r="281" spans="10:48" ht="14.25">
      <c r="J281" s="198"/>
      <c r="K281" s="198"/>
      <c r="L281" s="198"/>
      <c r="M281" s="198"/>
      <c r="N281" s="198"/>
      <c r="AJ281" s="198"/>
      <c r="AL281" s="681" t="s">
        <v>464</v>
      </c>
      <c r="AM281" s="681" t="s">
        <v>502</v>
      </c>
      <c r="AO281" s="731" t="s">
        <v>992</v>
      </c>
      <c r="AP281" s="737">
        <v>6.e-002</v>
      </c>
      <c r="AQ281" s="741" t="s">
        <v>649</v>
      </c>
      <c r="AR281" s="746" t="s">
        <v>307</v>
      </c>
      <c r="AS281" s="754" t="str">
        <f t="shared" si="7"/>
        <v>福岡県粕屋町</v>
      </c>
      <c r="AT281" s="765">
        <v>10.42</v>
      </c>
      <c r="AU281" s="746">
        <v>10.33</v>
      </c>
      <c r="AV281" s="756">
        <v>10.27</v>
      </c>
    </row>
    <row r="282" spans="10:48">
      <c r="J282" s="198"/>
      <c r="K282" s="198"/>
      <c r="L282" s="198"/>
      <c r="M282" s="198"/>
      <c r="N282" s="198"/>
      <c r="AJ282" s="198"/>
      <c r="AL282" s="681" t="s">
        <v>464</v>
      </c>
      <c r="AM282" s="681" t="s">
        <v>901</v>
      </c>
      <c r="AO282" s="727" t="s">
        <v>1273</v>
      </c>
      <c r="AP282" s="733">
        <v>3.e-002</v>
      </c>
      <c r="AQ282" s="740" t="s">
        <v>433</v>
      </c>
      <c r="AR282" s="745" t="s">
        <v>437</v>
      </c>
      <c r="AS282" s="749" t="str">
        <f t="shared" si="7"/>
        <v>北海道札幌市</v>
      </c>
      <c r="AT282" s="761">
        <v>10.210000000000001</v>
      </c>
      <c r="AU282" s="745">
        <v>10.17</v>
      </c>
      <c r="AV282" s="752">
        <v>10.14</v>
      </c>
    </row>
    <row r="283" spans="10:48">
      <c r="J283" s="198"/>
      <c r="K283" s="198"/>
      <c r="L283" s="198"/>
      <c r="M283" s="198"/>
      <c r="N283" s="198"/>
      <c r="AJ283" s="198"/>
      <c r="AL283" s="681" t="s">
        <v>464</v>
      </c>
      <c r="AM283" s="681" t="s">
        <v>1275</v>
      </c>
      <c r="AO283" s="728" t="s">
        <v>1273</v>
      </c>
      <c r="AP283" s="734">
        <v>3.e-002</v>
      </c>
      <c r="AQ283" s="341" t="s">
        <v>503</v>
      </c>
      <c r="AR283" s="691" t="s">
        <v>75</v>
      </c>
      <c r="AS283" s="750" t="str">
        <f t="shared" si="7"/>
        <v>茨城県結城市</v>
      </c>
      <c r="AT283" s="762">
        <v>10.210000000000001</v>
      </c>
      <c r="AU283" s="691">
        <v>10.17</v>
      </c>
      <c r="AV283" s="753">
        <v>10.14</v>
      </c>
    </row>
    <row r="284" spans="10:48">
      <c r="J284" s="198"/>
      <c r="K284" s="198"/>
      <c r="L284" s="198"/>
      <c r="M284" s="198"/>
      <c r="N284" s="198"/>
      <c r="AJ284" s="198"/>
      <c r="AL284" s="681" t="s">
        <v>464</v>
      </c>
      <c r="AM284" s="681" t="s">
        <v>1276</v>
      </c>
      <c r="AO284" s="728" t="s">
        <v>1273</v>
      </c>
      <c r="AP284" s="734">
        <v>3.e-002</v>
      </c>
      <c r="AQ284" s="341" t="s">
        <v>503</v>
      </c>
      <c r="AR284" s="691" t="s">
        <v>520</v>
      </c>
      <c r="AS284" s="750" t="str">
        <f t="shared" si="7"/>
        <v>茨城県下妻市</v>
      </c>
      <c r="AT284" s="762">
        <v>10.210000000000001</v>
      </c>
      <c r="AU284" s="691">
        <v>10.17</v>
      </c>
      <c r="AV284" s="753">
        <v>10.14</v>
      </c>
    </row>
    <row r="285" spans="10:48">
      <c r="J285" s="198"/>
      <c r="K285" s="198"/>
      <c r="L285" s="198"/>
      <c r="M285" s="198"/>
      <c r="N285" s="198"/>
      <c r="AJ285" s="198"/>
      <c r="AL285" s="681" t="s">
        <v>464</v>
      </c>
      <c r="AM285" s="681" t="s">
        <v>1278</v>
      </c>
      <c r="AO285" s="728" t="s">
        <v>1273</v>
      </c>
      <c r="AP285" s="734">
        <v>3.e-002</v>
      </c>
      <c r="AQ285" s="341" t="s">
        <v>503</v>
      </c>
      <c r="AR285" s="691" t="s">
        <v>1277</v>
      </c>
      <c r="AS285" s="750" t="str">
        <f t="shared" si="7"/>
        <v>茨城県常総市</v>
      </c>
      <c r="AT285" s="762">
        <v>10.210000000000001</v>
      </c>
      <c r="AU285" s="691">
        <v>10.17</v>
      </c>
      <c r="AV285" s="753">
        <v>10.14</v>
      </c>
    </row>
    <row r="286" spans="10:48">
      <c r="J286" s="198"/>
      <c r="K286" s="198"/>
      <c r="L286" s="198"/>
      <c r="M286" s="198"/>
      <c r="N286" s="198"/>
      <c r="AJ286" s="198"/>
      <c r="AL286" s="681" t="s">
        <v>464</v>
      </c>
      <c r="AM286" s="681" t="s">
        <v>495</v>
      </c>
      <c r="AO286" s="728" t="s">
        <v>1273</v>
      </c>
      <c r="AP286" s="734">
        <v>3.e-002</v>
      </c>
      <c r="AQ286" s="341" t="s">
        <v>503</v>
      </c>
      <c r="AR286" s="691" t="s">
        <v>1280</v>
      </c>
      <c r="AS286" s="750" t="str">
        <f t="shared" si="7"/>
        <v>茨城県笠間市</v>
      </c>
      <c r="AT286" s="762">
        <v>10.210000000000001</v>
      </c>
      <c r="AU286" s="691">
        <v>10.17</v>
      </c>
      <c r="AV286" s="753">
        <v>10.14</v>
      </c>
    </row>
    <row r="287" spans="10:48">
      <c r="J287" s="198"/>
      <c r="K287" s="198"/>
      <c r="L287" s="198"/>
      <c r="M287" s="198"/>
      <c r="N287" s="198"/>
      <c r="AJ287" s="198"/>
      <c r="AL287" s="681" t="s">
        <v>464</v>
      </c>
      <c r="AM287" s="681" t="s">
        <v>1282</v>
      </c>
      <c r="AO287" s="728" t="s">
        <v>1273</v>
      </c>
      <c r="AP287" s="734">
        <v>3.e-002</v>
      </c>
      <c r="AQ287" s="341" t="s">
        <v>503</v>
      </c>
      <c r="AR287" s="691" t="s">
        <v>236</v>
      </c>
      <c r="AS287" s="750" t="str">
        <f t="shared" si="7"/>
        <v>茨城県ひたちなか市</v>
      </c>
      <c r="AT287" s="762">
        <v>10.210000000000001</v>
      </c>
      <c r="AU287" s="691">
        <v>10.17</v>
      </c>
      <c r="AV287" s="753">
        <v>10.14</v>
      </c>
    </row>
    <row r="288" spans="10:48">
      <c r="J288" s="198"/>
      <c r="K288" s="198"/>
      <c r="L288" s="198"/>
      <c r="M288" s="198"/>
      <c r="N288" s="198"/>
      <c r="AJ288" s="198"/>
      <c r="AL288" s="681" t="s">
        <v>464</v>
      </c>
      <c r="AM288" s="681" t="s">
        <v>1288</v>
      </c>
      <c r="AO288" s="728" t="s">
        <v>1273</v>
      </c>
      <c r="AP288" s="734">
        <v>3.e-002</v>
      </c>
      <c r="AQ288" s="341" t="s">
        <v>503</v>
      </c>
      <c r="AR288" s="691" t="s">
        <v>1286</v>
      </c>
      <c r="AS288" s="750" t="str">
        <f t="shared" si="7"/>
        <v>茨城県那珂市</v>
      </c>
      <c r="AT288" s="762">
        <v>10.210000000000001</v>
      </c>
      <c r="AU288" s="691">
        <v>10.17</v>
      </c>
      <c r="AV288" s="753">
        <v>10.14</v>
      </c>
    </row>
    <row r="289" spans="10:48">
      <c r="J289" s="198"/>
      <c r="K289" s="198"/>
      <c r="L289" s="198"/>
      <c r="M289" s="198"/>
      <c r="N289" s="198"/>
      <c r="AJ289" s="198"/>
      <c r="AL289" s="681" t="s">
        <v>464</v>
      </c>
      <c r="AM289" s="681" t="s">
        <v>553</v>
      </c>
      <c r="AO289" s="728" t="s">
        <v>1273</v>
      </c>
      <c r="AP289" s="734">
        <v>3.e-002</v>
      </c>
      <c r="AQ289" s="341" t="s">
        <v>503</v>
      </c>
      <c r="AR289" s="691" t="s">
        <v>752</v>
      </c>
      <c r="AS289" s="750" t="str">
        <f t="shared" si="7"/>
        <v>茨城県筑西市</v>
      </c>
      <c r="AT289" s="762">
        <v>10.210000000000001</v>
      </c>
      <c r="AU289" s="691">
        <v>10.17</v>
      </c>
      <c r="AV289" s="753">
        <v>10.14</v>
      </c>
    </row>
    <row r="290" spans="10:48">
      <c r="J290" s="198"/>
      <c r="K290" s="198"/>
      <c r="L290" s="198"/>
      <c r="M290" s="198"/>
      <c r="N290" s="198"/>
      <c r="AJ290" s="198"/>
      <c r="AL290" s="681" t="s">
        <v>464</v>
      </c>
      <c r="AM290" s="681" t="s">
        <v>338</v>
      </c>
      <c r="AO290" s="728" t="s">
        <v>1273</v>
      </c>
      <c r="AP290" s="734">
        <v>3.e-002</v>
      </c>
      <c r="AQ290" s="341" t="s">
        <v>503</v>
      </c>
      <c r="AR290" s="691" t="s">
        <v>792</v>
      </c>
      <c r="AS290" s="750" t="str">
        <f t="shared" si="7"/>
        <v>茨城県坂東市</v>
      </c>
      <c r="AT290" s="762">
        <v>10.210000000000001</v>
      </c>
      <c r="AU290" s="691">
        <v>10.17</v>
      </c>
      <c r="AV290" s="753">
        <v>10.14</v>
      </c>
    </row>
    <row r="291" spans="10:48">
      <c r="J291" s="198"/>
      <c r="K291" s="198"/>
      <c r="L291" s="198"/>
      <c r="M291" s="198"/>
      <c r="N291" s="198"/>
      <c r="AJ291" s="198"/>
      <c r="AL291" s="681" t="s">
        <v>464</v>
      </c>
      <c r="AM291" s="681" t="s">
        <v>1015</v>
      </c>
      <c r="AO291" s="728" t="s">
        <v>1273</v>
      </c>
      <c r="AP291" s="734">
        <v>3.e-002</v>
      </c>
      <c r="AQ291" s="341" t="s">
        <v>503</v>
      </c>
      <c r="AR291" s="691" t="s">
        <v>52</v>
      </c>
      <c r="AS291" s="750" t="str">
        <f t="shared" si="7"/>
        <v>茨城県稲敷市</v>
      </c>
      <c r="AT291" s="762">
        <v>10.210000000000001</v>
      </c>
      <c r="AU291" s="691">
        <v>10.17</v>
      </c>
      <c r="AV291" s="753">
        <v>10.14</v>
      </c>
    </row>
    <row r="292" spans="10:48">
      <c r="J292" s="198"/>
      <c r="K292" s="198"/>
      <c r="L292" s="198"/>
      <c r="M292" s="198"/>
      <c r="N292" s="198"/>
      <c r="AJ292" s="198"/>
      <c r="AL292" s="681" t="s">
        <v>464</v>
      </c>
      <c r="AM292" s="681" t="s">
        <v>1291</v>
      </c>
      <c r="AO292" s="728" t="s">
        <v>1273</v>
      </c>
      <c r="AP292" s="734">
        <v>3.e-002</v>
      </c>
      <c r="AQ292" s="341" t="s">
        <v>503</v>
      </c>
      <c r="AR292" s="691" t="s">
        <v>1289</v>
      </c>
      <c r="AS292" s="750" t="str">
        <f t="shared" si="7"/>
        <v>茨城県つくばみらい市</v>
      </c>
      <c r="AT292" s="762">
        <v>10.210000000000001</v>
      </c>
      <c r="AU292" s="691">
        <v>10.17</v>
      </c>
      <c r="AV292" s="753">
        <v>10.14</v>
      </c>
    </row>
    <row r="293" spans="10:48">
      <c r="J293" s="198"/>
      <c r="K293" s="198"/>
      <c r="L293" s="198"/>
      <c r="M293" s="198"/>
      <c r="N293" s="198"/>
      <c r="AJ293" s="198"/>
      <c r="AL293" s="681" t="s">
        <v>464</v>
      </c>
      <c r="AM293" s="681" t="s">
        <v>1300</v>
      </c>
      <c r="AO293" s="728" t="s">
        <v>1273</v>
      </c>
      <c r="AP293" s="734">
        <v>3.e-002</v>
      </c>
      <c r="AQ293" s="341" t="s">
        <v>503</v>
      </c>
      <c r="AR293" s="691" t="s">
        <v>1297</v>
      </c>
      <c r="AS293" s="750" t="str">
        <f t="shared" si="7"/>
        <v>茨城県大洗町</v>
      </c>
      <c r="AT293" s="762">
        <v>10.210000000000001</v>
      </c>
      <c r="AU293" s="691">
        <v>10.17</v>
      </c>
      <c r="AV293" s="753">
        <v>10.14</v>
      </c>
    </row>
    <row r="294" spans="10:48">
      <c r="J294" s="198"/>
      <c r="K294" s="198"/>
      <c r="L294" s="198"/>
      <c r="M294" s="198"/>
      <c r="N294" s="198"/>
      <c r="AJ294" s="198"/>
      <c r="AL294" s="681" t="s">
        <v>464</v>
      </c>
      <c r="AM294" s="681" t="s">
        <v>878</v>
      </c>
      <c r="AO294" s="728" t="s">
        <v>1273</v>
      </c>
      <c r="AP294" s="734">
        <v>3.e-002</v>
      </c>
      <c r="AQ294" s="341" t="s">
        <v>503</v>
      </c>
      <c r="AR294" s="691" t="s">
        <v>1301</v>
      </c>
      <c r="AS294" s="750" t="str">
        <f t="shared" si="7"/>
        <v>茨城県阿見町</v>
      </c>
      <c r="AT294" s="762">
        <v>10.210000000000001</v>
      </c>
      <c r="AU294" s="691">
        <v>10.17</v>
      </c>
      <c r="AV294" s="753">
        <v>10.14</v>
      </c>
    </row>
    <row r="295" spans="10:48">
      <c r="J295" s="198"/>
      <c r="K295" s="198"/>
      <c r="L295" s="198"/>
      <c r="M295" s="198"/>
      <c r="N295" s="198"/>
      <c r="AJ295" s="198"/>
      <c r="AL295" s="681" t="s">
        <v>466</v>
      </c>
      <c r="AM295" s="681" t="s">
        <v>1303</v>
      </c>
      <c r="AO295" s="728" t="s">
        <v>1273</v>
      </c>
      <c r="AP295" s="734">
        <v>3.e-002</v>
      </c>
      <c r="AQ295" s="341" t="s">
        <v>503</v>
      </c>
      <c r="AR295" s="691" t="s">
        <v>2</v>
      </c>
      <c r="AS295" s="750" t="str">
        <f t="shared" si="7"/>
        <v>茨城県河内町</v>
      </c>
      <c r="AT295" s="762">
        <v>10.210000000000001</v>
      </c>
      <c r="AU295" s="691">
        <v>10.17</v>
      </c>
      <c r="AV295" s="753">
        <v>10.14</v>
      </c>
    </row>
    <row r="296" spans="10:48">
      <c r="J296" s="198"/>
      <c r="K296" s="198"/>
      <c r="L296" s="198"/>
      <c r="M296" s="198"/>
      <c r="N296" s="198"/>
      <c r="AJ296" s="198"/>
      <c r="AL296" s="681" t="s">
        <v>466</v>
      </c>
      <c r="AM296" s="681" t="s">
        <v>1305</v>
      </c>
      <c r="AO296" s="728" t="s">
        <v>1273</v>
      </c>
      <c r="AP296" s="734">
        <v>3.e-002</v>
      </c>
      <c r="AQ296" s="341" t="s">
        <v>503</v>
      </c>
      <c r="AR296" s="691" t="s">
        <v>1104</v>
      </c>
      <c r="AS296" s="750" t="str">
        <f t="shared" si="7"/>
        <v>茨城県八千代町</v>
      </c>
      <c r="AT296" s="762">
        <v>10.210000000000001</v>
      </c>
      <c r="AU296" s="691">
        <v>10.17</v>
      </c>
      <c r="AV296" s="753">
        <v>10.14</v>
      </c>
    </row>
    <row r="297" spans="10:48">
      <c r="J297" s="198"/>
      <c r="K297" s="198"/>
      <c r="L297" s="198"/>
      <c r="M297" s="198"/>
      <c r="N297" s="198"/>
      <c r="AJ297" s="198"/>
      <c r="AL297" s="681" t="s">
        <v>466</v>
      </c>
      <c r="AM297" s="681" t="s">
        <v>291</v>
      </c>
      <c r="AO297" s="728" t="s">
        <v>1273</v>
      </c>
      <c r="AP297" s="734">
        <v>3.e-002</v>
      </c>
      <c r="AQ297" s="341" t="s">
        <v>503</v>
      </c>
      <c r="AR297" s="691" t="s">
        <v>1307</v>
      </c>
      <c r="AS297" s="750" t="str">
        <f t="shared" si="7"/>
        <v>茨城県五霞町</v>
      </c>
      <c r="AT297" s="762">
        <v>10.210000000000001</v>
      </c>
      <c r="AU297" s="691">
        <v>10.17</v>
      </c>
      <c r="AV297" s="753">
        <v>10.14</v>
      </c>
    </row>
    <row r="298" spans="10:48">
      <c r="J298" s="198"/>
      <c r="K298" s="198"/>
      <c r="L298" s="198"/>
      <c r="M298" s="198"/>
      <c r="N298" s="198"/>
      <c r="AJ298" s="198"/>
      <c r="AL298" s="681" t="s">
        <v>466</v>
      </c>
      <c r="AM298" s="681" t="s">
        <v>531</v>
      </c>
      <c r="AO298" s="728" t="s">
        <v>1273</v>
      </c>
      <c r="AP298" s="734">
        <v>3.e-002</v>
      </c>
      <c r="AQ298" s="341" t="s">
        <v>503</v>
      </c>
      <c r="AR298" s="691" t="s">
        <v>1226</v>
      </c>
      <c r="AS298" s="750" t="str">
        <f t="shared" si="7"/>
        <v>茨城県境町</v>
      </c>
      <c r="AT298" s="762">
        <v>10.210000000000001</v>
      </c>
      <c r="AU298" s="691">
        <v>10.17</v>
      </c>
      <c r="AV298" s="753">
        <v>10.14</v>
      </c>
    </row>
    <row r="299" spans="10:48">
      <c r="J299" s="198"/>
      <c r="K299" s="198"/>
      <c r="L299" s="198"/>
      <c r="M299" s="198"/>
      <c r="N299" s="198"/>
      <c r="AJ299" s="198"/>
      <c r="AL299" s="681" t="s">
        <v>466</v>
      </c>
      <c r="AM299" s="681" t="s">
        <v>728</v>
      </c>
      <c r="AO299" s="728" t="s">
        <v>1273</v>
      </c>
      <c r="AP299" s="734">
        <v>3.e-002</v>
      </c>
      <c r="AQ299" s="341" t="s">
        <v>170</v>
      </c>
      <c r="AR299" s="691" t="s">
        <v>815</v>
      </c>
      <c r="AS299" s="750" t="str">
        <f t="shared" si="7"/>
        <v>栃木県栃木市</v>
      </c>
      <c r="AT299" s="762">
        <v>10.210000000000001</v>
      </c>
      <c r="AU299" s="691">
        <v>10.17</v>
      </c>
      <c r="AV299" s="753">
        <v>10.14</v>
      </c>
    </row>
    <row r="300" spans="10:48">
      <c r="J300" s="198"/>
      <c r="K300" s="198"/>
      <c r="L300" s="198"/>
      <c r="M300" s="198"/>
      <c r="N300" s="198"/>
      <c r="AJ300" s="198"/>
      <c r="AL300" s="681" t="s">
        <v>466</v>
      </c>
      <c r="AM300" s="681" t="s">
        <v>1043</v>
      </c>
      <c r="AO300" s="728" t="s">
        <v>1273</v>
      </c>
      <c r="AP300" s="734">
        <v>3.e-002</v>
      </c>
      <c r="AQ300" s="341" t="s">
        <v>170</v>
      </c>
      <c r="AR300" s="691" t="s">
        <v>1310</v>
      </c>
      <c r="AS300" s="750" t="str">
        <f t="shared" si="7"/>
        <v>栃木県鹿沼市</v>
      </c>
      <c r="AT300" s="762">
        <v>10.210000000000001</v>
      </c>
      <c r="AU300" s="691">
        <v>10.17</v>
      </c>
      <c r="AV300" s="753">
        <v>10.14</v>
      </c>
    </row>
    <row r="301" spans="10:48">
      <c r="J301" s="198"/>
      <c r="K301" s="198"/>
      <c r="L301" s="198"/>
      <c r="M301" s="198"/>
      <c r="N301" s="198"/>
      <c r="AJ301" s="198"/>
      <c r="AL301" s="681" t="s">
        <v>466</v>
      </c>
      <c r="AM301" s="681" t="s">
        <v>390</v>
      </c>
      <c r="AO301" s="728" t="s">
        <v>1273</v>
      </c>
      <c r="AP301" s="734">
        <v>3.e-002</v>
      </c>
      <c r="AQ301" s="341" t="s">
        <v>170</v>
      </c>
      <c r="AR301" s="691" t="s">
        <v>904</v>
      </c>
      <c r="AS301" s="750" t="str">
        <f t="shared" si="7"/>
        <v>栃木県日光市</v>
      </c>
      <c r="AT301" s="762">
        <v>10.210000000000001</v>
      </c>
      <c r="AU301" s="691">
        <v>10.17</v>
      </c>
      <c r="AV301" s="753">
        <v>10.14</v>
      </c>
    </row>
    <row r="302" spans="10:48">
      <c r="J302" s="198"/>
      <c r="K302" s="198"/>
      <c r="L302" s="198"/>
      <c r="M302" s="198"/>
      <c r="N302" s="198"/>
      <c r="AJ302" s="198"/>
      <c r="AL302" s="681" t="s">
        <v>466</v>
      </c>
      <c r="AM302" s="681" t="s">
        <v>1246</v>
      </c>
      <c r="AO302" s="728" t="s">
        <v>1273</v>
      </c>
      <c r="AP302" s="734">
        <v>3.e-002</v>
      </c>
      <c r="AQ302" s="341" t="s">
        <v>170</v>
      </c>
      <c r="AR302" s="691" t="s">
        <v>948</v>
      </c>
      <c r="AS302" s="750" t="str">
        <f t="shared" si="7"/>
        <v>栃木県小山市</v>
      </c>
      <c r="AT302" s="762">
        <v>10.210000000000001</v>
      </c>
      <c r="AU302" s="691">
        <v>10.17</v>
      </c>
      <c r="AV302" s="753">
        <v>10.14</v>
      </c>
    </row>
    <row r="303" spans="10:48">
      <c r="J303" s="198"/>
      <c r="K303" s="198"/>
      <c r="L303" s="198"/>
      <c r="M303" s="198"/>
      <c r="N303" s="198"/>
      <c r="AJ303" s="198"/>
      <c r="AL303" s="681" t="s">
        <v>466</v>
      </c>
      <c r="AM303" s="681" t="s">
        <v>1311</v>
      </c>
      <c r="AO303" s="728" t="s">
        <v>1273</v>
      </c>
      <c r="AP303" s="734">
        <v>3.e-002</v>
      </c>
      <c r="AQ303" s="341" t="s">
        <v>170</v>
      </c>
      <c r="AR303" s="691" t="s">
        <v>340</v>
      </c>
      <c r="AS303" s="750" t="str">
        <f t="shared" si="7"/>
        <v>栃木県真岡市</v>
      </c>
      <c r="AT303" s="762">
        <v>10.210000000000001</v>
      </c>
      <c r="AU303" s="691">
        <v>10.17</v>
      </c>
      <c r="AV303" s="753">
        <v>10.14</v>
      </c>
    </row>
    <row r="304" spans="10:48">
      <c r="J304" s="198"/>
      <c r="K304" s="198"/>
      <c r="L304" s="198"/>
      <c r="M304" s="198"/>
      <c r="N304" s="198"/>
      <c r="AJ304" s="198"/>
      <c r="AL304" s="681" t="s">
        <v>466</v>
      </c>
      <c r="AM304" s="681" t="s">
        <v>861</v>
      </c>
      <c r="AO304" s="728" t="s">
        <v>1273</v>
      </c>
      <c r="AP304" s="734">
        <v>3.e-002</v>
      </c>
      <c r="AQ304" s="341" t="s">
        <v>170</v>
      </c>
      <c r="AR304" s="691" t="s">
        <v>425</v>
      </c>
      <c r="AS304" s="750" t="str">
        <f t="shared" si="7"/>
        <v>栃木県大田原市</v>
      </c>
      <c r="AT304" s="762">
        <v>10.210000000000001</v>
      </c>
      <c r="AU304" s="691">
        <v>10.17</v>
      </c>
      <c r="AV304" s="753">
        <v>10.14</v>
      </c>
    </row>
    <row r="305" spans="10:48">
      <c r="J305" s="198"/>
      <c r="K305" s="198"/>
      <c r="L305" s="198"/>
      <c r="M305" s="198"/>
      <c r="N305" s="198"/>
      <c r="AJ305" s="198"/>
      <c r="AL305" s="681" t="s">
        <v>466</v>
      </c>
      <c r="AM305" s="681" t="s">
        <v>1318</v>
      </c>
      <c r="AO305" s="728" t="s">
        <v>1273</v>
      </c>
      <c r="AP305" s="734">
        <v>3.e-002</v>
      </c>
      <c r="AQ305" s="341" t="s">
        <v>170</v>
      </c>
      <c r="AR305" s="691" t="s">
        <v>1315</v>
      </c>
      <c r="AS305" s="750" t="str">
        <f t="shared" si="7"/>
        <v>栃木県さくら市</v>
      </c>
      <c r="AT305" s="762">
        <v>10.210000000000001</v>
      </c>
      <c r="AU305" s="691">
        <v>10.17</v>
      </c>
      <c r="AV305" s="753">
        <v>10.14</v>
      </c>
    </row>
    <row r="306" spans="10:48">
      <c r="J306" s="198"/>
      <c r="K306" s="198"/>
      <c r="L306" s="198"/>
      <c r="M306" s="198"/>
      <c r="N306" s="198"/>
      <c r="AJ306" s="198"/>
      <c r="AL306" s="681" t="s">
        <v>466</v>
      </c>
      <c r="AM306" s="681" t="s">
        <v>1323</v>
      </c>
      <c r="AO306" s="728" t="s">
        <v>1273</v>
      </c>
      <c r="AP306" s="734">
        <v>3.e-002</v>
      </c>
      <c r="AQ306" s="341" t="s">
        <v>170</v>
      </c>
      <c r="AR306" s="691" t="s">
        <v>1321</v>
      </c>
      <c r="AS306" s="750" t="str">
        <f t="shared" si="7"/>
        <v>栃木県下野市</v>
      </c>
      <c r="AT306" s="762">
        <v>10.210000000000001</v>
      </c>
      <c r="AU306" s="691">
        <v>10.17</v>
      </c>
      <c r="AV306" s="753">
        <v>10.14</v>
      </c>
    </row>
    <row r="307" spans="10:48">
      <c r="J307" s="198"/>
      <c r="K307" s="198"/>
      <c r="L307" s="198"/>
      <c r="M307" s="198"/>
      <c r="N307" s="198"/>
      <c r="AJ307" s="198"/>
      <c r="AL307" s="681" t="s">
        <v>466</v>
      </c>
      <c r="AM307" s="681" t="s">
        <v>1324</v>
      </c>
      <c r="AO307" s="728" t="s">
        <v>1273</v>
      </c>
      <c r="AP307" s="734">
        <v>3.e-002</v>
      </c>
      <c r="AQ307" s="341" t="s">
        <v>170</v>
      </c>
      <c r="AR307" s="691" t="s">
        <v>1309</v>
      </c>
      <c r="AS307" s="750" t="str">
        <f t="shared" si="7"/>
        <v>栃木県壬生町</v>
      </c>
      <c r="AT307" s="762">
        <v>10.210000000000001</v>
      </c>
      <c r="AU307" s="691">
        <v>10.17</v>
      </c>
      <c r="AV307" s="753">
        <v>10.14</v>
      </c>
    </row>
    <row r="308" spans="10:48">
      <c r="J308" s="198"/>
      <c r="K308" s="198"/>
      <c r="L308" s="198"/>
      <c r="M308" s="198"/>
      <c r="N308" s="198"/>
      <c r="AJ308" s="198"/>
      <c r="AL308" s="681" t="s">
        <v>466</v>
      </c>
      <c r="AM308" s="681" t="s">
        <v>1325</v>
      </c>
      <c r="AO308" s="728" t="s">
        <v>1273</v>
      </c>
      <c r="AP308" s="734">
        <v>3.e-002</v>
      </c>
      <c r="AQ308" s="341" t="s">
        <v>500</v>
      </c>
      <c r="AR308" s="691" t="s">
        <v>169</v>
      </c>
      <c r="AS308" s="750" t="str">
        <f t="shared" si="7"/>
        <v>群馬県前橋市</v>
      </c>
      <c r="AT308" s="762">
        <v>10.210000000000001</v>
      </c>
      <c r="AU308" s="691">
        <v>10.17</v>
      </c>
      <c r="AV308" s="753">
        <v>10.14</v>
      </c>
    </row>
    <row r="309" spans="10:48">
      <c r="J309" s="198"/>
      <c r="K309" s="198"/>
      <c r="L309" s="198"/>
      <c r="M309" s="198"/>
      <c r="N309" s="198"/>
      <c r="AJ309" s="198"/>
      <c r="AL309" s="681" t="s">
        <v>466</v>
      </c>
      <c r="AM309" s="681" t="s">
        <v>739</v>
      </c>
      <c r="AO309" s="728" t="s">
        <v>1273</v>
      </c>
      <c r="AP309" s="734">
        <v>3.e-002</v>
      </c>
      <c r="AQ309" s="341" t="s">
        <v>500</v>
      </c>
      <c r="AR309" s="691" t="s">
        <v>725</v>
      </c>
      <c r="AS309" s="750" t="str">
        <f t="shared" si="7"/>
        <v>群馬県伊勢崎市</v>
      </c>
      <c r="AT309" s="762">
        <v>10.210000000000001</v>
      </c>
      <c r="AU309" s="691">
        <v>10.17</v>
      </c>
      <c r="AV309" s="753">
        <v>10.14</v>
      </c>
    </row>
    <row r="310" spans="10:48">
      <c r="J310" s="198"/>
      <c r="K310" s="198"/>
      <c r="L310" s="198"/>
      <c r="M310" s="198"/>
      <c r="N310" s="198"/>
      <c r="AJ310" s="198"/>
      <c r="AL310" s="681" t="s">
        <v>466</v>
      </c>
      <c r="AM310" s="681" t="s">
        <v>273</v>
      </c>
      <c r="AO310" s="728" t="s">
        <v>1273</v>
      </c>
      <c r="AP310" s="734">
        <v>3.e-002</v>
      </c>
      <c r="AQ310" s="341" t="s">
        <v>500</v>
      </c>
      <c r="AR310" s="691" t="s">
        <v>1058</v>
      </c>
      <c r="AS310" s="750" t="str">
        <f t="shared" si="7"/>
        <v>群馬県太田市</v>
      </c>
      <c r="AT310" s="762">
        <v>10.210000000000001</v>
      </c>
      <c r="AU310" s="691">
        <v>10.17</v>
      </c>
      <c r="AV310" s="753">
        <v>10.14</v>
      </c>
    </row>
    <row r="311" spans="10:48">
      <c r="J311" s="198"/>
      <c r="K311" s="198"/>
      <c r="L311" s="198"/>
      <c r="M311" s="198"/>
      <c r="N311" s="198"/>
      <c r="AJ311" s="198"/>
      <c r="AL311" s="681" t="s">
        <v>466</v>
      </c>
      <c r="AM311" s="681" t="s">
        <v>1328</v>
      </c>
      <c r="AO311" s="728" t="s">
        <v>1273</v>
      </c>
      <c r="AP311" s="734">
        <v>3.e-002</v>
      </c>
      <c r="AQ311" s="341" t="s">
        <v>500</v>
      </c>
      <c r="AR311" s="691" t="s">
        <v>1326</v>
      </c>
      <c r="AS311" s="750" t="str">
        <f t="shared" si="7"/>
        <v>群馬県渋川市</v>
      </c>
      <c r="AT311" s="762">
        <v>10.210000000000001</v>
      </c>
      <c r="AU311" s="691">
        <v>10.17</v>
      </c>
      <c r="AV311" s="753">
        <v>10.14</v>
      </c>
    </row>
    <row r="312" spans="10:48">
      <c r="J312" s="198"/>
      <c r="K312" s="198"/>
      <c r="L312" s="198"/>
      <c r="M312" s="198"/>
      <c r="N312" s="198"/>
      <c r="AJ312" s="198"/>
      <c r="AL312" s="681" t="s">
        <v>466</v>
      </c>
      <c r="AM312" s="681" t="s">
        <v>916</v>
      </c>
      <c r="AO312" s="728" t="s">
        <v>1273</v>
      </c>
      <c r="AP312" s="734">
        <v>3.e-002</v>
      </c>
      <c r="AQ312" s="341" t="s">
        <v>500</v>
      </c>
      <c r="AR312" s="691" t="s">
        <v>2399</v>
      </c>
      <c r="AS312" s="750" t="str">
        <f t="shared" si="7"/>
        <v>群馬県榛東村</v>
      </c>
      <c r="AT312" s="762">
        <v>10.210000000000001</v>
      </c>
      <c r="AU312" s="691">
        <v>10.17</v>
      </c>
      <c r="AV312" s="753">
        <v>10.14</v>
      </c>
    </row>
    <row r="313" spans="10:48">
      <c r="J313" s="198"/>
      <c r="K313" s="198"/>
      <c r="L313" s="198"/>
      <c r="M313" s="198"/>
      <c r="N313" s="198"/>
      <c r="AJ313" s="198"/>
      <c r="AL313" s="681" t="s">
        <v>466</v>
      </c>
      <c r="AM313" s="681" t="s">
        <v>1330</v>
      </c>
      <c r="AO313" s="728" t="s">
        <v>1273</v>
      </c>
      <c r="AP313" s="734">
        <v>3.e-002</v>
      </c>
      <c r="AQ313" s="341" t="s">
        <v>500</v>
      </c>
      <c r="AR313" s="691" t="s">
        <v>2401</v>
      </c>
      <c r="AS313" s="750" t="str">
        <f t="shared" si="7"/>
        <v>群馬県吉岡町</v>
      </c>
      <c r="AT313" s="762">
        <v>10.210000000000001</v>
      </c>
      <c r="AU313" s="691">
        <v>10.17</v>
      </c>
      <c r="AV313" s="753">
        <v>10.14</v>
      </c>
    </row>
    <row r="314" spans="10:48">
      <c r="J314" s="198"/>
      <c r="K314" s="198"/>
      <c r="L314" s="198"/>
      <c r="M314" s="198"/>
      <c r="N314" s="198"/>
      <c r="AJ314" s="198"/>
      <c r="AL314" s="681" t="s">
        <v>466</v>
      </c>
      <c r="AM314" s="681" t="s">
        <v>81</v>
      </c>
      <c r="AO314" s="728" t="s">
        <v>1273</v>
      </c>
      <c r="AP314" s="734">
        <v>3.e-002</v>
      </c>
      <c r="AQ314" s="341" t="s">
        <v>500</v>
      </c>
      <c r="AR314" s="691" t="s">
        <v>1332</v>
      </c>
      <c r="AS314" s="750" t="str">
        <f t="shared" si="7"/>
        <v>群馬県玉村町</v>
      </c>
      <c r="AT314" s="762">
        <v>10.210000000000001</v>
      </c>
      <c r="AU314" s="691">
        <v>10.17</v>
      </c>
      <c r="AV314" s="753">
        <v>10.14</v>
      </c>
    </row>
    <row r="315" spans="10:48">
      <c r="J315" s="198"/>
      <c r="K315" s="198"/>
      <c r="L315" s="198"/>
      <c r="M315" s="198"/>
      <c r="N315" s="198"/>
      <c r="AJ315" s="198"/>
      <c r="AL315" s="681" t="s">
        <v>466</v>
      </c>
      <c r="AM315" s="681" t="s">
        <v>1333</v>
      </c>
      <c r="AO315" s="728" t="s">
        <v>1273</v>
      </c>
      <c r="AP315" s="734">
        <v>3.e-002</v>
      </c>
      <c r="AQ315" s="341" t="s">
        <v>514</v>
      </c>
      <c r="AR315" s="691" t="s">
        <v>604</v>
      </c>
      <c r="AS315" s="750" t="str">
        <f t="shared" si="7"/>
        <v>埼玉県熊谷市</v>
      </c>
      <c r="AT315" s="762">
        <v>10.210000000000001</v>
      </c>
      <c r="AU315" s="691">
        <v>10.17</v>
      </c>
      <c r="AV315" s="753">
        <v>10.14</v>
      </c>
    </row>
    <row r="316" spans="10:48">
      <c r="J316" s="198"/>
      <c r="K316" s="198"/>
      <c r="L316" s="198"/>
      <c r="M316" s="198"/>
      <c r="N316" s="198"/>
      <c r="AJ316" s="198"/>
      <c r="AL316" s="681" t="s">
        <v>466</v>
      </c>
      <c r="AM316" s="681" t="s">
        <v>1218</v>
      </c>
      <c r="AO316" s="728" t="s">
        <v>1273</v>
      </c>
      <c r="AP316" s="734">
        <v>3.e-002</v>
      </c>
      <c r="AQ316" s="341" t="s">
        <v>514</v>
      </c>
      <c r="AR316" s="691" t="s">
        <v>393</v>
      </c>
      <c r="AS316" s="750" t="str">
        <f t="shared" si="7"/>
        <v>埼玉県深谷市</v>
      </c>
      <c r="AT316" s="762">
        <v>10.210000000000001</v>
      </c>
      <c r="AU316" s="691">
        <v>10.17</v>
      </c>
      <c r="AV316" s="753">
        <v>10.14</v>
      </c>
    </row>
    <row r="317" spans="10:48">
      <c r="J317" s="198"/>
      <c r="K317" s="198"/>
      <c r="L317" s="198"/>
      <c r="M317" s="198"/>
      <c r="N317" s="198"/>
      <c r="AJ317" s="198"/>
      <c r="AL317" s="681" t="s">
        <v>466</v>
      </c>
      <c r="AM317" s="681" t="s">
        <v>954</v>
      </c>
      <c r="AO317" s="728" t="s">
        <v>1273</v>
      </c>
      <c r="AP317" s="734">
        <v>3.e-002</v>
      </c>
      <c r="AQ317" s="341" t="s">
        <v>514</v>
      </c>
      <c r="AR317" s="691" t="s">
        <v>630</v>
      </c>
      <c r="AS317" s="750" t="str">
        <f t="shared" si="7"/>
        <v>埼玉県日高市</v>
      </c>
      <c r="AT317" s="762">
        <v>10.210000000000001</v>
      </c>
      <c r="AU317" s="691">
        <v>10.17</v>
      </c>
      <c r="AV317" s="753">
        <v>10.14</v>
      </c>
    </row>
    <row r="318" spans="10:48">
      <c r="J318" s="198"/>
      <c r="K318" s="198"/>
      <c r="L318" s="198"/>
      <c r="M318" s="198"/>
      <c r="N318" s="198"/>
      <c r="AJ318" s="198"/>
      <c r="AL318" s="681" t="s">
        <v>466</v>
      </c>
      <c r="AM318" s="681" t="s">
        <v>609</v>
      </c>
      <c r="AO318" s="728" t="s">
        <v>1273</v>
      </c>
      <c r="AP318" s="734">
        <v>3.e-002</v>
      </c>
      <c r="AQ318" s="341" t="s">
        <v>514</v>
      </c>
      <c r="AR318" s="691" t="s">
        <v>546</v>
      </c>
      <c r="AS318" s="750" t="str">
        <f t="shared" si="7"/>
        <v>埼玉県毛呂山町</v>
      </c>
      <c r="AT318" s="762">
        <v>10.210000000000001</v>
      </c>
      <c r="AU318" s="691">
        <v>10.17</v>
      </c>
      <c r="AV318" s="753">
        <v>10.14</v>
      </c>
    </row>
    <row r="319" spans="10:48">
      <c r="J319" s="198"/>
      <c r="K319" s="198"/>
      <c r="L319" s="198"/>
      <c r="M319" s="198"/>
      <c r="N319" s="198"/>
      <c r="AJ319" s="198"/>
      <c r="AL319" s="681" t="s">
        <v>466</v>
      </c>
      <c r="AM319" s="681" t="s">
        <v>841</v>
      </c>
      <c r="AO319" s="728" t="s">
        <v>1273</v>
      </c>
      <c r="AP319" s="734">
        <v>3.e-002</v>
      </c>
      <c r="AQ319" s="341" t="s">
        <v>514</v>
      </c>
      <c r="AR319" s="691" t="s">
        <v>1335</v>
      </c>
      <c r="AS319" s="750" t="str">
        <f t="shared" si="7"/>
        <v>埼玉県越生町</v>
      </c>
      <c r="AT319" s="762">
        <v>10.210000000000001</v>
      </c>
      <c r="AU319" s="691">
        <v>10.17</v>
      </c>
      <c r="AV319" s="753">
        <v>10.14</v>
      </c>
    </row>
    <row r="320" spans="10:48">
      <c r="J320" s="198"/>
      <c r="K320" s="198"/>
      <c r="L320" s="198"/>
      <c r="M320" s="198"/>
      <c r="N320" s="198"/>
      <c r="AJ320" s="198"/>
      <c r="AL320" s="681" t="s">
        <v>143</v>
      </c>
      <c r="AM320" s="681" t="s">
        <v>1341</v>
      </c>
      <c r="AO320" s="728" t="s">
        <v>1273</v>
      </c>
      <c r="AP320" s="734">
        <v>3.e-002</v>
      </c>
      <c r="AQ320" s="341" t="s">
        <v>514</v>
      </c>
      <c r="AR320" s="691" t="s">
        <v>1338</v>
      </c>
      <c r="AS320" s="750" t="str">
        <f t="shared" si="7"/>
        <v>埼玉県滑川町</v>
      </c>
      <c r="AT320" s="762">
        <v>10.210000000000001</v>
      </c>
      <c r="AU320" s="691">
        <v>10.17</v>
      </c>
      <c r="AV320" s="753">
        <v>10.14</v>
      </c>
    </row>
    <row r="321" spans="10:48">
      <c r="J321" s="198"/>
      <c r="K321" s="198"/>
      <c r="L321" s="198"/>
      <c r="M321" s="198"/>
      <c r="N321" s="198"/>
      <c r="AJ321" s="198"/>
      <c r="AL321" s="681" t="s">
        <v>143</v>
      </c>
      <c r="AM321" s="681" t="s">
        <v>718</v>
      </c>
      <c r="AO321" s="728" t="s">
        <v>1273</v>
      </c>
      <c r="AP321" s="734">
        <v>3.e-002</v>
      </c>
      <c r="AQ321" s="341" t="s">
        <v>514</v>
      </c>
      <c r="AR321" s="691" t="s">
        <v>814</v>
      </c>
      <c r="AS321" s="750" t="str">
        <f t="shared" si="7"/>
        <v>埼玉県川島町</v>
      </c>
      <c r="AT321" s="762">
        <v>10.210000000000001</v>
      </c>
      <c r="AU321" s="691">
        <v>10.17</v>
      </c>
      <c r="AV321" s="753">
        <v>10.14</v>
      </c>
    </row>
    <row r="322" spans="10:48">
      <c r="J322" s="198"/>
      <c r="K322" s="198"/>
      <c r="L322" s="198"/>
      <c r="M322" s="198"/>
      <c r="N322" s="198"/>
      <c r="AJ322" s="198"/>
      <c r="AL322" s="681" t="s">
        <v>143</v>
      </c>
      <c r="AM322" s="681" t="s">
        <v>1141</v>
      </c>
      <c r="AO322" s="728" t="s">
        <v>1273</v>
      </c>
      <c r="AP322" s="734">
        <v>3.e-002</v>
      </c>
      <c r="AQ322" s="341" t="s">
        <v>514</v>
      </c>
      <c r="AR322" s="691" t="s">
        <v>1200</v>
      </c>
      <c r="AS322" s="750" t="str">
        <f t="shared" si="7"/>
        <v>埼玉県吉見町</v>
      </c>
      <c r="AT322" s="762">
        <v>10.210000000000001</v>
      </c>
      <c r="AU322" s="691">
        <v>10.17</v>
      </c>
      <c r="AV322" s="753">
        <v>10.14</v>
      </c>
    </row>
    <row r="323" spans="10:48">
      <c r="J323" s="198"/>
      <c r="K323" s="198"/>
      <c r="L323" s="198"/>
      <c r="M323" s="198"/>
      <c r="N323" s="198"/>
      <c r="AJ323" s="198"/>
      <c r="AL323" s="681" t="s">
        <v>143</v>
      </c>
      <c r="AM323" s="681" t="s">
        <v>1345</v>
      </c>
      <c r="AO323" s="728" t="s">
        <v>1273</v>
      </c>
      <c r="AP323" s="734">
        <v>3.e-002</v>
      </c>
      <c r="AQ323" s="341" t="s">
        <v>514</v>
      </c>
      <c r="AR323" s="691" t="s">
        <v>1342</v>
      </c>
      <c r="AS323" s="750" t="str">
        <f t="shared" ref="AS323:AS386" si="8">AQ323&amp;AR323</f>
        <v>埼玉県鳩山町</v>
      </c>
      <c r="AT323" s="762">
        <v>10.210000000000001</v>
      </c>
      <c r="AU323" s="691">
        <v>10.17</v>
      </c>
      <c r="AV323" s="753">
        <v>10.14</v>
      </c>
    </row>
    <row r="324" spans="10:48">
      <c r="J324" s="198"/>
      <c r="K324" s="198"/>
      <c r="L324" s="198"/>
      <c r="M324" s="198"/>
      <c r="N324" s="198"/>
      <c r="AJ324" s="198"/>
      <c r="AL324" s="681" t="s">
        <v>143</v>
      </c>
      <c r="AM324" s="681" t="s">
        <v>30</v>
      </c>
      <c r="AO324" s="728" t="s">
        <v>1273</v>
      </c>
      <c r="AP324" s="734">
        <v>3.e-002</v>
      </c>
      <c r="AQ324" s="341" t="s">
        <v>514</v>
      </c>
      <c r="AR324" s="691" t="s">
        <v>416</v>
      </c>
      <c r="AS324" s="750" t="str">
        <f t="shared" si="8"/>
        <v>埼玉県寄居町</v>
      </c>
      <c r="AT324" s="762">
        <v>10.210000000000001</v>
      </c>
      <c r="AU324" s="691">
        <v>10.17</v>
      </c>
      <c r="AV324" s="753">
        <v>10.14</v>
      </c>
    </row>
    <row r="325" spans="10:48">
      <c r="J325" s="198"/>
      <c r="K325" s="198"/>
      <c r="L325" s="198"/>
      <c r="M325" s="198"/>
      <c r="N325" s="198"/>
      <c r="AJ325" s="198"/>
      <c r="AL325" s="681" t="s">
        <v>143</v>
      </c>
      <c r="AM325" s="681" t="s">
        <v>16</v>
      </c>
      <c r="AO325" s="728" t="s">
        <v>1273</v>
      </c>
      <c r="AP325" s="734">
        <v>3.e-002</v>
      </c>
      <c r="AQ325" s="341" t="s">
        <v>519</v>
      </c>
      <c r="AR325" s="691" t="s">
        <v>1346</v>
      </c>
      <c r="AS325" s="750" t="str">
        <f t="shared" si="8"/>
        <v>千葉県東金市</v>
      </c>
      <c r="AT325" s="762">
        <v>10.210000000000001</v>
      </c>
      <c r="AU325" s="691">
        <v>10.17</v>
      </c>
      <c r="AV325" s="753">
        <v>10.14</v>
      </c>
    </row>
    <row r="326" spans="10:48">
      <c r="J326" s="198"/>
      <c r="K326" s="198"/>
      <c r="L326" s="198"/>
      <c r="M326" s="198"/>
      <c r="N326" s="198"/>
      <c r="AJ326" s="198"/>
      <c r="AL326" s="681" t="s">
        <v>143</v>
      </c>
      <c r="AM326" s="681" t="s">
        <v>1351</v>
      </c>
      <c r="AO326" s="728" t="s">
        <v>1273</v>
      </c>
      <c r="AP326" s="734">
        <v>3.e-002</v>
      </c>
      <c r="AQ326" s="341" t="s">
        <v>519</v>
      </c>
      <c r="AR326" s="691" t="s">
        <v>1349</v>
      </c>
      <c r="AS326" s="750" t="str">
        <f t="shared" si="8"/>
        <v>千葉県君津市</v>
      </c>
      <c r="AT326" s="762">
        <v>10.210000000000001</v>
      </c>
      <c r="AU326" s="691">
        <v>10.17</v>
      </c>
      <c r="AV326" s="753">
        <v>10.14</v>
      </c>
    </row>
    <row r="327" spans="10:48">
      <c r="J327" s="198"/>
      <c r="K327" s="198"/>
      <c r="L327" s="198"/>
      <c r="M327" s="198"/>
      <c r="N327" s="198"/>
      <c r="AJ327" s="198"/>
      <c r="AL327" s="681" t="s">
        <v>143</v>
      </c>
      <c r="AM327" s="681" t="s">
        <v>767</v>
      </c>
      <c r="AO327" s="728" t="s">
        <v>1273</v>
      </c>
      <c r="AP327" s="734">
        <v>3.e-002</v>
      </c>
      <c r="AQ327" s="341" t="s">
        <v>519</v>
      </c>
      <c r="AR327" s="691" t="s">
        <v>113</v>
      </c>
      <c r="AS327" s="750" t="str">
        <f t="shared" si="8"/>
        <v>千葉県富津市</v>
      </c>
      <c r="AT327" s="762">
        <v>10.210000000000001</v>
      </c>
      <c r="AU327" s="691">
        <v>10.17</v>
      </c>
      <c r="AV327" s="753">
        <v>10.14</v>
      </c>
    </row>
    <row r="328" spans="10:48">
      <c r="J328" s="198"/>
      <c r="K328" s="198"/>
      <c r="L328" s="198"/>
      <c r="M328" s="198"/>
      <c r="N328" s="198"/>
      <c r="AJ328" s="198"/>
      <c r="AL328" s="681" t="s">
        <v>143</v>
      </c>
      <c r="AM328" s="681" t="s">
        <v>1149</v>
      </c>
      <c r="AO328" s="728" t="s">
        <v>1273</v>
      </c>
      <c r="AP328" s="734">
        <v>3.e-002</v>
      </c>
      <c r="AQ328" s="341" t="s">
        <v>519</v>
      </c>
      <c r="AR328" s="691" t="s">
        <v>1253</v>
      </c>
      <c r="AS328" s="750" t="str">
        <f t="shared" si="8"/>
        <v>千葉県八街市</v>
      </c>
      <c r="AT328" s="762">
        <v>10.210000000000001</v>
      </c>
      <c r="AU328" s="691">
        <v>10.17</v>
      </c>
      <c r="AV328" s="753">
        <v>10.14</v>
      </c>
    </row>
    <row r="329" spans="10:48">
      <c r="J329" s="198"/>
      <c r="K329" s="198"/>
      <c r="L329" s="198"/>
      <c r="M329" s="198"/>
      <c r="N329" s="198"/>
      <c r="AJ329" s="198"/>
      <c r="AL329" s="681" t="s">
        <v>143</v>
      </c>
      <c r="AM329" s="681" t="s">
        <v>1352</v>
      </c>
      <c r="AO329" s="728" t="s">
        <v>1273</v>
      </c>
      <c r="AP329" s="734">
        <v>3.e-002</v>
      </c>
      <c r="AQ329" s="341" t="s">
        <v>519</v>
      </c>
      <c r="AR329" s="691" t="s">
        <v>2402</v>
      </c>
      <c r="AS329" s="750" t="str">
        <f t="shared" si="8"/>
        <v>千葉県富里市</v>
      </c>
      <c r="AT329" s="762">
        <v>10.210000000000001</v>
      </c>
      <c r="AU329" s="691">
        <v>10.17</v>
      </c>
      <c r="AV329" s="753">
        <v>10.14</v>
      </c>
    </row>
    <row r="330" spans="10:48">
      <c r="J330" s="198"/>
      <c r="K330" s="198"/>
      <c r="L330" s="198"/>
      <c r="M330" s="198"/>
      <c r="N330" s="198"/>
      <c r="AJ330" s="198"/>
      <c r="AL330" s="681" t="s">
        <v>143</v>
      </c>
      <c r="AM330" s="681" t="s">
        <v>1337</v>
      </c>
      <c r="AO330" s="728" t="s">
        <v>1273</v>
      </c>
      <c r="AP330" s="734">
        <v>3.e-002</v>
      </c>
      <c r="AQ330" s="341" t="s">
        <v>519</v>
      </c>
      <c r="AR330" s="691" t="s">
        <v>508</v>
      </c>
      <c r="AS330" s="750" t="str">
        <f t="shared" si="8"/>
        <v>千葉県山武市</v>
      </c>
      <c r="AT330" s="762">
        <v>10.210000000000001</v>
      </c>
      <c r="AU330" s="691">
        <v>10.17</v>
      </c>
      <c r="AV330" s="753">
        <v>10.14</v>
      </c>
    </row>
    <row r="331" spans="10:48">
      <c r="J331" s="198"/>
      <c r="K331" s="198"/>
      <c r="L331" s="198"/>
      <c r="M331" s="198"/>
      <c r="N331" s="198"/>
      <c r="AJ331" s="198"/>
      <c r="AL331" s="681" t="s">
        <v>143</v>
      </c>
      <c r="AM331" s="681" t="s">
        <v>652</v>
      </c>
      <c r="AO331" s="728" t="s">
        <v>1273</v>
      </c>
      <c r="AP331" s="734">
        <v>3.e-002</v>
      </c>
      <c r="AQ331" s="341" t="s">
        <v>519</v>
      </c>
      <c r="AR331" s="691" t="s">
        <v>2166</v>
      </c>
      <c r="AS331" s="750" t="str">
        <f t="shared" si="8"/>
        <v>千葉県大網白里市</v>
      </c>
      <c r="AT331" s="762">
        <v>10.210000000000001</v>
      </c>
      <c r="AU331" s="691">
        <v>10.17</v>
      </c>
      <c r="AV331" s="753">
        <v>10.14</v>
      </c>
    </row>
    <row r="332" spans="10:48">
      <c r="J332" s="198"/>
      <c r="K332" s="198"/>
      <c r="L332" s="198"/>
      <c r="M332" s="198"/>
      <c r="N332" s="198"/>
      <c r="AJ332" s="198"/>
      <c r="AL332" s="681" t="s">
        <v>143</v>
      </c>
      <c r="AM332" s="681" t="s">
        <v>100</v>
      </c>
      <c r="AO332" s="728" t="s">
        <v>1273</v>
      </c>
      <c r="AP332" s="734">
        <v>3.e-002</v>
      </c>
      <c r="AQ332" s="341" t="s">
        <v>519</v>
      </c>
      <c r="AR332" s="691" t="s">
        <v>1353</v>
      </c>
      <c r="AS332" s="750" t="str">
        <f t="shared" si="8"/>
        <v>千葉県長柄町</v>
      </c>
      <c r="AT332" s="762">
        <v>10.210000000000001</v>
      </c>
      <c r="AU332" s="691">
        <v>10.17</v>
      </c>
      <c r="AV332" s="753">
        <v>10.14</v>
      </c>
    </row>
    <row r="333" spans="10:48">
      <c r="J333" s="198"/>
      <c r="K333" s="198"/>
      <c r="L333" s="198"/>
      <c r="M333" s="198"/>
      <c r="N333" s="198"/>
      <c r="AJ333" s="198"/>
      <c r="AL333" s="681" t="s">
        <v>143</v>
      </c>
      <c r="AM333" s="681" t="s">
        <v>345</v>
      </c>
      <c r="AO333" s="728" t="s">
        <v>1273</v>
      </c>
      <c r="AP333" s="734">
        <v>3.e-002</v>
      </c>
      <c r="AQ333" s="341" t="s">
        <v>519</v>
      </c>
      <c r="AR333" s="691" t="s">
        <v>1314</v>
      </c>
      <c r="AS333" s="750" t="str">
        <f t="shared" si="8"/>
        <v>千葉県長南町</v>
      </c>
      <c r="AT333" s="762">
        <v>10.210000000000001</v>
      </c>
      <c r="AU333" s="691">
        <v>10.17</v>
      </c>
      <c r="AV333" s="753">
        <v>10.14</v>
      </c>
    </row>
    <row r="334" spans="10:48">
      <c r="J334" s="198"/>
      <c r="K334" s="198"/>
      <c r="L334" s="198"/>
      <c r="M334" s="198"/>
      <c r="N334" s="198"/>
      <c r="AJ334" s="198"/>
      <c r="AL334" s="681" t="s">
        <v>143</v>
      </c>
      <c r="AM334" s="681" t="s">
        <v>1354</v>
      </c>
      <c r="AO334" s="728" t="s">
        <v>1273</v>
      </c>
      <c r="AP334" s="734">
        <v>3.e-002</v>
      </c>
      <c r="AQ334" s="341" t="s">
        <v>529</v>
      </c>
      <c r="AR334" s="691" t="s">
        <v>1750</v>
      </c>
      <c r="AS334" s="750" t="str">
        <f t="shared" si="8"/>
        <v>神奈川県南足柄市</v>
      </c>
      <c r="AT334" s="762">
        <v>10.210000000000001</v>
      </c>
      <c r="AU334" s="691">
        <v>10.17</v>
      </c>
      <c r="AV334" s="753">
        <v>10.14</v>
      </c>
    </row>
    <row r="335" spans="10:48">
      <c r="J335" s="198"/>
      <c r="K335" s="198"/>
      <c r="L335" s="198"/>
      <c r="M335" s="198"/>
      <c r="N335" s="198"/>
      <c r="AJ335" s="198"/>
      <c r="AL335" s="681" t="s">
        <v>143</v>
      </c>
      <c r="AM335" s="681" t="s">
        <v>1156</v>
      </c>
      <c r="AO335" s="728" t="s">
        <v>1273</v>
      </c>
      <c r="AP335" s="734">
        <v>3.e-002</v>
      </c>
      <c r="AQ335" s="341" t="s">
        <v>529</v>
      </c>
      <c r="AR335" s="691" t="s">
        <v>557</v>
      </c>
      <c r="AS335" s="750" t="str">
        <f t="shared" si="8"/>
        <v>神奈川県山北町</v>
      </c>
      <c r="AT335" s="762">
        <v>10.210000000000001</v>
      </c>
      <c r="AU335" s="691">
        <v>10.17</v>
      </c>
      <c r="AV335" s="753">
        <v>10.14</v>
      </c>
    </row>
    <row r="336" spans="10:48">
      <c r="J336" s="198"/>
      <c r="K336" s="198"/>
      <c r="L336" s="198"/>
      <c r="M336" s="198"/>
      <c r="N336" s="198"/>
      <c r="AJ336" s="198"/>
      <c r="AL336" s="681" t="s">
        <v>143</v>
      </c>
      <c r="AM336" s="681" t="s">
        <v>623</v>
      </c>
      <c r="AO336" s="728" t="s">
        <v>1273</v>
      </c>
      <c r="AP336" s="734">
        <v>3.e-002</v>
      </c>
      <c r="AQ336" s="341" t="s">
        <v>529</v>
      </c>
      <c r="AR336" s="691" t="s">
        <v>541</v>
      </c>
      <c r="AS336" s="750" t="str">
        <f t="shared" si="8"/>
        <v>神奈川県箱根町</v>
      </c>
      <c r="AT336" s="762">
        <v>10.210000000000001</v>
      </c>
      <c r="AU336" s="691">
        <v>10.17</v>
      </c>
      <c r="AV336" s="753">
        <v>10.14</v>
      </c>
    </row>
    <row r="337" spans="10:48">
      <c r="J337" s="198"/>
      <c r="K337" s="198"/>
      <c r="L337" s="198"/>
      <c r="M337" s="198"/>
      <c r="N337" s="198"/>
      <c r="AJ337" s="198"/>
      <c r="AL337" s="681" t="s">
        <v>143</v>
      </c>
      <c r="AM337" s="681" t="s">
        <v>1356</v>
      </c>
      <c r="AO337" s="728" t="s">
        <v>1273</v>
      </c>
      <c r="AP337" s="734">
        <v>3.e-002</v>
      </c>
      <c r="AQ337" s="341" t="s">
        <v>257</v>
      </c>
      <c r="AR337" s="691" t="s">
        <v>561</v>
      </c>
      <c r="AS337" s="750" t="str">
        <f t="shared" si="8"/>
        <v>新潟県新潟市</v>
      </c>
      <c r="AT337" s="762">
        <v>10.210000000000001</v>
      </c>
      <c r="AU337" s="691">
        <v>10.17</v>
      </c>
      <c r="AV337" s="753">
        <v>10.14</v>
      </c>
    </row>
    <row r="338" spans="10:48">
      <c r="J338" s="198"/>
      <c r="K338" s="198"/>
      <c r="L338" s="198"/>
      <c r="M338" s="198"/>
      <c r="N338" s="198"/>
      <c r="AJ338" s="198"/>
      <c r="AL338" s="681" t="s">
        <v>143</v>
      </c>
      <c r="AM338" s="681" t="s">
        <v>1184</v>
      </c>
      <c r="AO338" s="728" t="s">
        <v>1273</v>
      </c>
      <c r="AP338" s="734">
        <v>3.e-002</v>
      </c>
      <c r="AQ338" s="341" t="s">
        <v>542</v>
      </c>
      <c r="AR338" s="691" t="s">
        <v>1359</v>
      </c>
      <c r="AS338" s="750" t="str">
        <f t="shared" si="8"/>
        <v>富山県富山市</v>
      </c>
      <c r="AT338" s="762">
        <v>10.210000000000001</v>
      </c>
      <c r="AU338" s="691">
        <v>10.17</v>
      </c>
      <c r="AV338" s="753">
        <v>10.14</v>
      </c>
    </row>
    <row r="339" spans="10:48">
      <c r="J339" s="198"/>
      <c r="K339" s="198"/>
      <c r="L339" s="198"/>
      <c r="M339" s="198"/>
      <c r="N339" s="198"/>
      <c r="AJ339" s="198"/>
      <c r="AL339" s="681" t="s">
        <v>143</v>
      </c>
      <c r="AM339" s="681" t="s">
        <v>1363</v>
      </c>
      <c r="AO339" s="728" t="s">
        <v>1273</v>
      </c>
      <c r="AP339" s="734">
        <v>3.e-002</v>
      </c>
      <c r="AQ339" s="341" t="s">
        <v>543</v>
      </c>
      <c r="AR339" s="691" t="s">
        <v>1360</v>
      </c>
      <c r="AS339" s="750" t="str">
        <f t="shared" si="8"/>
        <v>石川県金沢市</v>
      </c>
      <c r="AT339" s="762">
        <v>10.210000000000001</v>
      </c>
      <c r="AU339" s="691">
        <v>10.17</v>
      </c>
      <c r="AV339" s="753">
        <v>10.14</v>
      </c>
    </row>
    <row r="340" spans="10:48">
      <c r="J340" s="198"/>
      <c r="K340" s="198"/>
      <c r="L340" s="198"/>
      <c r="M340" s="198"/>
      <c r="N340" s="198"/>
      <c r="AJ340" s="198"/>
      <c r="AL340" s="681" t="s">
        <v>143</v>
      </c>
      <c r="AM340" s="681" t="s">
        <v>1364</v>
      </c>
      <c r="AO340" s="728" t="s">
        <v>1273</v>
      </c>
      <c r="AP340" s="734">
        <v>3.e-002</v>
      </c>
      <c r="AQ340" s="341" t="s">
        <v>543</v>
      </c>
      <c r="AR340" s="691" t="s">
        <v>1262</v>
      </c>
      <c r="AS340" s="750" t="str">
        <f t="shared" si="8"/>
        <v>石川県内灘町</v>
      </c>
      <c r="AT340" s="762">
        <v>10.210000000000001</v>
      </c>
      <c r="AU340" s="691">
        <v>10.17</v>
      </c>
      <c r="AV340" s="753">
        <v>10.14</v>
      </c>
    </row>
    <row r="341" spans="10:48">
      <c r="J341" s="198"/>
      <c r="K341" s="198"/>
      <c r="L341" s="198"/>
      <c r="M341" s="198"/>
      <c r="N341" s="198"/>
      <c r="AJ341" s="198"/>
      <c r="AL341" s="681" t="s">
        <v>143</v>
      </c>
      <c r="AM341" s="681" t="s">
        <v>1367</v>
      </c>
      <c r="AO341" s="728" t="s">
        <v>1273</v>
      </c>
      <c r="AP341" s="734">
        <v>3.e-002</v>
      </c>
      <c r="AQ341" s="341" t="s">
        <v>552</v>
      </c>
      <c r="AR341" s="691" t="s">
        <v>1365</v>
      </c>
      <c r="AS341" s="750" t="str">
        <f t="shared" si="8"/>
        <v>福井県福井市</v>
      </c>
      <c r="AT341" s="762">
        <v>10.210000000000001</v>
      </c>
      <c r="AU341" s="691">
        <v>10.17</v>
      </c>
      <c r="AV341" s="753">
        <v>10.14</v>
      </c>
    </row>
    <row r="342" spans="10:48">
      <c r="J342" s="198"/>
      <c r="K342" s="198"/>
      <c r="L342" s="198"/>
      <c r="M342" s="198"/>
      <c r="N342" s="198"/>
      <c r="AJ342" s="198"/>
      <c r="AL342" s="681" t="s">
        <v>143</v>
      </c>
      <c r="AM342" s="681" t="s">
        <v>1368</v>
      </c>
      <c r="AO342" s="728" t="s">
        <v>1273</v>
      </c>
      <c r="AP342" s="734">
        <v>3.e-002</v>
      </c>
      <c r="AQ342" s="341" t="s">
        <v>555</v>
      </c>
      <c r="AR342" s="691" t="s">
        <v>961</v>
      </c>
      <c r="AS342" s="750" t="str">
        <f t="shared" si="8"/>
        <v>山梨県甲府市</v>
      </c>
      <c r="AT342" s="762">
        <v>10.210000000000001</v>
      </c>
      <c r="AU342" s="691">
        <v>10.17</v>
      </c>
      <c r="AV342" s="753">
        <v>10.14</v>
      </c>
    </row>
    <row r="343" spans="10:48">
      <c r="J343" s="198"/>
      <c r="K343" s="198"/>
      <c r="L343" s="198"/>
      <c r="M343" s="198"/>
      <c r="N343" s="198"/>
      <c r="AJ343" s="198"/>
      <c r="AL343" s="681" t="s">
        <v>143</v>
      </c>
      <c r="AM343" s="681" t="s">
        <v>879</v>
      </c>
      <c r="AO343" s="728" t="s">
        <v>1273</v>
      </c>
      <c r="AP343" s="734">
        <v>3.e-002</v>
      </c>
      <c r="AQ343" s="341" t="s">
        <v>555</v>
      </c>
      <c r="AR343" s="691" t="s">
        <v>2403</v>
      </c>
      <c r="AS343" s="750" t="str">
        <f t="shared" si="8"/>
        <v>山梨県南アルプス市</v>
      </c>
      <c r="AT343" s="762">
        <v>10.210000000000001</v>
      </c>
      <c r="AU343" s="691">
        <v>10.17</v>
      </c>
      <c r="AV343" s="753">
        <v>10.14</v>
      </c>
    </row>
    <row r="344" spans="10:48">
      <c r="J344" s="198"/>
      <c r="K344" s="198"/>
      <c r="L344" s="198"/>
      <c r="M344" s="198"/>
      <c r="N344" s="198"/>
      <c r="AJ344" s="198"/>
      <c r="AL344" s="681" t="s">
        <v>143</v>
      </c>
      <c r="AM344" s="681" t="s">
        <v>1370</v>
      </c>
      <c r="AO344" s="728" t="s">
        <v>1273</v>
      </c>
      <c r="AP344" s="734">
        <v>3.e-002</v>
      </c>
      <c r="AQ344" s="341" t="s">
        <v>555</v>
      </c>
      <c r="AR344" s="691" t="s">
        <v>1502</v>
      </c>
      <c r="AS344" s="750" t="str">
        <f t="shared" si="8"/>
        <v>山梨県南部町</v>
      </c>
      <c r="AT344" s="762">
        <v>10.210000000000001</v>
      </c>
      <c r="AU344" s="691">
        <v>10.17</v>
      </c>
      <c r="AV344" s="753">
        <v>10.14</v>
      </c>
    </row>
    <row r="345" spans="10:48">
      <c r="J345" s="198"/>
      <c r="K345" s="198"/>
      <c r="L345" s="198"/>
      <c r="M345" s="198"/>
      <c r="N345" s="198"/>
      <c r="AJ345" s="198"/>
      <c r="AL345" s="681" t="s">
        <v>143</v>
      </c>
      <c r="AM345" s="681" t="s">
        <v>1372</v>
      </c>
      <c r="AO345" s="728" t="s">
        <v>1273</v>
      </c>
      <c r="AP345" s="734">
        <v>3.e-002</v>
      </c>
      <c r="AQ345" s="341" t="s">
        <v>563</v>
      </c>
      <c r="AR345" s="691" t="s">
        <v>1136</v>
      </c>
      <c r="AS345" s="750" t="str">
        <f t="shared" si="8"/>
        <v>長野県長野市</v>
      </c>
      <c r="AT345" s="762">
        <v>10.210000000000001</v>
      </c>
      <c r="AU345" s="691">
        <v>10.17</v>
      </c>
      <c r="AV345" s="753">
        <v>10.14</v>
      </c>
    </row>
    <row r="346" spans="10:48">
      <c r="J346" s="198"/>
      <c r="K346" s="198"/>
      <c r="L346" s="198"/>
      <c r="M346" s="198"/>
      <c r="N346" s="198"/>
      <c r="AJ346" s="198"/>
      <c r="AL346" s="681" t="s">
        <v>143</v>
      </c>
      <c r="AM346" s="681" t="s">
        <v>1374</v>
      </c>
      <c r="AO346" s="728" t="s">
        <v>1273</v>
      </c>
      <c r="AP346" s="734">
        <v>3.e-002</v>
      </c>
      <c r="AQ346" s="341" t="s">
        <v>563</v>
      </c>
      <c r="AR346" s="691" t="s">
        <v>1348</v>
      </c>
      <c r="AS346" s="750" t="str">
        <f t="shared" si="8"/>
        <v>長野県松本市</v>
      </c>
      <c r="AT346" s="762">
        <v>10.210000000000001</v>
      </c>
      <c r="AU346" s="691">
        <v>10.17</v>
      </c>
      <c r="AV346" s="753">
        <v>10.14</v>
      </c>
    </row>
    <row r="347" spans="10:48">
      <c r="J347" s="198"/>
      <c r="K347" s="198"/>
      <c r="L347" s="198"/>
      <c r="M347" s="198"/>
      <c r="N347" s="198"/>
      <c r="AJ347" s="198"/>
      <c r="AL347" s="681" t="s">
        <v>143</v>
      </c>
      <c r="AM347" s="681" t="s">
        <v>1379</v>
      </c>
      <c r="AO347" s="728" t="s">
        <v>1273</v>
      </c>
      <c r="AP347" s="734">
        <v>3.e-002</v>
      </c>
      <c r="AQ347" s="341" t="s">
        <v>563</v>
      </c>
      <c r="AR347" s="691" t="s">
        <v>31</v>
      </c>
      <c r="AS347" s="750" t="str">
        <f t="shared" si="8"/>
        <v>長野県塩尻市</v>
      </c>
      <c r="AT347" s="762">
        <v>10.210000000000001</v>
      </c>
      <c r="AU347" s="691">
        <v>10.17</v>
      </c>
      <c r="AV347" s="753">
        <v>10.14</v>
      </c>
    </row>
    <row r="348" spans="10:48">
      <c r="J348" s="198"/>
      <c r="K348" s="198"/>
      <c r="L348" s="198"/>
      <c r="M348" s="198"/>
      <c r="N348" s="198"/>
      <c r="AJ348" s="198"/>
      <c r="AL348" s="681" t="s">
        <v>143</v>
      </c>
      <c r="AM348" s="681" t="s">
        <v>373</v>
      </c>
      <c r="AO348" s="728" t="s">
        <v>1273</v>
      </c>
      <c r="AP348" s="734">
        <v>3.e-002</v>
      </c>
      <c r="AQ348" s="341" t="s">
        <v>566</v>
      </c>
      <c r="AR348" s="691" t="s">
        <v>707</v>
      </c>
      <c r="AS348" s="750" t="str">
        <f t="shared" si="8"/>
        <v>岐阜県大垣市</v>
      </c>
      <c r="AT348" s="762">
        <v>10.210000000000001</v>
      </c>
      <c r="AU348" s="691">
        <v>10.17</v>
      </c>
      <c r="AV348" s="753">
        <v>10.14</v>
      </c>
    </row>
    <row r="349" spans="10:48">
      <c r="J349" s="198"/>
      <c r="K349" s="198"/>
      <c r="L349" s="198"/>
      <c r="M349" s="198"/>
      <c r="N349" s="198"/>
      <c r="AJ349" s="198"/>
      <c r="AL349" s="681" t="s">
        <v>143</v>
      </c>
      <c r="AM349" s="681" t="s">
        <v>663</v>
      </c>
      <c r="AO349" s="728" t="s">
        <v>1273</v>
      </c>
      <c r="AP349" s="734">
        <v>3.e-002</v>
      </c>
      <c r="AQ349" s="341" t="s">
        <v>566</v>
      </c>
      <c r="AR349" s="691" t="s">
        <v>1382</v>
      </c>
      <c r="AS349" s="750" t="str">
        <f t="shared" si="8"/>
        <v>岐阜県多治見市</v>
      </c>
      <c r="AT349" s="762">
        <v>10.210000000000001</v>
      </c>
      <c r="AU349" s="691">
        <v>10.17</v>
      </c>
      <c r="AV349" s="753">
        <v>10.14</v>
      </c>
    </row>
    <row r="350" spans="10:48">
      <c r="J350" s="198"/>
      <c r="K350" s="198"/>
      <c r="L350" s="198"/>
      <c r="M350" s="198"/>
      <c r="N350" s="198"/>
      <c r="AJ350" s="198"/>
      <c r="AL350" s="681" t="s">
        <v>143</v>
      </c>
      <c r="AM350" s="681" t="s">
        <v>895</v>
      </c>
      <c r="AO350" s="728" t="s">
        <v>1273</v>
      </c>
      <c r="AP350" s="734">
        <v>3.e-002</v>
      </c>
      <c r="AQ350" s="341" t="s">
        <v>566</v>
      </c>
      <c r="AR350" s="691" t="s">
        <v>910</v>
      </c>
      <c r="AS350" s="750" t="str">
        <f t="shared" si="8"/>
        <v>岐阜県美濃加茂市</v>
      </c>
      <c r="AT350" s="762">
        <v>10.210000000000001</v>
      </c>
      <c r="AU350" s="691">
        <v>10.17</v>
      </c>
      <c r="AV350" s="753">
        <v>10.14</v>
      </c>
    </row>
    <row r="351" spans="10:48">
      <c r="J351" s="198"/>
      <c r="K351" s="198"/>
      <c r="L351" s="198"/>
      <c r="M351" s="198"/>
      <c r="N351" s="198"/>
      <c r="AJ351" s="198"/>
      <c r="AL351" s="681" t="s">
        <v>143</v>
      </c>
      <c r="AM351" s="681" t="s">
        <v>1240</v>
      </c>
      <c r="AO351" s="728" t="s">
        <v>1273</v>
      </c>
      <c r="AP351" s="734">
        <v>3.e-002</v>
      </c>
      <c r="AQ351" s="341" t="s">
        <v>566</v>
      </c>
      <c r="AR351" s="691" t="s">
        <v>1380</v>
      </c>
      <c r="AS351" s="750" t="str">
        <f t="shared" si="8"/>
        <v>岐阜県各務原市</v>
      </c>
      <c r="AT351" s="762">
        <v>10.210000000000001</v>
      </c>
      <c r="AU351" s="691">
        <v>10.17</v>
      </c>
      <c r="AV351" s="753">
        <v>10.14</v>
      </c>
    </row>
    <row r="352" spans="10:48">
      <c r="J352" s="198"/>
      <c r="K352" s="198"/>
      <c r="L352" s="198"/>
      <c r="M352" s="198"/>
      <c r="N352" s="198"/>
      <c r="AJ352" s="198"/>
      <c r="AL352" s="681" t="s">
        <v>143</v>
      </c>
      <c r="AM352" s="681" t="s">
        <v>1083</v>
      </c>
      <c r="AO352" s="728" t="s">
        <v>1273</v>
      </c>
      <c r="AP352" s="734">
        <v>3.e-002</v>
      </c>
      <c r="AQ352" s="341" t="s">
        <v>566</v>
      </c>
      <c r="AR352" s="691" t="s">
        <v>1202</v>
      </c>
      <c r="AS352" s="750" t="str">
        <f t="shared" si="8"/>
        <v>岐阜県可児市</v>
      </c>
      <c r="AT352" s="762">
        <v>10.210000000000001</v>
      </c>
      <c r="AU352" s="691">
        <v>10.17</v>
      </c>
      <c r="AV352" s="753">
        <v>10.14</v>
      </c>
    </row>
    <row r="353" spans="10:48">
      <c r="J353" s="198"/>
      <c r="K353" s="198"/>
      <c r="L353" s="198"/>
      <c r="M353" s="198"/>
      <c r="N353" s="198"/>
      <c r="AJ353" s="198"/>
      <c r="AL353" s="681" t="s">
        <v>143</v>
      </c>
      <c r="AM353" s="681" t="s">
        <v>1383</v>
      </c>
      <c r="AO353" s="728" t="s">
        <v>1273</v>
      </c>
      <c r="AP353" s="734">
        <v>3.e-002</v>
      </c>
      <c r="AQ353" s="341" t="s">
        <v>63</v>
      </c>
      <c r="AR353" s="691" t="s">
        <v>736</v>
      </c>
      <c r="AS353" s="750" t="str">
        <f t="shared" si="8"/>
        <v>静岡県浜松市</v>
      </c>
      <c r="AT353" s="762">
        <v>10.210000000000001</v>
      </c>
      <c r="AU353" s="691">
        <v>10.17</v>
      </c>
      <c r="AV353" s="753">
        <v>10.14</v>
      </c>
    </row>
    <row r="354" spans="10:48">
      <c r="J354" s="198"/>
      <c r="K354" s="198"/>
      <c r="L354" s="198"/>
      <c r="M354" s="198"/>
      <c r="N354" s="198"/>
      <c r="AJ354" s="198"/>
      <c r="AL354" s="681" t="s">
        <v>143</v>
      </c>
      <c r="AM354" s="681" t="s">
        <v>1386</v>
      </c>
      <c r="AO354" s="728" t="s">
        <v>1273</v>
      </c>
      <c r="AP354" s="734">
        <v>3.e-002</v>
      </c>
      <c r="AQ354" s="341" t="s">
        <v>63</v>
      </c>
      <c r="AR354" s="691" t="s">
        <v>1384</v>
      </c>
      <c r="AS354" s="750" t="str">
        <f t="shared" si="8"/>
        <v>静岡県沼津市</v>
      </c>
      <c r="AT354" s="762">
        <v>10.210000000000001</v>
      </c>
      <c r="AU354" s="691">
        <v>10.17</v>
      </c>
      <c r="AV354" s="753">
        <v>10.14</v>
      </c>
    </row>
    <row r="355" spans="10:48">
      <c r="J355" s="198"/>
      <c r="K355" s="198"/>
      <c r="L355" s="198"/>
      <c r="M355" s="198"/>
      <c r="N355" s="198"/>
      <c r="AJ355" s="198"/>
      <c r="AL355" s="681" t="s">
        <v>483</v>
      </c>
      <c r="AM355" s="681" t="s">
        <v>1387</v>
      </c>
      <c r="AO355" s="728" t="s">
        <v>1273</v>
      </c>
      <c r="AP355" s="734">
        <v>3.e-002</v>
      </c>
      <c r="AQ355" s="341" t="s">
        <v>63</v>
      </c>
      <c r="AR355" s="691" t="s">
        <v>494</v>
      </c>
      <c r="AS355" s="750" t="str">
        <f t="shared" si="8"/>
        <v>静岡県三島市</v>
      </c>
      <c r="AT355" s="762">
        <v>10.210000000000001</v>
      </c>
      <c r="AU355" s="691">
        <v>10.17</v>
      </c>
      <c r="AV355" s="753">
        <v>10.14</v>
      </c>
    </row>
    <row r="356" spans="10:48">
      <c r="J356" s="198"/>
      <c r="K356" s="198"/>
      <c r="L356" s="198"/>
      <c r="M356" s="198"/>
      <c r="N356" s="198"/>
      <c r="AJ356" s="198"/>
      <c r="AL356" s="681" t="s">
        <v>483</v>
      </c>
      <c r="AM356" s="681" t="s">
        <v>431</v>
      </c>
      <c r="AO356" s="728" t="s">
        <v>1273</v>
      </c>
      <c r="AP356" s="734">
        <v>3.e-002</v>
      </c>
      <c r="AQ356" s="341" t="s">
        <v>63</v>
      </c>
      <c r="AR356" s="691" t="s">
        <v>1390</v>
      </c>
      <c r="AS356" s="750" t="str">
        <f t="shared" si="8"/>
        <v>静岡県富士宮市</v>
      </c>
      <c r="AT356" s="762">
        <v>10.210000000000001</v>
      </c>
      <c r="AU356" s="691">
        <v>10.17</v>
      </c>
      <c r="AV356" s="753">
        <v>10.14</v>
      </c>
    </row>
    <row r="357" spans="10:48">
      <c r="J357" s="198"/>
      <c r="K357" s="198"/>
      <c r="L357" s="198"/>
      <c r="M357" s="198"/>
      <c r="N357" s="198"/>
      <c r="AJ357" s="198"/>
      <c r="AL357" s="681" t="s">
        <v>483</v>
      </c>
      <c r="AM357" s="681" t="s">
        <v>1395</v>
      </c>
      <c r="AO357" s="728" t="s">
        <v>1273</v>
      </c>
      <c r="AP357" s="734">
        <v>3.e-002</v>
      </c>
      <c r="AQ357" s="341" t="s">
        <v>63</v>
      </c>
      <c r="AR357" s="691" t="s">
        <v>1392</v>
      </c>
      <c r="AS357" s="750" t="str">
        <f t="shared" si="8"/>
        <v>静岡県島田市</v>
      </c>
      <c r="AT357" s="762">
        <v>10.210000000000001</v>
      </c>
      <c r="AU357" s="691">
        <v>10.17</v>
      </c>
      <c r="AV357" s="753">
        <v>10.14</v>
      </c>
    </row>
    <row r="358" spans="10:48">
      <c r="J358" s="198"/>
      <c r="K358" s="198"/>
      <c r="L358" s="198"/>
      <c r="M358" s="198"/>
      <c r="N358" s="198"/>
      <c r="AJ358" s="198"/>
      <c r="AL358" s="681" t="s">
        <v>483</v>
      </c>
      <c r="AM358" s="681" t="s">
        <v>48</v>
      </c>
      <c r="AO358" s="728" t="s">
        <v>1273</v>
      </c>
      <c r="AP358" s="734">
        <v>3.e-002</v>
      </c>
      <c r="AQ358" s="341" t="s">
        <v>63</v>
      </c>
      <c r="AR358" s="691" t="s">
        <v>1116</v>
      </c>
      <c r="AS358" s="750" t="str">
        <f t="shared" si="8"/>
        <v>静岡県富士市</v>
      </c>
      <c r="AT358" s="762">
        <v>10.210000000000001</v>
      </c>
      <c r="AU358" s="691">
        <v>10.17</v>
      </c>
      <c r="AV358" s="753">
        <v>10.14</v>
      </c>
    </row>
    <row r="359" spans="10:48">
      <c r="J359" s="198"/>
      <c r="K359" s="198"/>
      <c r="L359" s="198"/>
      <c r="M359" s="198"/>
      <c r="N359" s="198"/>
      <c r="AJ359" s="198"/>
      <c r="AL359" s="681" t="s">
        <v>483</v>
      </c>
      <c r="AM359" s="681" t="s">
        <v>54</v>
      </c>
      <c r="AO359" s="728" t="s">
        <v>1273</v>
      </c>
      <c r="AP359" s="734">
        <v>3.e-002</v>
      </c>
      <c r="AQ359" s="341" t="s">
        <v>63</v>
      </c>
      <c r="AR359" s="691" t="s">
        <v>1396</v>
      </c>
      <c r="AS359" s="750" t="str">
        <f t="shared" si="8"/>
        <v>静岡県磐田市</v>
      </c>
      <c r="AT359" s="762">
        <v>10.210000000000001</v>
      </c>
      <c r="AU359" s="691">
        <v>10.17</v>
      </c>
      <c r="AV359" s="753">
        <v>10.14</v>
      </c>
    </row>
    <row r="360" spans="10:48">
      <c r="J360" s="198"/>
      <c r="K360" s="198"/>
      <c r="L360" s="198"/>
      <c r="M360" s="198"/>
      <c r="N360" s="198"/>
      <c r="AJ360" s="198"/>
      <c r="AL360" s="681" t="s">
        <v>483</v>
      </c>
      <c r="AM360" s="681" t="s">
        <v>1137</v>
      </c>
      <c r="AO360" s="728" t="s">
        <v>1273</v>
      </c>
      <c r="AP360" s="734">
        <v>3.e-002</v>
      </c>
      <c r="AQ360" s="341" t="s">
        <v>63</v>
      </c>
      <c r="AR360" s="691" t="s">
        <v>319</v>
      </c>
      <c r="AS360" s="750" t="str">
        <f t="shared" si="8"/>
        <v>静岡県焼津市</v>
      </c>
      <c r="AT360" s="762">
        <v>10.210000000000001</v>
      </c>
      <c r="AU360" s="691">
        <v>10.17</v>
      </c>
      <c r="AV360" s="753">
        <v>10.14</v>
      </c>
    </row>
    <row r="361" spans="10:48">
      <c r="J361" s="198"/>
      <c r="K361" s="198"/>
      <c r="L361" s="198"/>
      <c r="M361" s="198"/>
      <c r="N361" s="198"/>
      <c r="AJ361" s="198"/>
      <c r="AL361" s="681" t="s">
        <v>483</v>
      </c>
      <c r="AM361" s="681" t="s">
        <v>1181</v>
      </c>
      <c r="AO361" s="728" t="s">
        <v>1273</v>
      </c>
      <c r="AP361" s="734">
        <v>3.e-002</v>
      </c>
      <c r="AQ361" s="341" t="s">
        <v>63</v>
      </c>
      <c r="AR361" s="691" t="s">
        <v>1397</v>
      </c>
      <c r="AS361" s="750" t="str">
        <f t="shared" si="8"/>
        <v>静岡県掛川市</v>
      </c>
      <c r="AT361" s="762">
        <v>10.210000000000001</v>
      </c>
      <c r="AU361" s="691">
        <v>10.17</v>
      </c>
      <c r="AV361" s="753">
        <v>10.14</v>
      </c>
    </row>
    <row r="362" spans="10:48">
      <c r="J362" s="198"/>
      <c r="K362" s="198"/>
      <c r="L362" s="198"/>
      <c r="M362" s="198"/>
      <c r="N362" s="198"/>
      <c r="AJ362" s="198"/>
      <c r="AL362" s="681" t="s">
        <v>483</v>
      </c>
      <c r="AM362" s="681" t="s">
        <v>564</v>
      </c>
      <c r="AO362" s="728" t="s">
        <v>1273</v>
      </c>
      <c r="AP362" s="734">
        <v>3.e-002</v>
      </c>
      <c r="AQ362" s="341" t="s">
        <v>63</v>
      </c>
      <c r="AR362" s="691" t="s">
        <v>676</v>
      </c>
      <c r="AS362" s="750" t="str">
        <f t="shared" si="8"/>
        <v>静岡県藤枝市</v>
      </c>
      <c r="AT362" s="762">
        <v>10.210000000000001</v>
      </c>
      <c r="AU362" s="691">
        <v>10.17</v>
      </c>
      <c r="AV362" s="753">
        <v>10.14</v>
      </c>
    </row>
    <row r="363" spans="10:48">
      <c r="J363" s="198"/>
      <c r="K363" s="198"/>
      <c r="L363" s="198"/>
      <c r="M363" s="198"/>
      <c r="N363" s="198"/>
      <c r="AJ363" s="198"/>
      <c r="AL363" s="681" t="s">
        <v>483</v>
      </c>
      <c r="AM363" s="681" t="s">
        <v>1398</v>
      </c>
      <c r="AO363" s="728" t="s">
        <v>1273</v>
      </c>
      <c r="AP363" s="734">
        <v>3.e-002</v>
      </c>
      <c r="AQ363" s="341" t="s">
        <v>63</v>
      </c>
      <c r="AR363" s="691" t="s">
        <v>548</v>
      </c>
      <c r="AS363" s="750" t="str">
        <f t="shared" si="8"/>
        <v>静岡県御殿場市</v>
      </c>
      <c r="AT363" s="762">
        <v>10.210000000000001</v>
      </c>
      <c r="AU363" s="691">
        <v>10.17</v>
      </c>
      <c r="AV363" s="753">
        <v>10.14</v>
      </c>
    </row>
    <row r="364" spans="10:48">
      <c r="J364" s="198"/>
      <c r="K364" s="198"/>
      <c r="L364" s="198"/>
      <c r="M364" s="198"/>
      <c r="N364" s="198"/>
      <c r="AJ364" s="198"/>
      <c r="AL364" s="681" t="s">
        <v>483</v>
      </c>
      <c r="AM364" s="681" t="s">
        <v>1400</v>
      </c>
      <c r="AO364" s="728" t="s">
        <v>1273</v>
      </c>
      <c r="AP364" s="734">
        <v>3.e-002</v>
      </c>
      <c r="AQ364" s="341" t="s">
        <v>63</v>
      </c>
      <c r="AR364" s="691" t="s">
        <v>1000</v>
      </c>
      <c r="AS364" s="750" t="str">
        <f t="shared" si="8"/>
        <v>静岡県袋井市</v>
      </c>
      <c r="AT364" s="762">
        <v>10.210000000000001</v>
      </c>
      <c r="AU364" s="691">
        <v>10.17</v>
      </c>
      <c r="AV364" s="753">
        <v>10.14</v>
      </c>
    </row>
    <row r="365" spans="10:48">
      <c r="J365" s="198"/>
      <c r="K365" s="198"/>
      <c r="L365" s="198"/>
      <c r="M365" s="198"/>
      <c r="N365" s="198"/>
      <c r="AJ365" s="198"/>
      <c r="AL365" s="681" t="s">
        <v>483</v>
      </c>
      <c r="AM365" s="681" t="s">
        <v>284</v>
      </c>
      <c r="AO365" s="728" t="s">
        <v>1273</v>
      </c>
      <c r="AP365" s="734">
        <v>3.e-002</v>
      </c>
      <c r="AQ365" s="341" t="s">
        <v>63</v>
      </c>
      <c r="AR365" s="691" t="s">
        <v>1224</v>
      </c>
      <c r="AS365" s="750" t="str">
        <f t="shared" si="8"/>
        <v>静岡県裾野市</v>
      </c>
      <c r="AT365" s="762">
        <v>10.210000000000001</v>
      </c>
      <c r="AU365" s="691">
        <v>10.17</v>
      </c>
      <c r="AV365" s="753">
        <v>10.14</v>
      </c>
    </row>
    <row r="366" spans="10:48">
      <c r="J366" s="198"/>
      <c r="K366" s="198"/>
      <c r="L366" s="198"/>
      <c r="M366" s="198"/>
      <c r="N366" s="198"/>
      <c r="AJ366" s="198"/>
      <c r="AL366" s="681" t="s">
        <v>483</v>
      </c>
      <c r="AM366" s="681" t="s">
        <v>298</v>
      </c>
      <c r="AO366" s="728" t="s">
        <v>1273</v>
      </c>
      <c r="AP366" s="734">
        <v>3.e-002</v>
      </c>
      <c r="AQ366" s="341" t="s">
        <v>63</v>
      </c>
      <c r="AR366" s="691" t="s">
        <v>634</v>
      </c>
      <c r="AS366" s="750" t="str">
        <f t="shared" si="8"/>
        <v>静岡県函南町</v>
      </c>
      <c r="AT366" s="762">
        <v>10.210000000000001</v>
      </c>
      <c r="AU366" s="691">
        <v>10.17</v>
      </c>
      <c r="AV366" s="753">
        <v>10.14</v>
      </c>
    </row>
    <row r="367" spans="10:48">
      <c r="J367" s="198"/>
      <c r="K367" s="198"/>
      <c r="L367" s="198"/>
      <c r="M367" s="198"/>
      <c r="N367" s="198"/>
      <c r="AJ367" s="198"/>
      <c r="AL367" s="681" t="s">
        <v>483</v>
      </c>
      <c r="AM367" s="681" t="s">
        <v>445</v>
      </c>
      <c r="AO367" s="728" t="s">
        <v>1273</v>
      </c>
      <c r="AP367" s="734">
        <v>3.e-002</v>
      </c>
      <c r="AQ367" s="341" t="s">
        <v>63</v>
      </c>
      <c r="AR367" s="691" t="s">
        <v>154</v>
      </c>
      <c r="AS367" s="750" t="str">
        <f t="shared" si="8"/>
        <v>静岡県清水町</v>
      </c>
      <c r="AT367" s="762">
        <v>10.210000000000001</v>
      </c>
      <c r="AU367" s="691">
        <v>10.17</v>
      </c>
      <c r="AV367" s="753">
        <v>10.14</v>
      </c>
    </row>
    <row r="368" spans="10:48">
      <c r="J368" s="198"/>
      <c r="K368" s="198"/>
      <c r="L368" s="198"/>
      <c r="M368" s="198"/>
      <c r="N368" s="198"/>
      <c r="AJ368" s="198"/>
      <c r="AL368" s="681" t="s">
        <v>483</v>
      </c>
      <c r="AM368" s="681" t="s">
        <v>1155</v>
      </c>
      <c r="AO368" s="728" t="s">
        <v>1273</v>
      </c>
      <c r="AP368" s="734">
        <v>3.e-002</v>
      </c>
      <c r="AQ368" s="341" t="s">
        <v>63</v>
      </c>
      <c r="AR368" s="691" t="s">
        <v>141</v>
      </c>
      <c r="AS368" s="750" t="str">
        <f t="shared" si="8"/>
        <v>静岡県長泉町</v>
      </c>
      <c r="AT368" s="762">
        <v>10.210000000000001</v>
      </c>
      <c r="AU368" s="691">
        <v>10.17</v>
      </c>
      <c r="AV368" s="753">
        <v>10.14</v>
      </c>
    </row>
    <row r="369" spans="10:48">
      <c r="J369" s="198"/>
      <c r="K369" s="198"/>
      <c r="L369" s="198"/>
      <c r="M369" s="198"/>
      <c r="N369" s="198"/>
      <c r="AJ369" s="198"/>
      <c r="AL369" s="681" t="s">
        <v>483</v>
      </c>
      <c r="AM369" s="681" t="s">
        <v>1377</v>
      </c>
      <c r="AO369" s="728" t="s">
        <v>1273</v>
      </c>
      <c r="AP369" s="734">
        <v>3.e-002</v>
      </c>
      <c r="AQ369" s="341" t="s">
        <v>63</v>
      </c>
      <c r="AR369" s="691" t="s">
        <v>1401</v>
      </c>
      <c r="AS369" s="750" t="str">
        <f t="shared" si="8"/>
        <v>静岡県小山町</v>
      </c>
      <c r="AT369" s="762">
        <v>10.210000000000001</v>
      </c>
      <c r="AU369" s="691">
        <v>10.17</v>
      </c>
      <c r="AV369" s="753">
        <v>10.14</v>
      </c>
    </row>
    <row r="370" spans="10:48">
      <c r="J370" s="198"/>
      <c r="K370" s="198"/>
      <c r="L370" s="198"/>
      <c r="M370" s="198"/>
      <c r="N370" s="198"/>
      <c r="AJ370" s="198"/>
      <c r="AL370" s="681" t="s">
        <v>483</v>
      </c>
      <c r="AM370" s="681" t="s">
        <v>1404</v>
      </c>
      <c r="AO370" s="728" t="s">
        <v>1273</v>
      </c>
      <c r="AP370" s="734">
        <v>3.e-002</v>
      </c>
      <c r="AQ370" s="341" t="s">
        <v>63</v>
      </c>
      <c r="AR370" s="691" t="s">
        <v>1402</v>
      </c>
      <c r="AS370" s="750" t="str">
        <f t="shared" si="8"/>
        <v>静岡県川根本町</v>
      </c>
      <c r="AT370" s="762">
        <v>10.210000000000001</v>
      </c>
      <c r="AU370" s="691">
        <v>10.17</v>
      </c>
      <c r="AV370" s="753">
        <v>10.14</v>
      </c>
    </row>
    <row r="371" spans="10:48">
      <c r="J371" s="198"/>
      <c r="K371" s="198"/>
      <c r="L371" s="198"/>
      <c r="M371" s="198"/>
      <c r="N371" s="198"/>
      <c r="AJ371" s="198"/>
      <c r="AL371" s="681" t="s">
        <v>483</v>
      </c>
      <c r="AM371" s="681" t="s">
        <v>1331</v>
      </c>
      <c r="AO371" s="728" t="s">
        <v>1273</v>
      </c>
      <c r="AP371" s="734">
        <v>3.e-002</v>
      </c>
      <c r="AQ371" s="341" t="s">
        <v>63</v>
      </c>
      <c r="AR371" s="691" t="s">
        <v>716</v>
      </c>
      <c r="AS371" s="750" t="str">
        <f t="shared" si="8"/>
        <v>静岡県森町</v>
      </c>
      <c r="AT371" s="762">
        <v>10.210000000000001</v>
      </c>
      <c r="AU371" s="691">
        <v>10.17</v>
      </c>
      <c r="AV371" s="753">
        <v>10.14</v>
      </c>
    </row>
    <row r="372" spans="10:48">
      <c r="J372" s="198"/>
      <c r="K372" s="198"/>
      <c r="L372" s="198"/>
      <c r="M372" s="198"/>
      <c r="N372" s="198"/>
      <c r="AJ372" s="198"/>
      <c r="AL372" s="681" t="s">
        <v>483</v>
      </c>
      <c r="AM372" s="681" t="s">
        <v>1406</v>
      </c>
      <c r="AO372" s="728" t="s">
        <v>1273</v>
      </c>
      <c r="AP372" s="734">
        <v>3.e-002</v>
      </c>
      <c r="AQ372" s="341" t="s">
        <v>570</v>
      </c>
      <c r="AR372" s="691" t="s">
        <v>682</v>
      </c>
      <c r="AS372" s="750" t="str">
        <f t="shared" si="8"/>
        <v>愛知県豊橋市</v>
      </c>
      <c r="AT372" s="762">
        <v>10.210000000000001</v>
      </c>
      <c r="AU372" s="691">
        <v>10.17</v>
      </c>
      <c r="AV372" s="753">
        <v>10.14</v>
      </c>
    </row>
    <row r="373" spans="10:48">
      <c r="J373" s="198"/>
      <c r="K373" s="198"/>
      <c r="L373" s="198"/>
      <c r="M373" s="198"/>
      <c r="N373" s="198"/>
      <c r="AJ373" s="198"/>
      <c r="AL373" s="681" t="s">
        <v>483</v>
      </c>
      <c r="AM373" s="681" t="s">
        <v>595</v>
      </c>
      <c r="AO373" s="728" t="s">
        <v>1273</v>
      </c>
      <c r="AP373" s="734">
        <v>3.e-002</v>
      </c>
      <c r="AQ373" s="341" t="s">
        <v>570</v>
      </c>
      <c r="AR373" s="691" t="s">
        <v>573</v>
      </c>
      <c r="AS373" s="750" t="str">
        <f t="shared" si="8"/>
        <v>愛知県半田市</v>
      </c>
      <c r="AT373" s="762">
        <v>10.210000000000001</v>
      </c>
      <c r="AU373" s="691">
        <v>10.17</v>
      </c>
      <c r="AV373" s="753">
        <v>10.14</v>
      </c>
    </row>
    <row r="374" spans="10:48">
      <c r="J374" s="198"/>
      <c r="K374" s="198"/>
      <c r="L374" s="198"/>
      <c r="M374" s="198"/>
      <c r="N374" s="198"/>
      <c r="AJ374" s="198"/>
      <c r="AL374" s="681" t="s">
        <v>483</v>
      </c>
      <c r="AM374" s="681" t="s">
        <v>1409</v>
      </c>
      <c r="AO374" s="728" t="s">
        <v>1273</v>
      </c>
      <c r="AP374" s="734">
        <v>3.e-002</v>
      </c>
      <c r="AQ374" s="341" t="s">
        <v>570</v>
      </c>
      <c r="AR374" s="691" t="s">
        <v>1408</v>
      </c>
      <c r="AS374" s="750" t="str">
        <f t="shared" si="8"/>
        <v>愛知県豊川市</v>
      </c>
      <c r="AT374" s="762">
        <v>10.210000000000001</v>
      </c>
      <c r="AU374" s="691">
        <v>10.17</v>
      </c>
      <c r="AV374" s="753">
        <v>10.14</v>
      </c>
    </row>
    <row r="375" spans="10:48">
      <c r="J375" s="198"/>
      <c r="K375" s="198"/>
      <c r="L375" s="198"/>
      <c r="M375" s="198"/>
      <c r="N375" s="198"/>
      <c r="AJ375" s="198"/>
      <c r="AL375" s="681" t="s">
        <v>483</v>
      </c>
      <c r="AM375" s="681" t="s">
        <v>1411</v>
      </c>
      <c r="AO375" s="728" t="s">
        <v>1273</v>
      </c>
      <c r="AP375" s="734">
        <v>3.e-002</v>
      </c>
      <c r="AQ375" s="341" t="s">
        <v>570</v>
      </c>
      <c r="AR375" s="691" t="s">
        <v>1410</v>
      </c>
      <c r="AS375" s="750" t="str">
        <f t="shared" si="8"/>
        <v>愛知県蒲郡市</v>
      </c>
      <c r="AT375" s="762">
        <v>10.210000000000001</v>
      </c>
      <c r="AU375" s="691">
        <v>10.17</v>
      </c>
      <c r="AV375" s="753">
        <v>10.14</v>
      </c>
    </row>
    <row r="376" spans="10:48">
      <c r="J376" s="198"/>
      <c r="K376" s="198"/>
      <c r="L376" s="198"/>
      <c r="M376" s="198"/>
      <c r="N376" s="198"/>
      <c r="AJ376" s="198"/>
      <c r="AL376" s="681" t="s">
        <v>483</v>
      </c>
      <c r="AM376" s="681" t="s">
        <v>1414</v>
      </c>
      <c r="AO376" s="728" t="s">
        <v>1273</v>
      </c>
      <c r="AP376" s="734">
        <v>3.e-002</v>
      </c>
      <c r="AQ376" s="341" t="s">
        <v>570</v>
      </c>
      <c r="AR376" s="691" t="s">
        <v>1413</v>
      </c>
      <c r="AS376" s="750" t="str">
        <f t="shared" si="8"/>
        <v>愛知県常滑市</v>
      </c>
      <c r="AT376" s="762">
        <v>10.210000000000001</v>
      </c>
      <c r="AU376" s="691">
        <v>10.17</v>
      </c>
      <c r="AV376" s="753">
        <v>10.14</v>
      </c>
    </row>
    <row r="377" spans="10:48">
      <c r="J377" s="198"/>
      <c r="K377" s="198"/>
      <c r="L377" s="198"/>
      <c r="M377" s="198"/>
      <c r="N377" s="198"/>
      <c r="AJ377" s="198"/>
      <c r="AL377" s="681" t="s">
        <v>483</v>
      </c>
      <c r="AM377" s="681" t="s">
        <v>1415</v>
      </c>
      <c r="AO377" s="728" t="s">
        <v>1273</v>
      </c>
      <c r="AP377" s="734">
        <v>3.e-002</v>
      </c>
      <c r="AQ377" s="341" t="s">
        <v>570</v>
      </c>
      <c r="AR377" s="691" t="s">
        <v>293</v>
      </c>
      <c r="AS377" s="750" t="str">
        <f t="shared" si="8"/>
        <v>愛知県小牧市</v>
      </c>
      <c r="AT377" s="762">
        <v>10.210000000000001</v>
      </c>
      <c r="AU377" s="691">
        <v>10.17</v>
      </c>
      <c r="AV377" s="753">
        <v>10.14</v>
      </c>
    </row>
    <row r="378" spans="10:48">
      <c r="J378" s="198"/>
      <c r="K378" s="198"/>
      <c r="L378" s="198"/>
      <c r="M378" s="198"/>
      <c r="N378" s="198"/>
      <c r="AJ378" s="198"/>
      <c r="AL378" s="681" t="s">
        <v>483</v>
      </c>
      <c r="AM378" s="681" t="s">
        <v>1188</v>
      </c>
      <c r="AO378" s="728" t="s">
        <v>1273</v>
      </c>
      <c r="AP378" s="734">
        <v>3.e-002</v>
      </c>
      <c r="AQ378" s="341" t="s">
        <v>570</v>
      </c>
      <c r="AR378" s="691" t="s">
        <v>636</v>
      </c>
      <c r="AS378" s="750" t="str">
        <f t="shared" si="8"/>
        <v>愛知県新城市</v>
      </c>
      <c r="AT378" s="762">
        <v>10.210000000000001</v>
      </c>
      <c r="AU378" s="691">
        <v>10.17</v>
      </c>
      <c r="AV378" s="753">
        <v>10.14</v>
      </c>
    </row>
    <row r="379" spans="10:48">
      <c r="J379" s="198"/>
      <c r="K379" s="198"/>
      <c r="L379" s="198"/>
      <c r="M379" s="198"/>
      <c r="N379" s="198"/>
      <c r="AJ379" s="198"/>
      <c r="AL379" s="681" t="s">
        <v>483</v>
      </c>
      <c r="AM379" s="681" t="s">
        <v>1417</v>
      </c>
      <c r="AO379" s="728" t="s">
        <v>1273</v>
      </c>
      <c r="AP379" s="734">
        <v>3.e-002</v>
      </c>
      <c r="AQ379" s="341" t="s">
        <v>570</v>
      </c>
      <c r="AR379" s="691" t="s">
        <v>852</v>
      </c>
      <c r="AS379" s="750" t="str">
        <f t="shared" si="8"/>
        <v>愛知県東海市</v>
      </c>
      <c r="AT379" s="762">
        <v>10.210000000000001</v>
      </c>
      <c r="AU379" s="691">
        <v>10.17</v>
      </c>
      <c r="AV379" s="753">
        <v>10.14</v>
      </c>
    </row>
    <row r="380" spans="10:48">
      <c r="J380" s="198"/>
      <c r="K380" s="198"/>
      <c r="L380" s="198"/>
      <c r="M380" s="198"/>
      <c r="N380" s="198"/>
      <c r="AJ380" s="198"/>
      <c r="AL380" s="681" t="s">
        <v>483</v>
      </c>
      <c r="AM380" s="681" t="s">
        <v>1419</v>
      </c>
      <c r="AO380" s="728" t="s">
        <v>1273</v>
      </c>
      <c r="AP380" s="734">
        <v>3.e-002</v>
      </c>
      <c r="AQ380" s="341" t="s">
        <v>570</v>
      </c>
      <c r="AR380" s="691" t="s">
        <v>1418</v>
      </c>
      <c r="AS380" s="750" t="str">
        <f t="shared" si="8"/>
        <v>愛知県大府市</v>
      </c>
      <c r="AT380" s="762">
        <v>10.210000000000001</v>
      </c>
      <c r="AU380" s="691">
        <v>10.17</v>
      </c>
      <c r="AV380" s="753">
        <v>10.14</v>
      </c>
    </row>
    <row r="381" spans="10:48">
      <c r="J381" s="198"/>
      <c r="K381" s="198"/>
      <c r="L381" s="198"/>
      <c r="M381" s="198"/>
      <c r="N381" s="198"/>
      <c r="AJ381" s="198"/>
      <c r="AL381" s="681" t="s">
        <v>483</v>
      </c>
      <c r="AM381" s="681" t="s">
        <v>1422</v>
      </c>
      <c r="AO381" s="728" t="s">
        <v>1273</v>
      </c>
      <c r="AP381" s="734">
        <v>3.e-002</v>
      </c>
      <c r="AQ381" s="341" t="s">
        <v>570</v>
      </c>
      <c r="AR381" s="691" t="s">
        <v>1081</v>
      </c>
      <c r="AS381" s="750" t="str">
        <f t="shared" si="8"/>
        <v>愛知県知多市</v>
      </c>
      <c r="AT381" s="762">
        <v>10.210000000000001</v>
      </c>
      <c r="AU381" s="691">
        <v>10.17</v>
      </c>
      <c r="AV381" s="753">
        <v>10.14</v>
      </c>
    </row>
    <row r="382" spans="10:48">
      <c r="J382" s="198"/>
      <c r="K382" s="198"/>
      <c r="L382" s="198"/>
      <c r="M382" s="198"/>
      <c r="N382" s="198"/>
      <c r="AJ382" s="198"/>
      <c r="AL382" s="681" t="s">
        <v>483</v>
      </c>
      <c r="AM382" s="681" t="s">
        <v>643</v>
      </c>
      <c r="AO382" s="728" t="s">
        <v>1273</v>
      </c>
      <c r="AP382" s="734">
        <v>3.e-002</v>
      </c>
      <c r="AQ382" s="341" t="s">
        <v>570</v>
      </c>
      <c r="AR382" s="691" t="s">
        <v>1424</v>
      </c>
      <c r="AS382" s="750" t="str">
        <f t="shared" si="8"/>
        <v>愛知県高浜市</v>
      </c>
      <c r="AT382" s="762">
        <v>10.210000000000001</v>
      </c>
      <c r="AU382" s="691">
        <v>10.17</v>
      </c>
      <c r="AV382" s="753">
        <v>10.14</v>
      </c>
    </row>
    <row r="383" spans="10:48">
      <c r="J383" s="198"/>
      <c r="K383" s="198"/>
      <c r="L383" s="198"/>
      <c r="M383" s="198"/>
      <c r="N383" s="198"/>
      <c r="AJ383" s="198"/>
      <c r="AL383" s="681" t="s">
        <v>483</v>
      </c>
      <c r="AM383" s="681" t="s">
        <v>1426</v>
      </c>
      <c r="AO383" s="728" t="s">
        <v>1273</v>
      </c>
      <c r="AP383" s="734">
        <v>3.e-002</v>
      </c>
      <c r="AQ383" s="341" t="s">
        <v>570</v>
      </c>
      <c r="AR383" s="691" t="s">
        <v>806</v>
      </c>
      <c r="AS383" s="750" t="str">
        <f t="shared" si="8"/>
        <v>愛知県田原市</v>
      </c>
      <c r="AT383" s="762">
        <v>10.210000000000001</v>
      </c>
      <c r="AU383" s="691">
        <v>10.17</v>
      </c>
      <c r="AV383" s="753">
        <v>10.14</v>
      </c>
    </row>
    <row r="384" spans="10:48">
      <c r="J384" s="198"/>
      <c r="K384" s="198"/>
      <c r="L384" s="198"/>
      <c r="M384" s="198"/>
      <c r="N384" s="198"/>
      <c r="AJ384" s="198"/>
      <c r="AL384" s="681" t="s">
        <v>483</v>
      </c>
      <c r="AM384" s="681" t="s">
        <v>1412</v>
      </c>
      <c r="AO384" s="728" t="s">
        <v>1273</v>
      </c>
      <c r="AP384" s="734">
        <v>3.e-002</v>
      </c>
      <c r="AQ384" s="341" t="s">
        <v>570</v>
      </c>
      <c r="AR384" s="691" t="s">
        <v>56</v>
      </c>
      <c r="AS384" s="750" t="str">
        <f t="shared" si="8"/>
        <v>愛知県大口町</v>
      </c>
      <c r="AT384" s="762">
        <v>10.210000000000001</v>
      </c>
      <c r="AU384" s="691">
        <v>10.17</v>
      </c>
      <c r="AV384" s="753">
        <v>10.14</v>
      </c>
    </row>
    <row r="385" spans="10:48">
      <c r="J385" s="198"/>
      <c r="K385" s="198"/>
      <c r="L385" s="198"/>
      <c r="M385" s="198"/>
      <c r="N385" s="198"/>
      <c r="AJ385" s="198"/>
      <c r="AL385" s="681" t="s">
        <v>483</v>
      </c>
      <c r="AM385" s="681" t="s">
        <v>1428</v>
      </c>
      <c r="AO385" s="728" t="s">
        <v>1273</v>
      </c>
      <c r="AP385" s="734">
        <v>3.e-002</v>
      </c>
      <c r="AQ385" s="341" t="s">
        <v>570</v>
      </c>
      <c r="AR385" s="691" t="s">
        <v>1427</v>
      </c>
      <c r="AS385" s="750" t="str">
        <f t="shared" si="8"/>
        <v>愛知県扶桑町</v>
      </c>
      <c r="AT385" s="762">
        <v>10.210000000000001</v>
      </c>
      <c r="AU385" s="691">
        <v>10.17</v>
      </c>
      <c r="AV385" s="753">
        <v>10.14</v>
      </c>
    </row>
    <row r="386" spans="10:48">
      <c r="J386" s="198"/>
      <c r="K386" s="198"/>
      <c r="L386" s="198"/>
      <c r="M386" s="198"/>
      <c r="N386" s="198"/>
      <c r="AJ386" s="198"/>
      <c r="AL386" s="681" t="s">
        <v>483</v>
      </c>
      <c r="AM386" s="681" t="s">
        <v>1364</v>
      </c>
      <c r="AO386" s="728" t="s">
        <v>1273</v>
      </c>
      <c r="AP386" s="734">
        <v>3.e-002</v>
      </c>
      <c r="AQ386" s="341" t="s">
        <v>570</v>
      </c>
      <c r="AR386" s="691" t="s">
        <v>1293</v>
      </c>
      <c r="AS386" s="750" t="str">
        <f t="shared" si="8"/>
        <v>愛知県阿久比町</v>
      </c>
      <c r="AT386" s="762">
        <v>10.210000000000001</v>
      </c>
      <c r="AU386" s="691">
        <v>10.17</v>
      </c>
      <c r="AV386" s="753">
        <v>10.14</v>
      </c>
    </row>
    <row r="387" spans="10:48">
      <c r="J387" s="198"/>
      <c r="K387" s="198"/>
      <c r="L387" s="198"/>
      <c r="M387" s="198"/>
      <c r="N387" s="198"/>
      <c r="AJ387" s="198"/>
      <c r="AL387" s="681" t="s">
        <v>483</v>
      </c>
      <c r="AM387" s="681" t="s">
        <v>1242</v>
      </c>
      <c r="AO387" s="728" t="s">
        <v>1273</v>
      </c>
      <c r="AP387" s="734">
        <v>3.e-002</v>
      </c>
      <c r="AQ387" s="341" t="s">
        <v>570</v>
      </c>
      <c r="AR387" s="691" t="s">
        <v>32</v>
      </c>
      <c r="AS387" s="750" t="str">
        <f t="shared" ref="AS387:AS450" si="9">AQ387&amp;AR387</f>
        <v>愛知県東浦町</v>
      </c>
      <c r="AT387" s="762">
        <v>10.210000000000001</v>
      </c>
      <c r="AU387" s="691">
        <v>10.17</v>
      </c>
      <c r="AV387" s="753">
        <v>10.14</v>
      </c>
    </row>
    <row r="388" spans="10:48">
      <c r="J388" s="198"/>
      <c r="K388" s="198"/>
      <c r="L388" s="198"/>
      <c r="M388" s="198"/>
      <c r="N388" s="198"/>
      <c r="AJ388" s="198"/>
      <c r="AL388" s="681" t="s">
        <v>483</v>
      </c>
      <c r="AM388" s="681" t="s">
        <v>468</v>
      </c>
      <c r="AO388" s="728" t="s">
        <v>1273</v>
      </c>
      <c r="AP388" s="734">
        <v>3.e-002</v>
      </c>
      <c r="AQ388" s="341" t="s">
        <v>570</v>
      </c>
      <c r="AR388" s="691" t="s">
        <v>1299</v>
      </c>
      <c r="AS388" s="750" t="str">
        <f t="shared" si="9"/>
        <v>愛知県武豊町</v>
      </c>
      <c r="AT388" s="762">
        <v>10.210000000000001</v>
      </c>
      <c r="AU388" s="691">
        <v>10.17</v>
      </c>
      <c r="AV388" s="753">
        <v>10.14</v>
      </c>
    </row>
    <row r="389" spans="10:48">
      <c r="J389" s="198"/>
      <c r="K389" s="198"/>
      <c r="L389" s="198"/>
      <c r="M389" s="198"/>
      <c r="N389" s="198"/>
      <c r="AJ389" s="198"/>
      <c r="AL389" s="681" t="s">
        <v>483</v>
      </c>
      <c r="AM389" s="681" t="s">
        <v>1430</v>
      </c>
      <c r="AO389" s="728" t="s">
        <v>1273</v>
      </c>
      <c r="AP389" s="734">
        <v>3.e-002</v>
      </c>
      <c r="AQ389" s="341" t="s">
        <v>570</v>
      </c>
      <c r="AR389" s="691" t="s">
        <v>18</v>
      </c>
      <c r="AS389" s="750" t="str">
        <f t="shared" si="9"/>
        <v>愛知県幸田町</v>
      </c>
      <c r="AT389" s="762">
        <v>10.210000000000001</v>
      </c>
      <c r="AU389" s="691">
        <v>10.17</v>
      </c>
      <c r="AV389" s="753">
        <v>10.14</v>
      </c>
    </row>
    <row r="390" spans="10:48">
      <c r="J390" s="198"/>
      <c r="K390" s="198"/>
      <c r="L390" s="198"/>
      <c r="M390" s="198"/>
      <c r="N390" s="198"/>
      <c r="AJ390" s="198"/>
      <c r="AL390" s="681" t="s">
        <v>483</v>
      </c>
      <c r="AM390" s="681" t="s">
        <v>27</v>
      </c>
      <c r="AO390" s="728" t="s">
        <v>1273</v>
      </c>
      <c r="AP390" s="734">
        <v>3.e-002</v>
      </c>
      <c r="AQ390" s="341" t="s">
        <v>570</v>
      </c>
      <c r="AR390" s="691" t="s">
        <v>1432</v>
      </c>
      <c r="AS390" s="750" t="str">
        <f t="shared" si="9"/>
        <v>愛知県設楽町</v>
      </c>
      <c r="AT390" s="762">
        <v>10.210000000000001</v>
      </c>
      <c r="AU390" s="691">
        <v>10.17</v>
      </c>
      <c r="AV390" s="753">
        <v>10.14</v>
      </c>
    </row>
    <row r="391" spans="10:48">
      <c r="J391" s="198"/>
      <c r="K391" s="198"/>
      <c r="L391" s="198"/>
      <c r="M391" s="198"/>
      <c r="N391" s="198"/>
      <c r="AJ391" s="198"/>
      <c r="AL391" s="681" t="s">
        <v>483</v>
      </c>
      <c r="AM391" s="681" t="s">
        <v>583</v>
      </c>
      <c r="AO391" s="728" t="s">
        <v>1273</v>
      </c>
      <c r="AP391" s="734">
        <v>3.e-002</v>
      </c>
      <c r="AQ391" s="341" t="s">
        <v>570</v>
      </c>
      <c r="AR391" s="691" t="s">
        <v>794</v>
      </c>
      <c r="AS391" s="750" t="str">
        <f t="shared" si="9"/>
        <v>愛知県東栄町</v>
      </c>
      <c r="AT391" s="762">
        <v>10.210000000000001</v>
      </c>
      <c r="AU391" s="691">
        <v>10.17</v>
      </c>
      <c r="AV391" s="753">
        <v>10.14</v>
      </c>
    </row>
    <row r="392" spans="10:48">
      <c r="J392" s="198"/>
      <c r="K392" s="198"/>
      <c r="L392" s="198"/>
      <c r="M392" s="198"/>
      <c r="N392" s="198"/>
      <c r="AJ392" s="198"/>
      <c r="AL392" s="681" t="s">
        <v>483</v>
      </c>
      <c r="AM392" s="681" t="s">
        <v>406</v>
      </c>
      <c r="AO392" s="728" t="s">
        <v>1273</v>
      </c>
      <c r="AP392" s="734">
        <v>3.e-002</v>
      </c>
      <c r="AQ392" s="341" t="s">
        <v>570</v>
      </c>
      <c r="AR392" s="691" t="s">
        <v>1434</v>
      </c>
      <c r="AS392" s="750" t="str">
        <f t="shared" si="9"/>
        <v>愛知県豊根村</v>
      </c>
      <c r="AT392" s="762">
        <v>10.210000000000001</v>
      </c>
      <c r="AU392" s="691">
        <v>10.17</v>
      </c>
      <c r="AV392" s="753">
        <v>10.14</v>
      </c>
    </row>
    <row r="393" spans="10:48">
      <c r="J393" s="198"/>
      <c r="K393" s="198"/>
      <c r="L393" s="198"/>
      <c r="M393" s="198"/>
      <c r="N393" s="198"/>
      <c r="AJ393" s="198"/>
      <c r="AL393" s="681" t="s">
        <v>483</v>
      </c>
      <c r="AM393" s="681" t="s">
        <v>1439</v>
      </c>
      <c r="AO393" s="728" t="s">
        <v>1273</v>
      </c>
      <c r="AP393" s="734">
        <v>3.e-002</v>
      </c>
      <c r="AQ393" s="341" t="s">
        <v>337</v>
      </c>
      <c r="AR393" s="691" t="s">
        <v>1436</v>
      </c>
      <c r="AS393" s="750" t="str">
        <f t="shared" si="9"/>
        <v>三重県名張市</v>
      </c>
      <c r="AT393" s="762">
        <v>10.210000000000001</v>
      </c>
      <c r="AU393" s="691">
        <v>10.17</v>
      </c>
      <c r="AV393" s="753">
        <v>10.14</v>
      </c>
    </row>
    <row r="394" spans="10:48">
      <c r="J394" s="198"/>
      <c r="K394" s="198"/>
      <c r="L394" s="198"/>
      <c r="M394" s="198"/>
      <c r="N394" s="198"/>
      <c r="AJ394" s="198"/>
      <c r="AL394" s="681" t="s">
        <v>483</v>
      </c>
      <c r="AM394" s="681" t="s">
        <v>518</v>
      </c>
      <c r="AO394" s="728" t="s">
        <v>1273</v>
      </c>
      <c r="AP394" s="734">
        <v>3.e-002</v>
      </c>
      <c r="AQ394" s="341" t="s">
        <v>337</v>
      </c>
      <c r="AR394" s="691" t="s">
        <v>1441</v>
      </c>
      <c r="AS394" s="750" t="str">
        <f t="shared" si="9"/>
        <v>三重県いなべ市</v>
      </c>
      <c r="AT394" s="762">
        <v>10.210000000000001</v>
      </c>
      <c r="AU394" s="691">
        <v>10.17</v>
      </c>
      <c r="AV394" s="753">
        <v>10.14</v>
      </c>
    </row>
    <row r="395" spans="10:48">
      <c r="J395" s="198"/>
      <c r="K395" s="198"/>
      <c r="L395" s="198"/>
      <c r="M395" s="198"/>
      <c r="N395" s="198"/>
      <c r="AJ395" s="198"/>
      <c r="AL395" s="681" t="s">
        <v>483</v>
      </c>
      <c r="AM395" s="681" t="s">
        <v>1362</v>
      </c>
      <c r="AO395" s="728" t="s">
        <v>1273</v>
      </c>
      <c r="AP395" s="734">
        <v>3.e-002</v>
      </c>
      <c r="AQ395" s="341" t="s">
        <v>337</v>
      </c>
      <c r="AR395" s="691" t="s">
        <v>1442</v>
      </c>
      <c r="AS395" s="750" t="str">
        <f t="shared" si="9"/>
        <v>三重県伊賀市</v>
      </c>
      <c r="AT395" s="762">
        <v>10.210000000000001</v>
      </c>
      <c r="AU395" s="691">
        <v>10.17</v>
      </c>
      <c r="AV395" s="753">
        <v>10.14</v>
      </c>
    </row>
    <row r="396" spans="10:48">
      <c r="J396" s="198"/>
      <c r="K396" s="198"/>
      <c r="L396" s="198"/>
      <c r="M396" s="198"/>
      <c r="N396" s="198"/>
      <c r="AJ396" s="198"/>
      <c r="AL396" s="681" t="s">
        <v>483</v>
      </c>
      <c r="AM396" s="681" t="s">
        <v>580</v>
      </c>
      <c r="AO396" s="728" t="s">
        <v>1273</v>
      </c>
      <c r="AP396" s="734">
        <v>3.e-002</v>
      </c>
      <c r="AQ396" s="341" t="s">
        <v>337</v>
      </c>
      <c r="AR396" s="691" t="s">
        <v>5</v>
      </c>
      <c r="AS396" s="750" t="str">
        <f t="shared" si="9"/>
        <v>三重県木曽岬町</v>
      </c>
      <c r="AT396" s="762">
        <v>10.210000000000001</v>
      </c>
      <c r="AU396" s="691">
        <v>10.17</v>
      </c>
      <c r="AV396" s="753">
        <v>10.14</v>
      </c>
    </row>
    <row r="397" spans="10:48">
      <c r="J397" s="198"/>
      <c r="K397" s="198"/>
      <c r="L397" s="198"/>
      <c r="M397" s="198"/>
      <c r="N397" s="198"/>
      <c r="AJ397" s="198"/>
      <c r="AL397" s="681" t="s">
        <v>483</v>
      </c>
      <c r="AM397" s="681" t="s">
        <v>778</v>
      </c>
      <c r="AO397" s="728" t="s">
        <v>1273</v>
      </c>
      <c r="AP397" s="734">
        <v>3.e-002</v>
      </c>
      <c r="AQ397" s="341" t="s">
        <v>337</v>
      </c>
      <c r="AR397" s="691" t="s">
        <v>1376</v>
      </c>
      <c r="AS397" s="750" t="str">
        <f t="shared" si="9"/>
        <v>三重県東員町</v>
      </c>
      <c r="AT397" s="762">
        <v>10.210000000000001</v>
      </c>
      <c r="AU397" s="691">
        <v>10.17</v>
      </c>
      <c r="AV397" s="753">
        <v>10.14</v>
      </c>
    </row>
    <row r="398" spans="10:48">
      <c r="J398" s="198"/>
      <c r="K398" s="198"/>
      <c r="L398" s="198"/>
      <c r="M398" s="198"/>
      <c r="N398" s="198"/>
      <c r="AJ398" s="198"/>
      <c r="AL398" s="681" t="s">
        <v>483</v>
      </c>
      <c r="AM398" s="681" t="s">
        <v>1443</v>
      </c>
      <c r="AO398" s="728" t="s">
        <v>1273</v>
      </c>
      <c r="AP398" s="734">
        <v>3.e-002</v>
      </c>
      <c r="AQ398" s="341" t="s">
        <v>337</v>
      </c>
      <c r="AR398" s="691" t="s">
        <v>1230</v>
      </c>
      <c r="AS398" s="750" t="str">
        <f t="shared" si="9"/>
        <v>三重県菰野町</v>
      </c>
      <c r="AT398" s="762">
        <v>10.210000000000001</v>
      </c>
      <c r="AU398" s="691">
        <v>10.17</v>
      </c>
      <c r="AV398" s="753">
        <v>10.14</v>
      </c>
    </row>
    <row r="399" spans="10:48">
      <c r="J399" s="198"/>
      <c r="K399" s="198"/>
      <c r="L399" s="198"/>
      <c r="M399" s="198"/>
      <c r="N399" s="198"/>
      <c r="AJ399" s="198"/>
      <c r="AL399" s="681" t="s">
        <v>483</v>
      </c>
      <c r="AM399" s="681" t="s">
        <v>1445</v>
      </c>
      <c r="AO399" s="728" t="s">
        <v>1273</v>
      </c>
      <c r="AP399" s="734">
        <v>3.e-002</v>
      </c>
      <c r="AQ399" s="341" t="s">
        <v>337</v>
      </c>
      <c r="AR399" s="691" t="s">
        <v>1356</v>
      </c>
      <c r="AS399" s="750" t="str">
        <f t="shared" si="9"/>
        <v>三重県朝日町</v>
      </c>
      <c r="AT399" s="762">
        <v>10.210000000000001</v>
      </c>
      <c r="AU399" s="691">
        <v>10.17</v>
      </c>
      <c r="AV399" s="753">
        <v>10.14</v>
      </c>
    </row>
    <row r="400" spans="10:48">
      <c r="J400" s="198"/>
      <c r="K400" s="198"/>
      <c r="L400" s="198"/>
      <c r="M400" s="198"/>
      <c r="N400" s="198"/>
      <c r="AJ400" s="198"/>
      <c r="AL400" s="681" t="s">
        <v>483</v>
      </c>
      <c r="AM400" s="681" t="s">
        <v>411</v>
      </c>
      <c r="AO400" s="728" t="s">
        <v>1273</v>
      </c>
      <c r="AP400" s="734">
        <v>3.e-002</v>
      </c>
      <c r="AQ400" s="341" t="s">
        <v>337</v>
      </c>
      <c r="AR400" s="691" t="s">
        <v>1448</v>
      </c>
      <c r="AS400" s="750" t="str">
        <f t="shared" si="9"/>
        <v>三重県川越町</v>
      </c>
      <c r="AT400" s="762">
        <v>10.210000000000001</v>
      </c>
      <c r="AU400" s="691">
        <v>10.17</v>
      </c>
      <c r="AV400" s="753">
        <v>10.14</v>
      </c>
    </row>
    <row r="401" spans="10:48">
      <c r="J401" s="198"/>
      <c r="K401" s="198"/>
      <c r="L401" s="198"/>
      <c r="M401" s="198"/>
      <c r="N401" s="198"/>
      <c r="AJ401" s="198"/>
      <c r="AL401" s="681" t="s">
        <v>483</v>
      </c>
      <c r="AM401" s="681" t="s">
        <v>1450</v>
      </c>
      <c r="AO401" s="728" t="s">
        <v>1273</v>
      </c>
      <c r="AP401" s="734">
        <v>3.e-002</v>
      </c>
      <c r="AQ401" s="341" t="s">
        <v>589</v>
      </c>
      <c r="AR401" s="691" t="s">
        <v>1271</v>
      </c>
      <c r="AS401" s="750" t="str">
        <f t="shared" si="9"/>
        <v>滋賀県長浜市</v>
      </c>
      <c r="AT401" s="762">
        <v>10.210000000000001</v>
      </c>
      <c r="AU401" s="691">
        <v>10.17</v>
      </c>
      <c r="AV401" s="753">
        <v>10.14</v>
      </c>
    </row>
    <row r="402" spans="10:48">
      <c r="J402" s="198"/>
      <c r="K402" s="198"/>
      <c r="L402" s="198"/>
      <c r="M402" s="198"/>
      <c r="N402" s="198"/>
      <c r="AJ402" s="198"/>
      <c r="AL402" s="681" t="s">
        <v>483</v>
      </c>
      <c r="AM402" s="681" t="s">
        <v>740</v>
      </c>
      <c r="AO402" s="728" t="s">
        <v>1273</v>
      </c>
      <c r="AP402" s="734">
        <v>3.e-002</v>
      </c>
      <c r="AQ402" s="341" t="s">
        <v>589</v>
      </c>
      <c r="AR402" s="691" t="s">
        <v>2404</v>
      </c>
      <c r="AS402" s="750" t="str">
        <f t="shared" si="9"/>
        <v>滋賀県近江八幡市</v>
      </c>
      <c r="AT402" s="762">
        <v>10.210000000000001</v>
      </c>
      <c r="AU402" s="691">
        <v>10.17</v>
      </c>
      <c r="AV402" s="753">
        <v>10.14</v>
      </c>
    </row>
    <row r="403" spans="10:48">
      <c r="J403" s="198"/>
      <c r="K403" s="198"/>
      <c r="L403" s="198"/>
      <c r="M403" s="198"/>
      <c r="N403" s="198"/>
      <c r="AJ403" s="198"/>
      <c r="AL403" s="681" t="s">
        <v>483</v>
      </c>
      <c r="AM403" s="681" t="s">
        <v>292</v>
      </c>
      <c r="AO403" s="728" t="s">
        <v>1273</v>
      </c>
      <c r="AP403" s="734">
        <v>3.e-002</v>
      </c>
      <c r="AQ403" s="341" t="s">
        <v>589</v>
      </c>
      <c r="AR403" s="691" t="s">
        <v>1454</v>
      </c>
      <c r="AS403" s="750" t="str">
        <f t="shared" si="9"/>
        <v>滋賀県野洲市</v>
      </c>
      <c r="AT403" s="762">
        <v>10.210000000000001</v>
      </c>
      <c r="AU403" s="691">
        <v>10.17</v>
      </c>
      <c r="AV403" s="753">
        <v>10.14</v>
      </c>
    </row>
    <row r="404" spans="10:48">
      <c r="J404" s="198"/>
      <c r="K404" s="198"/>
      <c r="L404" s="198"/>
      <c r="M404" s="198"/>
      <c r="N404" s="198"/>
      <c r="AJ404" s="198"/>
      <c r="AL404" s="681" t="s">
        <v>483</v>
      </c>
      <c r="AM404" s="681" t="s">
        <v>1322</v>
      </c>
      <c r="AO404" s="728" t="s">
        <v>1273</v>
      </c>
      <c r="AP404" s="734">
        <v>3.e-002</v>
      </c>
      <c r="AQ404" s="341" t="s">
        <v>589</v>
      </c>
      <c r="AR404" s="691" t="s">
        <v>990</v>
      </c>
      <c r="AS404" s="750" t="str">
        <f t="shared" si="9"/>
        <v>滋賀県湖南市</v>
      </c>
      <c r="AT404" s="762">
        <v>10.210000000000001</v>
      </c>
      <c r="AU404" s="691">
        <v>10.17</v>
      </c>
      <c r="AV404" s="753">
        <v>10.14</v>
      </c>
    </row>
    <row r="405" spans="10:48">
      <c r="J405" s="198"/>
      <c r="K405" s="198"/>
      <c r="L405" s="198"/>
      <c r="M405" s="198"/>
      <c r="N405" s="198"/>
      <c r="AJ405" s="198"/>
      <c r="AL405" s="681" t="s">
        <v>483</v>
      </c>
      <c r="AM405" s="681" t="s">
        <v>1313</v>
      </c>
      <c r="AO405" s="728" t="s">
        <v>1273</v>
      </c>
      <c r="AP405" s="734">
        <v>3.e-002</v>
      </c>
      <c r="AQ405" s="341" t="s">
        <v>589</v>
      </c>
      <c r="AR405" s="691" t="s">
        <v>2405</v>
      </c>
      <c r="AS405" s="750" t="str">
        <f t="shared" si="9"/>
        <v>滋賀県高島市</v>
      </c>
      <c r="AT405" s="762">
        <v>10.210000000000001</v>
      </c>
      <c r="AU405" s="691">
        <v>10.17</v>
      </c>
      <c r="AV405" s="753">
        <v>10.14</v>
      </c>
    </row>
    <row r="406" spans="10:48">
      <c r="J406" s="198"/>
      <c r="K406" s="198"/>
      <c r="L406" s="198"/>
      <c r="M406" s="198"/>
      <c r="N406" s="198"/>
      <c r="AJ406" s="198"/>
      <c r="AL406" s="681" t="s">
        <v>483</v>
      </c>
      <c r="AM406" s="681" t="s">
        <v>1215</v>
      </c>
      <c r="AO406" s="728" t="s">
        <v>1273</v>
      </c>
      <c r="AP406" s="734">
        <v>3.e-002</v>
      </c>
      <c r="AQ406" s="341" t="s">
        <v>589</v>
      </c>
      <c r="AR406" s="691" t="s">
        <v>1455</v>
      </c>
      <c r="AS406" s="750" t="str">
        <f t="shared" si="9"/>
        <v>滋賀県東近江市</v>
      </c>
      <c r="AT406" s="762">
        <v>10.210000000000001</v>
      </c>
      <c r="AU406" s="691">
        <v>10.17</v>
      </c>
      <c r="AV406" s="753">
        <v>10.14</v>
      </c>
    </row>
    <row r="407" spans="10:48">
      <c r="J407" s="198"/>
      <c r="K407" s="198"/>
      <c r="L407" s="198"/>
      <c r="M407" s="198"/>
      <c r="N407" s="198"/>
      <c r="AJ407" s="198"/>
      <c r="AL407" s="681" t="s">
        <v>483</v>
      </c>
      <c r="AM407" s="681" t="s">
        <v>161</v>
      </c>
      <c r="AO407" s="728" t="s">
        <v>1273</v>
      </c>
      <c r="AP407" s="734">
        <v>3.e-002</v>
      </c>
      <c r="AQ407" s="341" t="s">
        <v>589</v>
      </c>
      <c r="AR407" s="691" t="s">
        <v>1616</v>
      </c>
      <c r="AS407" s="750" t="str">
        <f t="shared" si="9"/>
        <v>滋賀県日野町</v>
      </c>
      <c r="AT407" s="762">
        <v>10.210000000000001</v>
      </c>
      <c r="AU407" s="691">
        <v>10.17</v>
      </c>
      <c r="AV407" s="753">
        <v>10.14</v>
      </c>
    </row>
    <row r="408" spans="10:48">
      <c r="J408" s="198"/>
      <c r="K408" s="198"/>
      <c r="L408" s="198"/>
      <c r="M408" s="198"/>
      <c r="N408" s="198"/>
      <c r="AJ408" s="198"/>
      <c r="AL408" s="681" t="s">
        <v>483</v>
      </c>
      <c r="AM408" s="681" t="s">
        <v>1456</v>
      </c>
      <c r="AO408" s="728" t="s">
        <v>1273</v>
      </c>
      <c r="AP408" s="734">
        <v>3.e-002</v>
      </c>
      <c r="AQ408" s="341" t="s">
        <v>589</v>
      </c>
      <c r="AR408" s="691" t="s">
        <v>2406</v>
      </c>
      <c r="AS408" s="750" t="str">
        <f t="shared" si="9"/>
        <v>滋賀県竜王町</v>
      </c>
      <c r="AT408" s="762">
        <v>10.210000000000001</v>
      </c>
      <c r="AU408" s="691">
        <v>10.17</v>
      </c>
      <c r="AV408" s="753">
        <v>10.14</v>
      </c>
    </row>
    <row r="409" spans="10:48">
      <c r="J409" s="198"/>
      <c r="K409" s="198"/>
      <c r="L409" s="198"/>
      <c r="M409" s="198"/>
      <c r="N409" s="198"/>
      <c r="AJ409" s="198"/>
      <c r="AL409" s="681" t="s">
        <v>483</v>
      </c>
      <c r="AM409" s="681" t="s">
        <v>244</v>
      </c>
      <c r="AO409" s="728" t="s">
        <v>1273</v>
      </c>
      <c r="AP409" s="734">
        <v>3.e-002</v>
      </c>
      <c r="AQ409" s="341" t="s">
        <v>598</v>
      </c>
      <c r="AR409" s="691" t="s">
        <v>1457</v>
      </c>
      <c r="AS409" s="750" t="str">
        <f t="shared" si="9"/>
        <v>京都府久御山町</v>
      </c>
      <c r="AT409" s="762">
        <v>10.210000000000001</v>
      </c>
      <c r="AU409" s="691">
        <v>10.17</v>
      </c>
      <c r="AV409" s="753">
        <v>10.14</v>
      </c>
    </row>
    <row r="410" spans="10:48">
      <c r="J410" s="198"/>
      <c r="K410" s="198"/>
      <c r="L410" s="198"/>
      <c r="M410" s="198"/>
      <c r="N410" s="198"/>
      <c r="AJ410" s="198"/>
      <c r="AL410" s="681" t="s">
        <v>483</v>
      </c>
      <c r="AM410" s="681" t="s">
        <v>1447</v>
      </c>
      <c r="AO410" s="728" t="s">
        <v>1273</v>
      </c>
      <c r="AP410" s="734">
        <v>3.e-002</v>
      </c>
      <c r="AQ410" s="341" t="s">
        <v>608</v>
      </c>
      <c r="AR410" s="691" t="s">
        <v>127</v>
      </c>
      <c r="AS410" s="750" t="str">
        <f t="shared" si="9"/>
        <v>兵庫県姫路市</v>
      </c>
      <c r="AT410" s="762">
        <v>10.210000000000001</v>
      </c>
      <c r="AU410" s="691">
        <v>10.17</v>
      </c>
      <c r="AV410" s="753">
        <v>10.14</v>
      </c>
    </row>
    <row r="411" spans="10:48">
      <c r="J411" s="198"/>
      <c r="K411" s="198"/>
      <c r="L411" s="198"/>
      <c r="M411" s="198"/>
      <c r="N411" s="198"/>
      <c r="AJ411" s="198"/>
      <c r="AL411" s="681" t="s">
        <v>483</v>
      </c>
      <c r="AM411" s="681" t="s">
        <v>131</v>
      </c>
      <c r="AO411" s="728" t="s">
        <v>1273</v>
      </c>
      <c r="AP411" s="734">
        <v>3.e-002</v>
      </c>
      <c r="AQ411" s="341" t="s">
        <v>608</v>
      </c>
      <c r="AR411" s="691" t="s">
        <v>276</v>
      </c>
      <c r="AS411" s="750" t="str">
        <f t="shared" si="9"/>
        <v>兵庫県加古川市</v>
      </c>
      <c r="AT411" s="762">
        <v>10.210000000000001</v>
      </c>
      <c r="AU411" s="691">
        <v>10.17</v>
      </c>
      <c r="AV411" s="753">
        <v>10.14</v>
      </c>
    </row>
    <row r="412" spans="10:48">
      <c r="J412" s="198"/>
      <c r="K412" s="198"/>
      <c r="L412" s="198"/>
      <c r="M412" s="198"/>
      <c r="N412" s="198"/>
      <c r="AJ412" s="198"/>
      <c r="AL412" s="681" t="s">
        <v>483</v>
      </c>
      <c r="AM412" s="681" t="s">
        <v>249</v>
      </c>
      <c r="AO412" s="728" t="s">
        <v>1273</v>
      </c>
      <c r="AP412" s="734">
        <v>3.e-002</v>
      </c>
      <c r="AQ412" s="341" t="s">
        <v>608</v>
      </c>
      <c r="AR412" s="691" t="s">
        <v>1057</v>
      </c>
      <c r="AS412" s="750" t="str">
        <f t="shared" si="9"/>
        <v>兵庫県三木市</v>
      </c>
      <c r="AT412" s="762">
        <v>10.210000000000001</v>
      </c>
      <c r="AU412" s="691">
        <v>10.17</v>
      </c>
      <c r="AV412" s="753">
        <v>10.14</v>
      </c>
    </row>
    <row r="413" spans="10:48">
      <c r="J413" s="198"/>
      <c r="K413" s="198"/>
      <c r="L413" s="198"/>
      <c r="M413" s="198"/>
      <c r="N413" s="198"/>
      <c r="AJ413" s="198"/>
      <c r="AL413" s="681" t="s">
        <v>483</v>
      </c>
      <c r="AM413" s="681" t="s">
        <v>1270</v>
      </c>
      <c r="AO413" s="728" t="s">
        <v>1273</v>
      </c>
      <c r="AP413" s="734">
        <v>3.e-002</v>
      </c>
      <c r="AQ413" s="341" t="s">
        <v>608</v>
      </c>
      <c r="AR413" s="691" t="s">
        <v>654</v>
      </c>
      <c r="AS413" s="750" t="str">
        <f t="shared" si="9"/>
        <v>兵庫県高砂市</v>
      </c>
      <c r="AT413" s="762">
        <v>10.210000000000001</v>
      </c>
      <c r="AU413" s="691">
        <v>10.17</v>
      </c>
      <c r="AV413" s="753">
        <v>10.14</v>
      </c>
    </row>
    <row r="414" spans="10:48">
      <c r="J414" s="198"/>
      <c r="K414" s="198"/>
      <c r="L414" s="198"/>
      <c r="M414" s="198"/>
      <c r="N414" s="198"/>
      <c r="AJ414" s="198"/>
      <c r="AL414" s="681" t="s">
        <v>503</v>
      </c>
      <c r="AM414" s="681" t="s">
        <v>749</v>
      </c>
      <c r="AO414" s="728" t="s">
        <v>1273</v>
      </c>
      <c r="AP414" s="734">
        <v>3.e-002</v>
      </c>
      <c r="AQ414" s="341" t="s">
        <v>608</v>
      </c>
      <c r="AR414" s="691" t="s">
        <v>1452</v>
      </c>
      <c r="AS414" s="750" t="str">
        <f t="shared" si="9"/>
        <v>兵庫県稲美町</v>
      </c>
      <c r="AT414" s="762">
        <v>10.210000000000001</v>
      </c>
      <c r="AU414" s="691">
        <v>10.17</v>
      </c>
      <c r="AV414" s="753">
        <v>10.14</v>
      </c>
    </row>
    <row r="415" spans="10:48">
      <c r="J415" s="198"/>
      <c r="K415" s="198"/>
      <c r="L415" s="198"/>
      <c r="M415" s="198"/>
      <c r="N415" s="198"/>
      <c r="AJ415" s="198"/>
      <c r="AL415" s="681" t="s">
        <v>503</v>
      </c>
      <c r="AM415" s="681" t="s">
        <v>855</v>
      </c>
      <c r="AO415" s="728" t="s">
        <v>1273</v>
      </c>
      <c r="AP415" s="734">
        <v>3.e-002</v>
      </c>
      <c r="AQ415" s="341" t="s">
        <v>608</v>
      </c>
      <c r="AR415" s="691" t="s">
        <v>144</v>
      </c>
      <c r="AS415" s="750" t="str">
        <f t="shared" si="9"/>
        <v>兵庫県播磨町</v>
      </c>
      <c r="AT415" s="762">
        <v>10.210000000000001</v>
      </c>
      <c r="AU415" s="691">
        <v>10.17</v>
      </c>
      <c r="AV415" s="753">
        <v>10.14</v>
      </c>
    </row>
    <row r="416" spans="10:48">
      <c r="J416" s="198"/>
      <c r="K416" s="198"/>
      <c r="L416" s="198"/>
      <c r="M416" s="198"/>
      <c r="N416" s="198"/>
      <c r="AJ416" s="198"/>
      <c r="AL416" s="681" t="s">
        <v>503</v>
      </c>
      <c r="AM416" s="681" t="s">
        <v>109</v>
      </c>
      <c r="AO416" s="728" t="s">
        <v>1273</v>
      </c>
      <c r="AP416" s="734">
        <v>3.e-002</v>
      </c>
      <c r="AQ416" s="341" t="s">
        <v>581</v>
      </c>
      <c r="AR416" s="691" t="s">
        <v>1327</v>
      </c>
      <c r="AS416" s="750" t="str">
        <f t="shared" si="9"/>
        <v>奈良県大和高田市</v>
      </c>
      <c r="AT416" s="762">
        <v>10.210000000000001</v>
      </c>
      <c r="AU416" s="691">
        <v>10.17</v>
      </c>
      <c r="AV416" s="753">
        <v>10.14</v>
      </c>
    </row>
    <row r="417" spans="10:48">
      <c r="J417" s="198"/>
      <c r="K417" s="198"/>
      <c r="L417" s="198"/>
      <c r="M417" s="198"/>
      <c r="N417" s="198"/>
      <c r="AJ417" s="198"/>
      <c r="AL417" s="681" t="s">
        <v>503</v>
      </c>
      <c r="AM417" s="681" t="s">
        <v>329</v>
      </c>
      <c r="AO417" s="728" t="s">
        <v>1273</v>
      </c>
      <c r="AP417" s="734">
        <v>3.e-002</v>
      </c>
      <c r="AQ417" s="341" t="s">
        <v>581</v>
      </c>
      <c r="AR417" s="691" t="s">
        <v>1339</v>
      </c>
      <c r="AS417" s="750" t="str">
        <f t="shared" si="9"/>
        <v>奈良県天理市</v>
      </c>
      <c r="AT417" s="762">
        <v>10.210000000000001</v>
      </c>
      <c r="AU417" s="691">
        <v>10.17</v>
      </c>
      <c r="AV417" s="753">
        <v>10.14</v>
      </c>
    </row>
    <row r="418" spans="10:48">
      <c r="J418" s="198"/>
      <c r="K418" s="198"/>
      <c r="L418" s="198"/>
      <c r="M418" s="198"/>
      <c r="N418" s="198"/>
      <c r="AJ418" s="198"/>
      <c r="AL418" s="681" t="s">
        <v>503</v>
      </c>
      <c r="AM418" s="681" t="s">
        <v>302</v>
      </c>
      <c r="AO418" s="728" t="s">
        <v>1273</v>
      </c>
      <c r="AP418" s="734">
        <v>3.e-002</v>
      </c>
      <c r="AQ418" s="341" t="s">
        <v>581</v>
      </c>
      <c r="AR418" s="691" t="s">
        <v>297</v>
      </c>
      <c r="AS418" s="750" t="str">
        <f t="shared" si="9"/>
        <v>奈良県橿原市</v>
      </c>
      <c r="AT418" s="762">
        <v>10.210000000000001</v>
      </c>
      <c r="AU418" s="691">
        <v>10.17</v>
      </c>
      <c r="AV418" s="753">
        <v>10.14</v>
      </c>
    </row>
    <row r="419" spans="10:48">
      <c r="J419" s="198"/>
      <c r="K419" s="198"/>
      <c r="L419" s="198"/>
      <c r="M419" s="198"/>
      <c r="N419" s="198"/>
      <c r="AJ419" s="198"/>
      <c r="AL419" s="681" t="s">
        <v>503</v>
      </c>
      <c r="AM419" s="681" t="s">
        <v>75</v>
      </c>
      <c r="AO419" s="728" t="s">
        <v>1273</v>
      </c>
      <c r="AP419" s="734">
        <v>3.e-002</v>
      </c>
      <c r="AQ419" s="341" t="s">
        <v>581</v>
      </c>
      <c r="AR419" s="691" t="s">
        <v>60</v>
      </c>
      <c r="AS419" s="750" t="str">
        <f t="shared" si="9"/>
        <v>奈良県桜井市</v>
      </c>
      <c r="AT419" s="762">
        <v>10.210000000000001</v>
      </c>
      <c r="AU419" s="691">
        <v>10.17</v>
      </c>
      <c r="AV419" s="753">
        <v>10.14</v>
      </c>
    </row>
    <row r="420" spans="10:48">
      <c r="J420" s="198"/>
      <c r="K420" s="198"/>
      <c r="L420" s="198"/>
      <c r="M420" s="198"/>
      <c r="N420" s="198"/>
      <c r="AJ420" s="198"/>
      <c r="AL420" s="681" t="s">
        <v>503</v>
      </c>
      <c r="AM420" s="681" t="s">
        <v>304</v>
      </c>
      <c r="AO420" s="728" t="s">
        <v>1273</v>
      </c>
      <c r="AP420" s="734">
        <v>3.e-002</v>
      </c>
      <c r="AQ420" s="341" t="s">
        <v>581</v>
      </c>
      <c r="AR420" s="691" t="s">
        <v>396</v>
      </c>
      <c r="AS420" s="750" t="str">
        <f t="shared" si="9"/>
        <v>奈良県御所市</v>
      </c>
      <c r="AT420" s="762">
        <v>10.210000000000001</v>
      </c>
      <c r="AU420" s="691">
        <v>10.17</v>
      </c>
      <c r="AV420" s="753">
        <v>10.14</v>
      </c>
    </row>
    <row r="421" spans="10:48">
      <c r="J421" s="198"/>
      <c r="K421" s="198"/>
      <c r="L421" s="198"/>
      <c r="M421" s="198"/>
      <c r="N421" s="198"/>
      <c r="AJ421" s="198"/>
      <c r="AL421" s="681" t="s">
        <v>503</v>
      </c>
      <c r="AM421" s="681" t="s">
        <v>520</v>
      </c>
      <c r="AO421" s="728" t="s">
        <v>1273</v>
      </c>
      <c r="AP421" s="734">
        <v>3.e-002</v>
      </c>
      <c r="AQ421" s="341" t="s">
        <v>581</v>
      </c>
      <c r="AR421" s="691" t="s">
        <v>1458</v>
      </c>
      <c r="AS421" s="750" t="str">
        <f t="shared" si="9"/>
        <v>奈良県香芝市</v>
      </c>
      <c r="AT421" s="762">
        <v>10.210000000000001</v>
      </c>
      <c r="AU421" s="691">
        <v>10.17</v>
      </c>
      <c r="AV421" s="753">
        <v>10.14</v>
      </c>
    </row>
    <row r="422" spans="10:48">
      <c r="J422" s="198"/>
      <c r="K422" s="198"/>
      <c r="L422" s="198"/>
      <c r="M422" s="198"/>
      <c r="N422" s="198"/>
      <c r="AJ422" s="198"/>
      <c r="AL422" s="681" t="s">
        <v>503</v>
      </c>
      <c r="AM422" s="681" t="s">
        <v>1277</v>
      </c>
      <c r="AO422" s="728" t="s">
        <v>1273</v>
      </c>
      <c r="AP422" s="734">
        <v>3.e-002</v>
      </c>
      <c r="AQ422" s="341" t="s">
        <v>581</v>
      </c>
      <c r="AR422" s="691" t="s">
        <v>1460</v>
      </c>
      <c r="AS422" s="750" t="str">
        <f t="shared" si="9"/>
        <v>奈良県葛城市</v>
      </c>
      <c r="AT422" s="762">
        <v>10.210000000000001</v>
      </c>
      <c r="AU422" s="691">
        <v>10.17</v>
      </c>
      <c r="AV422" s="753">
        <v>10.14</v>
      </c>
    </row>
    <row r="423" spans="10:48">
      <c r="J423" s="198"/>
      <c r="K423" s="198"/>
      <c r="L423" s="198"/>
      <c r="M423" s="198"/>
      <c r="N423" s="198"/>
      <c r="AJ423" s="198"/>
      <c r="AL423" s="681" t="s">
        <v>503</v>
      </c>
      <c r="AM423" s="681" t="s">
        <v>1147</v>
      </c>
      <c r="AO423" s="728" t="s">
        <v>1273</v>
      </c>
      <c r="AP423" s="734">
        <v>3.e-002</v>
      </c>
      <c r="AQ423" s="341" t="s">
        <v>581</v>
      </c>
      <c r="AR423" s="691" t="s">
        <v>151</v>
      </c>
      <c r="AS423" s="750" t="str">
        <f t="shared" si="9"/>
        <v>奈良県宇陀市</v>
      </c>
      <c r="AT423" s="762">
        <v>10.210000000000001</v>
      </c>
      <c r="AU423" s="691">
        <v>10.17</v>
      </c>
      <c r="AV423" s="753">
        <v>10.14</v>
      </c>
    </row>
    <row r="424" spans="10:48">
      <c r="J424" s="198"/>
      <c r="K424" s="198"/>
      <c r="L424" s="198"/>
      <c r="M424" s="198"/>
      <c r="N424" s="198"/>
      <c r="AJ424" s="198"/>
      <c r="AL424" s="681" t="s">
        <v>503</v>
      </c>
      <c r="AM424" s="681" t="s">
        <v>1462</v>
      </c>
      <c r="AO424" s="728" t="s">
        <v>1273</v>
      </c>
      <c r="AP424" s="734">
        <v>3.e-002</v>
      </c>
      <c r="AQ424" s="341" t="s">
        <v>581</v>
      </c>
      <c r="AR424" s="691" t="s">
        <v>84</v>
      </c>
      <c r="AS424" s="750" t="str">
        <f t="shared" si="9"/>
        <v>奈良県山添村</v>
      </c>
      <c r="AT424" s="762">
        <v>10.210000000000001</v>
      </c>
      <c r="AU424" s="691">
        <v>10.17</v>
      </c>
      <c r="AV424" s="753">
        <v>10.14</v>
      </c>
    </row>
    <row r="425" spans="10:48">
      <c r="J425" s="198"/>
      <c r="K425" s="198"/>
      <c r="L425" s="198"/>
      <c r="M425" s="198"/>
      <c r="N425" s="198"/>
      <c r="AJ425" s="198"/>
      <c r="AL425" s="681" t="s">
        <v>503</v>
      </c>
      <c r="AM425" s="681" t="s">
        <v>1464</v>
      </c>
      <c r="AO425" s="728" t="s">
        <v>1273</v>
      </c>
      <c r="AP425" s="734">
        <v>3.e-002</v>
      </c>
      <c r="AQ425" s="341" t="s">
        <v>581</v>
      </c>
      <c r="AR425" s="691" t="s">
        <v>620</v>
      </c>
      <c r="AS425" s="750" t="str">
        <f t="shared" si="9"/>
        <v>奈良県平群町</v>
      </c>
      <c r="AT425" s="762">
        <v>10.210000000000001</v>
      </c>
      <c r="AU425" s="691">
        <v>10.17</v>
      </c>
      <c r="AV425" s="753">
        <v>10.14</v>
      </c>
    </row>
    <row r="426" spans="10:48">
      <c r="J426" s="198"/>
      <c r="K426" s="198"/>
      <c r="L426" s="198"/>
      <c r="M426" s="198"/>
      <c r="N426" s="198"/>
      <c r="AJ426" s="198"/>
      <c r="AL426" s="681" t="s">
        <v>503</v>
      </c>
      <c r="AM426" s="681" t="s">
        <v>1280</v>
      </c>
      <c r="AO426" s="728" t="s">
        <v>1273</v>
      </c>
      <c r="AP426" s="734">
        <v>3.e-002</v>
      </c>
      <c r="AQ426" s="341" t="s">
        <v>581</v>
      </c>
      <c r="AR426" s="691" t="s">
        <v>754</v>
      </c>
      <c r="AS426" s="750" t="str">
        <f t="shared" si="9"/>
        <v>奈良県三郷町</v>
      </c>
      <c r="AT426" s="762">
        <v>10.210000000000001</v>
      </c>
      <c r="AU426" s="691">
        <v>10.17</v>
      </c>
      <c r="AV426" s="753">
        <v>10.14</v>
      </c>
    </row>
    <row r="427" spans="10:48">
      <c r="J427" s="198"/>
      <c r="K427" s="198"/>
      <c r="L427" s="198"/>
      <c r="M427" s="198"/>
      <c r="N427" s="198"/>
      <c r="AJ427" s="198"/>
      <c r="AL427" s="681" t="s">
        <v>503</v>
      </c>
      <c r="AM427" s="681" t="s">
        <v>862</v>
      </c>
      <c r="AO427" s="728" t="s">
        <v>1273</v>
      </c>
      <c r="AP427" s="734">
        <v>3.e-002</v>
      </c>
      <c r="AQ427" s="341" t="s">
        <v>581</v>
      </c>
      <c r="AR427" s="691" t="s">
        <v>289</v>
      </c>
      <c r="AS427" s="750" t="str">
        <f t="shared" si="9"/>
        <v>奈良県斑鳩町</v>
      </c>
      <c r="AT427" s="762">
        <v>10.210000000000001</v>
      </c>
      <c r="AU427" s="691">
        <v>10.17</v>
      </c>
      <c r="AV427" s="753">
        <v>10.14</v>
      </c>
    </row>
    <row r="428" spans="10:48">
      <c r="J428" s="198"/>
      <c r="K428" s="198"/>
      <c r="L428" s="198"/>
      <c r="M428" s="198"/>
      <c r="N428" s="198"/>
      <c r="AJ428" s="198"/>
      <c r="AL428" s="681" t="s">
        <v>503</v>
      </c>
      <c r="AM428" s="681" t="s">
        <v>780</v>
      </c>
      <c r="AO428" s="728" t="s">
        <v>1273</v>
      </c>
      <c r="AP428" s="734">
        <v>3.e-002</v>
      </c>
      <c r="AQ428" s="341" t="s">
        <v>581</v>
      </c>
      <c r="AR428" s="691" t="s">
        <v>1021</v>
      </c>
      <c r="AS428" s="750" t="str">
        <f t="shared" si="9"/>
        <v>奈良県安堵町</v>
      </c>
      <c r="AT428" s="762">
        <v>10.210000000000001</v>
      </c>
      <c r="AU428" s="691">
        <v>10.17</v>
      </c>
      <c r="AV428" s="753">
        <v>10.14</v>
      </c>
    </row>
    <row r="429" spans="10:48">
      <c r="J429" s="198"/>
      <c r="K429" s="198"/>
      <c r="L429" s="198"/>
      <c r="M429" s="198"/>
      <c r="N429" s="198"/>
      <c r="AJ429" s="198"/>
      <c r="AL429" s="681" t="s">
        <v>503</v>
      </c>
      <c r="AM429" s="681" t="s">
        <v>867</v>
      </c>
      <c r="AO429" s="728" t="s">
        <v>1273</v>
      </c>
      <c r="AP429" s="734">
        <v>3.e-002</v>
      </c>
      <c r="AQ429" s="341" t="s">
        <v>581</v>
      </c>
      <c r="AR429" s="691" t="s">
        <v>373</v>
      </c>
      <c r="AS429" s="750" t="str">
        <f t="shared" si="9"/>
        <v>奈良県川西町</v>
      </c>
      <c r="AT429" s="762">
        <v>10.210000000000001</v>
      </c>
      <c r="AU429" s="691">
        <v>10.17</v>
      </c>
      <c r="AV429" s="753">
        <v>10.14</v>
      </c>
    </row>
    <row r="430" spans="10:48">
      <c r="J430" s="198"/>
      <c r="K430" s="198"/>
      <c r="L430" s="198"/>
      <c r="M430" s="198"/>
      <c r="N430" s="198"/>
      <c r="AJ430" s="198"/>
      <c r="AL430" s="681" t="s">
        <v>503</v>
      </c>
      <c r="AM430" s="681" t="s">
        <v>236</v>
      </c>
      <c r="AO430" s="728" t="s">
        <v>1273</v>
      </c>
      <c r="AP430" s="734">
        <v>3.e-002</v>
      </c>
      <c r="AQ430" s="341" t="s">
        <v>581</v>
      </c>
      <c r="AR430" s="691" t="s">
        <v>165</v>
      </c>
      <c r="AS430" s="750" t="str">
        <f t="shared" si="9"/>
        <v>奈良県三宅町</v>
      </c>
      <c r="AT430" s="762">
        <v>10.210000000000001</v>
      </c>
      <c r="AU430" s="691">
        <v>10.17</v>
      </c>
      <c r="AV430" s="753">
        <v>10.14</v>
      </c>
    </row>
    <row r="431" spans="10:48">
      <c r="J431" s="198"/>
      <c r="K431" s="198"/>
      <c r="L431" s="198"/>
      <c r="M431" s="198"/>
      <c r="N431" s="198"/>
      <c r="AJ431" s="198"/>
      <c r="AL431" s="681" t="s">
        <v>503</v>
      </c>
      <c r="AM431" s="681" t="s">
        <v>1437</v>
      </c>
      <c r="AO431" s="728" t="s">
        <v>1273</v>
      </c>
      <c r="AP431" s="734">
        <v>3.e-002</v>
      </c>
      <c r="AQ431" s="341" t="s">
        <v>581</v>
      </c>
      <c r="AR431" s="691" t="s">
        <v>410</v>
      </c>
      <c r="AS431" s="750" t="str">
        <f t="shared" si="9"/>
        <v>奈良県田原本町</v>
      </c>
      <c r="AT431" s="762">
        <v>10.210000000000001</v>
      </c>
      <c r="AU431" s="691">
        <v>10.17</v>
      </c>
      <c r="AV431" s="753">
        <v>10.14</v>
      </c>
    </row>
    <row r="432" spans="10:48">
      <c r="J432" s="198"/>
      <c r="K432" s="198"/>
      <c r="L432" s="198"/>
      <c r="M432" s="198"/>
      <c r="N432" s="198"/>
      <c r="AJ432" s="198"/>
      <c r="AL432" s="681" t="s">
        <v>503</v>
      </c>
      <c r="AM432" s="681" t="s">
        <v>1471</v>
      </c>
      <c r="AO432" s="728" t="s">
        <v>1273</v>
      </c>
      <c r="AP432" s="734">
        <v>3.e-002</v>
      </c>
      <c r="AQ432" s="341" t="s">
        <v>581</v>
      </c>
      <c r="AR432" s="691" t="s">
        <v>1470</v>
      </c>
      <c r="AS432" s="750" t="str">
        <f t="shared" si="9"/>
        <v>奈良県曽爾村</v>
      </c>
      <c r="AT432" s="762">
        <v>10.210000000000001</v>
      </c>
      <c r="AU432" s="691">
        <v>10.17</v>
      </c>
      <c r="AV432" s="753">
        <v>10.14</v>
      </c>
    </row>
    <row r="433" spans="10:48">
      <c r="J433" s="198"/>
      <c r="K433" s="198"/>
      <c r="L433" s="198"/>
      <c r="M433" s="198"/>
      <c r="N433" s="198"/>
      <c r="AJ433" s="198"/>
      <c r="AL433" s="681" t="s">
        <v>503</v>
      </c>
      <c r="AM433" s="681" t="s">
        <v>871</v>
      </c>
      <c r="AO433" s="728" t="s">
        <v>1273</v>
      </c>
      <c r="AP433" s="734">
        <v>3.e-002</v>
      </c>
      <c r="AQ433" s="341" t="s">
        <v>581</v>
      </c>
      <c r="AR433" s="691" t="s">
        <v>1473</v>
      </c>
      <c r="AS433" s="750" t="str">
        <f t="shared" si="9"/>
        <v>奈良県明日香村</v>
      </c>
      <c r="AT433" s="762">
        <v>10.210000000000001</v>
      </c>
      <c r="AU433" s="691">
        <v>10.17</v>
      </c>
      <c r="AV433" s="753">
        <v>10.14</v>
      </c>
    </row>
    <row r="434" spans="10:48">
      <c r="J434" s="198"/>
      <c r="K434" s="198"/>
      <c r="L434" s="198"/>
      <c r="M434" s="198"/>
      <c r="N434" s="198"/>
      <c r="AJ434" s="198"/>
      <c r="AL434" s="681" t="s">
        <v>503</v>
      </c>
      <c r="AM434" s="681" t="s">
        <v>612</v>
      </c>
      <c r="AO434" s="728" t="s">
        <v>1273</v>
      </c>
      <c r="AP434" s="734">
        <v>3.e-002</v>
      </c>
      <c r="AQ434" s="341" t="s">
        <v>581</v>
      </c>
      <c r="AR434" s="691" t="s">
        <v>1475</v>
      </c>
      <c r="AS434" s="750" t="str">
        <f t="shared" si="9"/>
        <v>奈良県上牧町</v>
      </c>
      <c r="AT434" s="762">
        <v>10.210000000000001</v>
      </c>
      <c r="AU434" s="691">
        <v>10.17</v>
      </c>
      <c r="AV434" s="753">
        <v>10.14</v>
      </c>
    </row>
    <row r="435" spans="10:48">
      <c r="J435" s="198"/>
      <c r="K435" s="198"/>
      <c r="L435" s="198"/>
      <c r="M435" s="198"/>
      <c r="N435" s="198"/>
      <c r="AJ435" s="198"/>
      <c r="AL435" s="681" t="s">
        <v>503</v>
      </c>
      <c r="AM435" s="681" t="s">
        <v>1286</v>
      </c>
      <c r="AO435" s="728" t="s">
        <v>1273</v>
      </c>
      <c r="AP435" s="734">
        <v>3.e-002</v>
      </c>
      <c r="AQ435" s="341" t="s">
        <v>581</v>
      </c>
      <c r="AR435" s="691" t="s">
        <v>979</v>
      </c>
      <c r="AS435" s="750" t="str">
        <f t="shared" si="9"/>
        <v>奈良県王寺町</v>
      </c>
      <c r="AT435" s="762">
        <v>10.210000000000001</v>
      </c>
      <c r="AU435" s="691">
        <v>10.17</v>
      </c>
      <c r="AV435" s="753">
        <v>10.14</v>
      </c>
    </row>
    <row r="436" spans="10:48">
      <c r="J436" s="198"/>
      <c r="K436" s="198"/>
      <c r="L436" s="198"/>
      <c r="M436" s="198"/>
      <c r="N436" s="198"/>
      <c r="AJ436" s="198"/>
      <c r="AL436" s="681" t="s">
        <v>503</v>
      </c>
      <c r="AM436" s="681" t="s">
        <v>752</v>
      </c>
      <c r="AO436" s="728" t="s">
        <v>1273</v>
      </c>
      <c r="AP436" s="734">
        <v>3.e-002</v>
      </c>
      <c r="AQ436" s="341" t="s">
        <v>581</v>
      </c>
      <c r="AR436" s="691" t="s">
        <v>624</v>
      </c>
      <c r="AS436" s="750" t="str">
        <f t="shared" si="9"/>
        <v>奈良県広陵町</v>
      </c>
      <c r="AT436" s="762">
        <v>10.210000000000001</v>
      </c>
      <c r="AU436" s="691">
        <v>10.17</v>
      </c>
      <c r="AV436" s="753">
        <v>10.14</v>
      </c>
    </row>
    <row r="437" spans="10:48">
      <c r="J437" s="198"/>
      <c r="K437" s="198"/>
      <c r="L437" s="198"/>
      <c r="M437" s="198"/>
      <c r="N437" s="198"/>
      <c r="AJ437" s="198"/>
      <c r="AL437" s="681" t="s">
        <v>503</v>
      </c>
      <c r="AM437" s="681" t="s">
        <v>792</v>
      </c>
      <c r="AO437" s="728" t="s">
        <v>1273</v>
      </c>
      <c r="AP437" s="734">
        <v>3.e-002</v>
      </c>
      <c r="AQ437" s="341" t="s">
        <v>581</v>
      </c>
      <c r="AR437" s="691" t="s">
        <v>1476</v>
      </c>
      <c r="AS437" s="750" t="str">
        <f t="shared" si="9"/>
        <v>奈良県河合町</v>
      </c>
      <c r="AT437" s="762">
        <v>10.210000000000001</v>
      </c>
      <c r="AU437" s="691">
        <v>10.17</v>
      </c>
      <c r="AV437" s="753">
        <v>10.14</v>
      </c>
    </row>
    <row r="438" spans="10:48">
      <c r="J438" s="198"/>
      <c r="K438" s="198"/>
      <c r="L438" s="198"/>
      <c r="M438" s="198"/>
      <c r="N438" s="198"/>
      <c r="AJ438" s="198"/>
      <c r="AL438" s="681" t="s">
        <v>503</v>
      </c>
      <c r="AM438" s="681" t="s">
        <v>52</v>
      </c>
      <c r="AO438" s="728" t="s">
        <v>1273</v>
      </c>
      <c r="AP438" s="734">
        <v>3.e-002</v>
      </c>
      <c r="AQ438" s="341" t="s">
        <v>662</v>
      </c>
      <c r="AR438" s="691" t="s">
        <v>1478</v>
      </c>
      <c r="AS438" s="750" t="str">
        <f t="shared" si="9"/>
        <v>岡山県岡山市</v>
      </c>
      <c r="AT438" s="762">
        <v>10.210000000000001</v>
      </c>
      <c r="AU438" s="691">
        <v>10.17</v>
      </c>
      <c r="AV438" s="753">
        <v>10.14</v>
      </c>
    </row>
    <row r="439" spans="10:48">
      <c r="J439" s="198"/>
      <c r="K439" s="198"/>
      <c r="L439" s="198"/>
      <c r="M439" s="198"/>
      <c r="N439" s="198"/>
      <c r="AJ439" s="198"/>
      <c r="AL439" s="681" t="s">
        <v>503</v>
      </c>
      <c r="AM439" s="681" t="s">
        <v>980</v>
      </c>
      <c r="AO439" s="728" t="s">
        <v>1273</v>
      </c>
      <c r="AP439" s="734">
        <v>3.e-002</v>
      </c>
      <c r="AQ439" s="341" t="s">
        <v>451</v>
      </c>
      <c r="AR439" s="691" t="s">
        <v>1480</v>
      </c>
      <c r="AS439" s="750" t="str">
        <f t="shared" si="9"/>
        <v>広島県東広島市</v>
      </c>
      <c r="AT439" s="762">
        <v>10.210000000000001</v>
      </c>
      <c r="AU439" s="691">
        <v>10.17</v>
      </c>
      <c r="AV439" s="753">
        <v>10.14</v>
      </c>
    </row>
    <row r="440" spans="10:48">
      <c r="J440" s="198"/>
      <c r="K440" s="198"/>
      <c r="L440" s="198"/>
      <c r="M440" s="198"/>
      <c r="N440" s="198"/>
      <c r="AJ440" s="198"/>
      <c r="AL440" s="681" t="s">
        <v>503</v>
      </c>
      <c r="AM440" s="681" t="s">
        <v>1481</v>
      </c>
      <c r="AO440" s="728" t="s">
        <v>1273</v>
      </c>
      <c r="AP440" s="734">
        <v>3.e-002</v>
      </c>
      <c r="AQ440" s="341" t="s">
        <v>451</v>
      </c>
      <c r="AR440" s="691" t="s">
        <v>1250</v>
      </c>
      <c r="AS440" s="750" t="str">
        <f t="shared" si="9"/>
        <v>広島県廿日市市</v>
      </c>
      <c r="AT440" s="762">
        <v>10.210000000000001</v>
      </c>
      <c r="AU440" s="691">
        <v>10.17</v>
      </c>
      <c r="AV440" s="753">
        <v>10.14</v>
      </c>
    </row>
    <row r="441" spans="10:48">
      <c r="J441" s="198"/>
      <c r="K441" s="198"/>
      <c r="L441" s="198"/>
      <c r="M441" s="198"/>
      <c r="N441" s="198"/>
      <c r="AJ441" s="198"/>
      <c r="AL441" s="681" t="s">
        <v>503</v>
      </c>
      <c r="AM441" s="681" t="s">
        <v>1320</v>
      </c>
      <c r="AO441" s="728" t="s">
        <v>1273</v>
      </c>
      <c r="AP441" s="734">
        <v>3.e-002</v>
      </c>
      <c r="AQ441" s="341" t="s">
        <v>451</v>
      </c>
      <c r="AR441" s="691" t="s">
        <v>314</v>
      </c>
      <c r="AS441" s="750" t="str">
        <f t="shared" si="9"/>
        <v>広島県海田町</v>
      </c>
      <c r="AT441" s="762">
        <v>10.210000000000001</v>
      </c>
      <c r="AU441" s="691">
        <v>10.17</v>
      </c>
      <c r="AV441" s="753">
        <v>10.14</v>
      </c>
    </row>
    <row r="442" spans="10:48">
      <c r="J442" s="198"/>
      <c r="K442" s="198"/>
      <c r="L442" s="198"/>
      <c r="M442" s="198"/>
      <c r="N442" s="198"/>
      <c r="AJ442" s="198"/>
      <c r="AL442" s="681" t="s">
        <v>503</v>
      </c>
      <c r="AM442" s="681" t="s">
        <v>1284</v>
      </c>
      <c r="AO442" s="728" t="s">
        <v>1273</v>
      </c>
      <c r="AP442" s="734">
        <v>3.e-002</v>
      </c>
      <c r="AQ442" s="341" t="s">
        <v>451</v>
      </c>
      <c r="AR442" s="691" t="s">
        <v>2407</v>
      </c>
      <c r="AS442" s="750" t="str">
        <f t="shared" si="9"/>
        <v>広島県熊野町</v>
      </c>
      <c r="AT442" s="762">
        <v>10.210000000000001</v>
      </c>
      <c r="AU442" s="691">
        <v>10.17</v>
      </c>
      <c r="AV442" s="753">
        <v>10.14</v>
      </c>
    </row>
    <row r="443" spans="10:48">
      <c r="J443" s="198"/>
      <c r="K443" s="198"/>
      <c r="L443" s="198"/>
      <c r="M443" s="198"/>
      <c r="N443" s="198"/>
      <c r="AJ443" s="198"/>
      <c r="AL443" s="681" t="s">
        <v>503</v>
      </c>
      <c r="AM443" s="681" t="s">
        <v>821</v>
      </c>
      <c r="AO443" s="728" t="s">
        <v>1273</v>
      </c>
      <c r="AP443" s="734">
        <v>3.e-002</v>
      </c>
      <c r="AQ443" s="341" t="s">
        <v>451</v>
      </c>
      <c r="AR443" s="691" t="s">
        <v>1482</v>
      </c>
      <c r="AS443" s="750" t="str">
        <f t="shared" si="9"/>
        <v>広島県坂町</v>
      </c>
      <c r="AT443" s="762">
        <v>10.210000000000001</v>
      </c>
      <c r="AU443" s="691">
        <v>10.17</v>
      </c>
      <c r="AV443" s="753">
        <v>10.14</v>
      </c>
    </row>
    <row r="444" spans="10:48">
      <c r="J444" s="198"/>
      <c r="K444" s="198"/>
      <c r="L444" s="198"/>
      <c r="M444" s="198"/>
      <c r="N444" s="198"/>
      <c r="AJ444" s="198"/>
      <c r="AL444" s="681" t="s">
        <v>503</v>
      </c>
      <c r="AM444" s="681" t="s">
        <v>1289</v>
      </c>
      <c r="AO444" s="728" t="s">
        <v>1273</v>
      </c>
      <c r="AP444" s="734">
        <v>3.e-002</v>
      </c>
      <c r="AQ444" s="341" t="s">
        <v>368</v>
      </c>
      <c r="AR444" s="691" t="s">
        <v>1484</v>
      </c>
      <c r="AS444" s="750" t="str">
        <f t="shared" si="9"/>
        <v>山口県周南市</v>
      </c>
      <c r="AT444" s="762">
        <v>10.210000000000001</v>
      </c>
      <c r="AU444" s="691">
        <v>10.17</v>
      </c>
      <c r="AV444" s="753">
        <v>10.14</v>
      </c>
    </row>
    <row r="445" spans="10:48">
      <c r="J445" s="198"/>
      <c r="K445" s="198"/>
      <c r="L445" s="198"/>
      <c r="M445" s="198"/>
      <c r="N445" s="198"/>
      <c r="AJ445" s="198"/>
      <c r="AL445" s="681" t="s">
        <v>503</v>
      </c>
      <c r="AM445" s="681" t="s">
        <v>755</v>
      </c>
      <c r="AO445" s="728" t="s">
        <v>1273</v>
      </c>
      <c r="AP445" s="734">
        <v>3.e-002</v>
      </c>
      <c r="AQ445" s="341" t="s">
        <v>679</v>
      </c>
      <c r="AR445" s="691" t="s">
        <v>268</v>
      </c>
      <c r="AS445" s="750" t="str">
        <f t="shared" si="9"/>
        <v>徳島県徳島市</v>
      </c>
      <c r="AT445" s="762">
        <v>10.210000000000001</v>
      </c>
      <c r="AU445" s="691">
        <v>10.17</v>
      </c>
      <c r="AV445" s="753">
        <v>10.14</v>
      </c>
    </row>
    <row r="446" spans="10:48">
      <c r="J446" s="198"/>
      <c r="K446" s="198"/>
      <c r="L446" s="198"/>
      <c r="M446" s="198"/>
      <c r="N446" s="198"/>
      <c r="AJ446" s="198"/>
      <c r="AL446" s="681" t="s">
        <v>503</v>
      </c>
      <c r="AM446" s="681" t="s">
        <v>1046</v>
      </c>
      <c r="AO446" s="728" t="s">
        <v>1273</v>
      </c>
      <c r="AP446" s="734">
        <v>3.e-002</v>
      </c>
      <c r="AQ446" s="341" t="s">
        <v>661</v>
      </c>
      <c r="AR446" s="691" t="s">
        <v>692</v>
      </c>
      <c r="AS446" s="750" t="str">
        <f t="shared" si="9"/>
        <v>香川県高松市</v>
      </c>
      <c r="AT446" s="762">
        <v>10.210000000000001</v>
      </c>
      <c r="AU446" s="691">
        <v>10.17</v>
      </c>
      <c r="AV446" s="753">
        <v>10.14</v>
      </c>
    </row>
    <row r="447" spans="10:48">
      <c r="J447" s="198"/>
      <c r="K447" s="198"/>
      <c r="L447" s="198"/>
      <c r="M447" s="198"/>
      <c r="N447" s="198"/>
      <c r="AJ447" s="198"/>
      <c r="AL447" s="681" t="s">
        <v>503</v>
      </c>
      <c r="AM447" s="681" t="s">
        <v>1297</v>
      </c>
      <c r="AO447" s="728" t="s">
        <v>1273</v>
      </c>
      <c r="AP447" s="734">
        <v>3.e-002</v>
      </c>
      <c r="AQ447" s="341" t="s">
        <v>649</v>
      </c>
      <c r="AR447" s="691" t="s">
        <v>1486</v>
      </c>
      <c r="AS447" s="750" t="str">
        <f t="shared" si="9"/>
        <v>福岡県北九州市</v>
      </c>
      <c r="AT447" s="762">
        <v>10.210000000000001</v>
      </c>
      <c r="AU447" s="691">
        <v>10.17</v>
      </c>
      <c r="AV447" s="753">
        <v>10.14</v>
      </c>
    </row>
    <row r="448" spans="10:48">
      <c r="J448" s="198"/>
      <c r="K448" s="198"/>
      <c r="L448" s="198"/>
      <c r="M448" s="198"/>
      <c r="N448" s="198"/>
      <c r="AJ448" s="198"/>
      <c r="AL448" s="681" t="s">
        <v>503</v>
      </c>
      <c r="AM448" s="681" t="s">
        <v>1029</v>
      </c>
      <c r="AO448" s="728" t="s">
        <v>1273</v>
      </c>
      <c r="AP448" s="734">
        <v>3.e-002</v>
      </c>
      <c r="AQ448" s="341" t="s">
        <v>649</v>
      </c>
      <c r="AR448" s="691" t="s">
        <v>1488</v>
      </c>
      <c r="AS448" s="750" t="str">
        <f t="shared" si="9"/>
        <v>福岡県飯塚市</v>
      </c>
      <c r="AT448" s="762">
        <v>10.210000000000001</v>
      </c>
      <c r="AU448" s="691">
        <v>10.17</v>
      </c>
      <c r="AV448" s="753">
        <v>10.14</v>
      </c>
    </row>
    <row r="449" spans="10:48">
      <c r="J449" s="198"/>
      <c r="K449" s="198"/>
      <c r="L449" s="198"/>
      <c r="M449" s="198"/>
      <c r="N449" s="198"/>
      <c r="AJ449" s="198"/>
      <c r="AL449" s="681" t="s">
        <v>503</v>
      </c>
      <c r="AM449" s="681" t="s">
        <v>699</v>
      </c>
      <c r="AO449" s="728" t="s">
        <v>1273</v>
      </c>
      <c r="AP449" s="734">
        <v>3.e-002</v>
      </c>
      <c r="AQ449" s="341" t="s">
        <v>649</v>
      </c>
      <c r="AR449" s="691" t="s">
        <v>817</v>
      </c>
      <c r="AS449" s="750" t="str">
        <f t="shared" si="9"/>
        <v>福岡県筑紫野市</v>
      </c>
      <c r="AT449" s="762">
        <v>10.210000000000001</v>
      </c>
      <c r="AU449" s="691">
        <v>10.17</v>
      </c>
      <c r="AV449" s="753">
        <v>10.14</v>
      </c>
    </row>
    <row r="450" spans="10:48">
      <c r="J450" s="198"/>
      <c r="K450" s="198"/>
      <c r="L450" s="198"/>
      <c r="M450" s="198"/>
      <c r="N450" s="198"/>
      <c r="AJ450" s="198"/>
      <c r="AL450" s="681" t="s">
        <v>503</v>
      </c>
      <c r="AM450" s="681" t="s">
        <v>1489</v>
      </c>
      <c r="AO450" s="728" t="s">
        <v>1273</v>
      </c>
      <c r="AP450" s="734">
        <v>3.e-002</v>
      </c>
      <c r="AQ450" s="341" t="s">
        <v>649</v>
      </c>
      <c r="AR450" s="691" t="s">
        <v>625</v>
      </c>
      <c r="AS450" s="750" t="str">
        <f t="shared" si="9"/>
        <v>福岡県古賀市</v>
      </c>
      <c r="AT450" s="762">
        <v>10.210000000000001</v>
      </c>
      <c r="AU450" s="691">
        <v>10.17</v>
      </c>
      <c r="AV450" s="753">
        <v>10.14</v>
      </c>
    </row>
    <row r="451" spans="10:48" ht="14.25">
      <c r="J451" s="198"/>
      <c r="K451" s="198"/>
      <c r="L451" s="198"/>
      <c r="M451" s="198"/>
      <c r="N451" s="198"/>
      <c r="AJ451" s="198"/>
      <c r="AL451" s="681" t="s">
        <v>503</v>
      </c>
      <c r="AM451" s="681" t="s">
        <v>1394</v>
      </c>
      <c r="AO451" s="729" t="s">
        <v>1273</v>
      </c>
      <c r="AP451" s="735">
        <v>3.e-002</v>
      </c>
      <c r="AQ451" s="742" t="s">
        <v>709</v>
      </c>
      <c r="AR451" s="692" t="s">
        <v>914</v>
      </c>
      <c r="AS451" s="751" t="str">
        <f>AQ451&amp;AR451</f>
        <v>長崎県長崎市</v>
      </c>
      <c r="AT451" s="763">
        <v>10.210000000000001</v>
      </c>
      <c r="AU451" s="692">
        <v>10.17</v>
      </c>
      <c r="AV451" s="756">
        <v>10.14</v>
      </c>
    </row>
    <row r="452" spans="10:48" ht="14.25">
      <c r="J452" s="198"/>
      <c r="K452" s="198"/>
      <c r="L452" s="198"/>
      <c r="M452" s="198"/>
      <c r="N452" s="198"/>
      <c r="AJ452" s="198"/>
      <c r="AL452" s="681" t="s">
        <v>503</v>
      </c>
      <c r="AM452" s="681" t="s">
        <v>1301</v>
      </c>
      <c r="AO452" s="726" t="s">
        <v>353</v>
      </c>
      <c r="AP452" s="738">
        <v>0</v>
      </c>
      <c r="AQ452" s="743"/>
      <c r="AR452" s="747"/>
      <c r="AS452" s="748" t="str">
        <f>AQ452&amp;AR452</f>
        <v/>
      </c>
      <c r="AT452" s="726" t="str">
        <f>AQ452&amp;AR452</f>
        <v/>
      </c>
      <c r="AU452" s="770"/>
      <c r="AV452" s="775"/>
    </row>
    <row r="453" spans="10:48">
      <c r="J453" s="198"/>
      <c r="K453" s="198"/>
      <c r="L453" s="198"/>
      <c r="M453" s="198"/>
      <c r="N453" s="198"/>
      <c r="AJ453" s="198"/>
      <c r="AL453" s="681" t="s">
        <v>503</v>
      </c>
      <c r="AM453" s="681" t="s">
        <v>2</v>
      </c>
      <c r="AO453" s="581"/>
      <c r="AP453" s="581"/>
    </row>
    <row r="454" spans="10:48">
      <c r="J454" s="198"/>
      <c r="K454" s="198"/>
      <c r="L454" s="198"/>
      <c r="M454" s="198"/>
      <c r="N454" s="198"/>
      <c r="AJ454" s="198"/>
      <c r="AL454" s="681" t="s">
        <v>503</v>
      </c>
      <c r="AM454" s="681" t="s">
        <v>1104</v>
      </c>
      <c r="AO454" s="581"/>
      <c r="AP454" s="581"/>
    </row>
    <row r="455" spans="10:48">
      <c r="J455" s="198"/>
      <c r="K455" s="198"/>
      <c r="L455" s="198"/>
      <c r="M455" s="198"/>
      <c r="N455" s="198"/>
      <c r="AJ455" s="198"/>
      <c r="AL455" s="681" t="s">
        <v>503</v>
      </c>
      <c r="AM455" s="681" t="s">
        <v>1307</v>
      </c>
      <c r="AO455" s="581"/>
      <c r="AP455" s="581"/>
    </row>
    <row r="456" spans="10:48">
      <c r="J456" s="198"/>
      <c r="K456" s="198"/>
      <c r="L456" s="198"/>
      <c r="M456" s="198"/>
      <c r="N456" s="198"/>
      <c r="AJ456" s="198"/>
      <c r="AL456" s="681" t="s">
        <v>503</v>
      </c>
      <c r="AM456" s="681" t="s">
        <v>1226</v>
      </c>
      <c r="AO456" s="581"/>
      <c r="AP456" s="581"/>
    </row>
    <row r="457" spans="10:48">
      <c r="J457" s="198"/>
      <c r="K457" s="198"/>
      <c r="L457" s="198"/>
      <c r="M457" s="198"/>
      <c r="N457" s="198"/>
      <c r="AJ457" s="198"/>
      <c r="AL457" s="681" t="s">
        <v>503</v>
      </c>
      <c r="AM457" s="681" t="s">
        <v>930</v>
      </c>
      <c r="AO457" s="581"/>
      <c r="AP457" s="581"/>
    </row>
    <row r="458" spans="10:48">
      <c r="J458" s="198"/>
      <c r="K458" s="198"/>
      <c r="L458" s="198"/>
      <c r="M458" s="198"/>
      <c r="N458" s="198"/>
      <c r="AJ458" s="198"/>
      <c r="AL458" s="681" t="s">
        <v>170</v>
      </c>
      <c r="AM458" s="681" t="s">
        <v>130</v>
      </c>
      <c r="AO458" s="581"/>
      <c r="AP458" s="581"/>
    </row>
    <row r="459" spans="10:48">
      <c r="J459" s="198"/>
      <c r="K459" s="198"/>
      <c r="L459" s="198"/>
      <c r="M459" s="198"/>
      <c r="N459" s="198"/>
      <c r="AJ459" s="198"/>
      <c r="AL459" s="681" t="s">
        <v>170</v>
      </c>
      <c r="AM459" s="681" t="s">
        <v>1209</v>
      </c>
      <c r="AO459" s="581"/>
      <c r="AP459" s="581"/>
    </row>
    <row r="460" spans="10:48">
      <c r="J460" s="198"/>
      <c r="K460" s="198"/>
      <c r="L460" s="198"/>
      <c r="M460" s="198"/>
      <c r="N460" s="198"/>
      <c r="AJ460" s="198"/>
      <c r="AL460" s="681" t="s">
        <v>170</v>
      </c>
      <c r="AM460" s="681" t="s">
        <v>815</v>
      </c>
      <c r="AO460" s="581"/>
      <c r="AP460" s="581"/>
    </row>
    <row r="461" spans="10:48">
      <c r="J461" s="198"/>
      <c r="K461" s="198"/>
      <c r="L461" s="198"/>
      <c r="M461" s="198"/>
      <c r="N461" s="198"/>
      <c r="AJ461" s="198"/>
      <c r="AL461" s="681" t="s">
        <v>170</v>
      </c>
      <c r="AM461" s="681" t="s">
        <v>448</v>
      </c>
      <c r="AO461" s="581"/>
      <c r="AP461" s="581"/>
    </row>
    <row r="462" spans="10:48">
      <c r="J462" s="198"/>
      <c r="K462" s="198"/>
      <c r="L462" s="198"/>
      <c r="M462" s="198"/>
      <c r="N462" s="198"/>
      <c r="AJ462" s="198"/>
      <c r="AL462" s="681" t="s">
        <v>170</v>
      </c>
      <c r="AM462" s="681" t="s">
        <v>1310</v>
      </c>
      <c r="AO462" s="581"/>
      <c r="AP462" s="581"/>
    </row>
    <row r="463" spans="10:48">
      <c r="J463" s="198"/>
      <c r="K463" s="198"/>
      <c r="L463" s="198"/>
      <c r="M463" s="198"/>
      <c r="N463" s="198"/>
      <c r="AJ463" s="198"/>
      <c r="AL463" s="681" t="s">
        <v>170</v>
      </c>
      <c r="AM463" s="681" t="s">
        <v>904</v>
      </c>
      <c r="AO463" s="581"/>
      <c r="AP463" s="581"/>
    </row>
    <row r="464" spans="10:48">
      <c r="J464" s="198"/>
      <c r="K464" s="198"/>
      <c r="L464" s="198"/>
      <c r="M464" s="198"/>
      <c r="N464" s="198"/>
      <c r="AJ464" s="198"/>
      <c r="AL464" s="681" t="s">
        <v>170</v>
      </c>
      <c r="AM464" s="681" t="s">
        <v>948</v>
      </c>
      <c r="AO464" s="581"/>
      <c r="AP464" s="581"/>
    </row>
    <row r="465" spans="10:42">
      <c r="J465" s="198"/>
      <c r="K465" s="198"/>
      <c r="L465" s="198"/>
      <c r="M465" s="198"/>
      <c r="N465" s="198"/>
      <c r="AJ465" s="198"/>
      <c r="AL465" s="681" t="s">
        <v>170</v>
      </c>
      <c r="AM465" s="681" t="s">
        <v>340</v>
      </c>
      <c r="AO465" s="581"/>
      <c r="AP465" s="581"/>
    </row>
    <row r="466" spans="10:42">
      <c r="J466" s="198"/>
      <c r="K466" s="198"/>
      <c r="L466" s="198"/>
      <c r="M466" s="198"/>
      <c r="N466" s="198"/>
      <c r="AJ466" s="198"/>
      <c r="AL466" s="681" t="s">
        <v>170</v>
      </c>
      <c r="AM466" s="681" t="s">
        <v>425</v>
      </c>
      <c r="AO466" s="581"/>
      <c r="AP466" s="581"/>
    </row>
    <row r="467" spans="10:42">
      <c r="J467" s="198"/>
      <c r="K467" s="198"/>
      <c r="L467" s="198"/>
      <c r="M467" s="198"/>
      <c r="N467" s="198"/>
      <c r="AJ467" s="198"/>
      <c r="AL467" s="681" t="s">
        <v>170</v>
      </c>
      <c r="AM467" s="681" t="s">
        <v>1491</v>
      </c>
      <c r="AO467" s="581"/>
      <c r="AP467" s="581"/>
    </row>
    <row r="468" spans="10:42">
      <c r="J468" s="198"/>
      <c r="K468" s="198"/>
      <c r="L468" s="198"/>
      <c r="M468" s="198"/>
      <c r="N468" s="198"/>
      <c r="AJ468" s="198"/>
      <c r="AL468" s="681" t="s">
        <v>170</v>
      </c>
      <c r="AM468" s="681" t="s">
        <v>1494</v>
      </c>
      <c r="AO468" s="581"/>
      <c r="AP468" s="581"/>
    </row>
    <row r="469" spans="10:42">
      <c r="J469" s="198"/>
      <c r="K469" s="198"/>
      <c r="L469" s="198"/>
      <c r="M469" s="198"/>
      <c r="N469" s="198"/>
      <c r="AJ469" s="198"/>
      <c r="AL469" s="681" t="s">
        <v>170</v>
      </c>
      <c r="AM469" s="681" t="s">
        <v>1315</v>
      </c>
      <c r="AO469" s="581"/>
      <c r="AP469" s="581"/>
    </row>
    <row r="470" spans="10:42">
      <c r="J470" s="198"/>
      <c r="K470" s="198"/>
      <c r="L470" s="198"/>
      <c r="M470" s="198"/>
      <c r="N470" s="198"/>
      <c r="AJ470" s="198"/>
      <c r="AL470" s="681" t="s">
        <v>170</v>
      </c>
      <c r="AM470" s="681" t="s">
        <v>42</v>
      </c>
      <c r="AO470" s="581"/>
      <c r="AP470" s="581"/>
    </row>
    <row r="471" spans="10:42">
      <c r="J471" s="198"/>
      <c r="K471" s="198"/>
      <c r="L471" s="198"/>
      <c r="M471" s="198"/>
      <c r="N471" s="198"/>
      <c r="AJ471" s="198"/>
      <c r="AL471" s="681" t="s">
        <v>170</v>
      </c>
      <c r="AM471" s="681" t="s">
        <v>1321</v>
      </c>
      <c r="AO471" s="581"/>
      <c r="AP471" s="581"/>
    </row>
    <row r="472" spans="10:42">
      <c r="J472" s="198"/>
      <c r="K472" s="198"/>
      <c r="L472" s="198"/>
      <c r="M472" s="198"/>
      <c r="N472" s="198"/>
      <c r="AJ472" s="198"/>
      <c r="AL472" s="681" t="s">
        <v>170</v>
      </c>
      <c r="AM472" s="681" t="s">
        <v>1177</v>
      </c>
      <c r="AO472" s="581"/>
      <c r="AP472" s="581"/>
    </row>
    <row r="473" spans="10:42">
      <c r="J473" s="198"/>
      <c r="K473" s="198"/>
      <c r="L473" s="198"/>
      <c r="M473" s="198"/>
      <c r="N473" s="198"/>
      <c r="AJ473" s="198"/>
      <c r="AL473" s="681" t="s">
        <v>170</v>
      </c>
      <c r="AM473" s="681" t="s">
        <v>1495</v>
      </c>
      <c r="AO473" s="581"/>
      <c r="AP473" s="581"/>
    </row>
    <row r="474" spans="10:42">
      <c r="J474" s="198"/>
      <c r="K474" s="198"/>
      <c r="L474" s="198"/>
      <c r="M474" s="198"/>
      <c r="N474" s="198"/>
      <c r="AJ474" s="198"/>
      <c r="AL474" s="681" t="s">
        <v>170</v>
      </c>
      <c r="AM474" s="681" t="s">
        <v>1038</v>
      </c>
      <c r="AO474" s="581"/>
      <c r="AP474" s="581"/>
    </row>
    <row r="475" spans="10:42">
      <c r="J475" s="198"/>
      <c r="K475" s="198"/>
      <c r="L475" s="198"/>
      <c r="M475" s="198"/>
      <c r="N475" s="198"/>
      <c r="AJ475" s="198"/>
      <c r="AL475" s="681" t="s">
        <v>170</v>
      </c>
      <c r="AM475" s="681" t="s">
        <v>1496</v>
      </c>
      <c r="AO475" s="581"/>
      <c r="AP475" s="581"/>
    </row>
    <row r="476" spans="10:42">
      <c r="J476" s="198"/>
      <c r="K476" s="198"/>
      <c r="L476" s="198"/>
      <c r="M476" s="198"/>
      <c r="N476" s="198"/>
      <c r="AJ476" s="198"/>
      <c r="AL476" s="681" t="s">
        <v>170</v>
      </c>
      <c r="AM476" s="681" t="s">
        <v>484</v>
      </c>
      <c r="AO476" s="581"/>
      <c r="AP476" s="581"/>
    </row>
    <row r="477" spans="10:42">
      <c r="J477" s="198"/>
      <c r="K477" s="198"/>
      <c r="L477" s="198"/>
      <c r="M477" s="198"/>
      <c r="N477" s="198"/>
      <c r="X477" s="581"/>
      <c r="Y477" s="581"/>
      <c r="Z477" s="581"/>
      <c r="AA477" s="581"/>
      <c r="AB477" s="581"/>
      <c r="AC477" s="581"/>
      <c r="AD477" s="581"/>
      <c r="AE477" s="581"/>
      <c r="AF477" s="581"/>
      <c r="AG477" s="581"/>
      <c r="AH477" s="581"/>
      <c r="AJ477" s="198"/>
      <c r="AL477" s="681" t="s">
        <v>170</v>
      </c>
      <c r="AM477" s="681" t="s">
        <v>1309</v>
      </c>
      <c r="AO477" s="581"/>
      <c r="AP477" s="581"/>
    </row>
    <row r="478" spans="10:42">
      <c r="J478" s="198"/>
      <c r="K478" s="198"/>
      <c r="L478" s="198"/>
      <c r="M478" s="198"/>
      <c r="N478" s="198"/>
      <c r="X478" s="581"/>
      <c r="Y478" s="581"/>
      <c r="Z478" s="581"/>
      <c r="AA478" s="581"/>
      <c r="AB478" s="581"/>
      <c r="AC478" s="581"/>
      <c r="AD478" s="581"/>
      <c r="AE478" s="581"/>
      <c r="AF478" s="581"/>
      <c r="AG478" s="581"/>
      <c r="AH478" s="581"/>
      <c r="AJ478" s="198"/>
      <c r="AL478" s="681" t="s">
        <v>170</v>
      </c>
      <c r="AM478" s="681" t="s">
        <v>1009</v>
      </c>
      <c r="AO478" s="581"/>
      <c r="AP478" s="581"/>
    </row>
    <row r="479" spans="10:42">
      <c r="J479" s="198"/>
      <c r="K479" s="198"/>
      <c r="L479" s="198"/>
      <c r="M479" s="198"/>
      <c r="N479" s="198"/>
      <c r="X479" s="581"/>
      <c r="Y479" s="581"/>
      <c r="Z479" s="581"/>
      <c r="AA479" s="581"/>
      <c r="AB479" s="581"/>
      <c r="AC479" s="581"/>
      <c r="AD479" s="581"/>
      <c r="AE479" s="581"/>
      <c r="AF479" s="581"/>
      <c r="AG479" s="581"/>
      <c r="AH479" s="581"/>
      <c r="AJ479" s="198"/>
      <c r="AL479" s="681" t="s">
        <v>170</v>
      </c>
      <c r="AM479" s="681" t="s">
        <v>1497</v>
      </c>
      <c r="AO479" s="581"/>
      <c r="AP479" s="581"/>
    </row>
    <row r="480" spans="10:42">
      <c r="J480" s="198"/>
      <c r="K480" s="198"/>
      <c r="L480" s="198"/>
      <c r="M480" s="198"/>
      <c r="N480" s="198"/>
      <c r="X480" s="581"/>
      <c r="Y480" s="581"/>
      <c r="Z480" s="581"/>
      <c r="AA480" s="581"/>
      <c r="AB480" s="581"/>
      <c r="AC480" s="581"/>
      <c r="AD480" s="581"/>
      <c r="AE480" s="581"/>
      <c r="AF480" s="581"/>
      <c r="AG480" s="581"/>
      <c r="AH480" s="581"/>
      <c r="AJ480" s="198"/>
      <c r="AL480" s="681" t="s">
        <v>170</v>
      </c>
      <c r="AM480" s="681" t="s">
        <v>1053</v>
      </c>
      <c r="AO480" s="581"/>
      <c r="AP480" s="581"/>
    </row>
    <row r="481" spans="10:42">
      <c r="J481" s="198"/>
      <c r="K481" s="198"/>
      <c r="L481" s="198"/>
      <c r="M481" s="198"/>
      <c r="N481" s="198"/>
      <c r="X481" s="581"/>
      <c r="Y481" s="581"/>
      <c r="Z481" s="581"/>
      <c r="AA481" s="581"/>
      <c r="AB481" s="581"/>
      <c r="AC481" s="581"/>
      <c r="AD481" s="581"/>
      <c r="AE481" s="581"/>
      <c r="AF481" s="581"/>
      <c r="AG481" s="581"/>
      <c r="AH481" s="581"/>
      <c r="AJ481" s="198"/>
      <c r="AL481" s="681" t="s">
        <v>170</v>
      </c>
      <c r="AM481" s="681" t="s">
        <v>1498</v>
      </c>
      <c r="AO481" s="581"/>
      <c r="AP481" s="581"/>
    </row>
    <row r="482" spans="10:42">
      <c r="J482" s="198"/>
      <c r="K482" s="198"/>
      <c r="L482" s="198"/>
      <c r="M482" s="198"/>
      <c r="N482" s="198"/>
      <c r="X482" s="581"/>
      <c r="Y482" s="581"/>
      <c r="Z482" s="581"/>
      <c r="AA482" s="581"/>
      <c r="AB482" s="581"/>
      <c r="AC482" s="581"/>
      <c r="AD482" s="581"/>
      <c r="AE482" s="581"/>
      <c r="AF482" s="581"/>
      <c r="AG482" s="581"/>
      <c r="AH482" s="581"/>
      <c r="AJ482" s="198"/>
      <c r="AL482" s="681" t="s">
        <v>170</v>
      </c>
      <c r="AM482" s="681" t="s">
        <v>1500</v>
      </c>
      <c r="AO482" s="581"/>
      <c r="AP482" s="581"/>
    </row>
    <row r="483" spans="10:42">
      <c r="J483" s="198"/>
      <c r="K483" s="198"/>
      <c r="L483" s="198"/>
      <c r="M483" s="198"/>
      <c r="N483" s="198"/>
      <c r="X483" s="581"/>
      <c r="Y483" s="581"/>
      <c r="Z483" s="581"/>
      <c r="AA483" s="581"/>
      <c r="AB483" s="581"/>
      <c r="AC483" s="581"/>
      <c r="AD483" s="581"/>
      <c r="AE483" s="581"/>
      <c r="AF483" s="581"/>
      <c r="AG483" s="581"/>
      <c r="AH483" s="581"/>
      <c r="AJ483" s="198"/>
      <c r="AL483" s="681" t="s">
        <v>500</v>
      </c>
      <c r="AM483" s="681" t="s">
        <v>169</v>
      </c>
      <c r="AO483" s="581"/>
      <c r="AP483" s="581"/>
    </row>
    <row r="484" spans="10:42">
      <c r="J484" s="198"/>
      <c r="K484" s="198"/>
      <c r="L484" s="198"/>
      <c r="M484" s="198"/>
      <c r="N484" s="198"/>
      <c r="X484" s="581"/>
      <c r="Y484" s="581"/>
      <c r="Z484" s="581"/>
      <c r="AA484" s="581"/>
      <c r="AB484" s="581"/>
      <c r="AC484" s="581"/>
      <c r="AD484" s="581"/>
      <c r="AE484" s="581"/>
      <c r="AF484" s="581"/>
      <c r="AG484" s="581"/>
      <c r="AH484" s="581"/>
      <c r="AJ484" s="198"/>
      <c r="AL484" s="681" t="s">
        <v>500</v>
      </c>
      <c r="AM484" s="681" t="s">
        <v>517</v>
      </c>
      <c r="AO484" s="581"/>
      <c r="AP484" s="581"/>
    </row>
    <row r="485" spans="10:42">
      <c r="J485" s="198"/>
      <c r="K485" s="198"/>
      <c r="L485" s="198"/>
      <c r="M485" s="198"/>
      <c r="N485" s="198"/>
      <c r="X485" s="581"/>
      <c r="Y485" s="581"/>
      <c r="Z485" s="581"/>
      <c r="AA485" s="581"/>
      <c r="AB485" s="581"/>
      <c r="AC485" s="581"/>
      <c r="AD485" s="581"/>
      <c r="AE485" s="581"/>
      <c r="AF485" s="581"/>
      <c r="AG485" s="581"/>
      <c r="AH485" s="581"/>
      <c r="AJ485" s="198"/>
      <c r="AL485" s="681" t="s">
        <v>500</v>
      </c>
      <c r="AM485" s="681" t="s">
        <v>1269</v>
      </c>
      <c r="AO485" s="581"/>
      <c r="AP485" s="581"/>
    </row>
    <row r="486" spans="10:42">
      <c r="J486" s="198"/>
      <c r="K486" s="198"/>
      <c r="L486" s="198"/>
      <c r="M486" s="198"/>
      <c r="N486" s="198"/>
      <c r="X486" s="581"/>
      <c r="Y486" s="581"/>
      <c r="Z486" s="581"/>
      <c r="AA486" s="581"/>
      <c r="AB486" s="581"/>
      <c r="AC486" s="581"/>
      <c r="AD486" s="581"/>
      <c r="AE486" s="581"/>
      <c r="AF486" s="581"/>
      <c r="AG486" s="581"/>
      <c r="AH486" s="581"/>
      <c r="AJ486" s="198"/>
      <c r="AL486" s="681" t="s">
        <v>500</v>
      </c>
      <c r="AM486" s="681" t="s">
        <v>725</v>
      </c>
      <c r="AO486" s="581"/>
      <c r="AP486" s="581"/>
    </row>
    <row r="487" spans="10:42">
      <c r="J487" s="198"/>
      <c r="K487" s="198"/>
      <c r="L487" s="198"/>
      <c r="M487" s="198"/>
      <c r="N487" s="198"/>
      <c r="X487" s="581"/>
      <c r="Y487" s="581"/>
      <c r="Z487" s="581"/>
      <c r="AA487" s="581"/>
      <c r="AB487" s="581"/>
      <c r="AC487" s="581"/>
      <c r="AD487" s="581"/>
      <c r="AE487" s="581"/>
      <c r="AF487" s="581"/>
      <c r="AG487" s="581"/>
      <c r="AH487" s="581"/>
      <c r="AJ487" s="198"/>
      <c r="AL487" s="681" t="s">
        <v>500</v>
      </c>
      <c r="AM487" s="681" t="s">
        <v>1058</v>
      </c>
      <c r="AO487" s="581"/>
      <c r="AP487" s="581"/>
    </row>
    <row r="488" spans="10:42">
      <c r="J488" s="198"/>
      <c r="K488" s="198"/>
      <c r="L488" s="198"/>
      <c r="M488" s="198"/>
      <c r="N488" s="198"/>
      <c r="X488" s="581"/>
      <c r="Y488" s="581"/>
      <c r="Z488" s="581"/>
      <c r="AA488" s="581"/>
      <c r="AB488" s="581"/>
      <c r="AC488" s="581"/>
      <c r="AD488" s="581"/>
      <c r="AE488" s="581"/>
      <c r="AF488" s="581"/>
      <c r="AG488" s="581"/>
      <c r="AH488" s="581"/>
      <c r="AJ488" s="198"/>
      <c r="AL488" s="681" t="s">
        <v>500</v>
      </c>
      <c r="AM488" s="681" t="s">
        <v>734</v>
      </c>
      <c r="AO488" s="581"/>
      <c r="AP488" s="581"/>
    </row>
    <row r="489" spans="10:42">
      <c r="J489" s="198"/>
      <c r="K489" s="198"/>
      <c r="L489" s="198"/>
      <c r="M489" s="198"/>
      <c r="N489" s="198"/>
      <c r="X489" s="581"/>
      <c r="Y489" s="581"/>
      <c r="Z489" s="581"/>
      <c r="AA489" s="581"/>
      <c r="AB489" s="581"/>
      <c r="AC489" s="581"/>
      <c r="AD489" s="581"/>
      <c r="AE489" s="581"/>
      <c r="AF489" s="581"/>
      <c r="AG489" s="581"/>
      <c r="AH489" s="581"/>
      <c r="AJ489" s="198"/>
      <c r="AL489" s="681" t="s">
        <v>500</v>
      </c>
      <c r="AM489" s="681" t="s">
        <v>370</v>
      </c>
      <c r="AO489" s="581"/>
      <c r="AP489" s="581"/>
    </row>
    <row r="490" spans="10:42">
      <c r="J490" s="198"/>
      <c r="K490" s="198"/>
      <c r="L490" s="198"/>
      <c r="M490" s="198"/>
      <c r="N490" s="198"/>
      <c r="X490" s="581"/>
      <c r="Y490" s="581"/>
      <c r="Z490" s="581"/>
      <c r="AA490" s="581"/>
      <c r="AB490" s="581"/>
      <c r="AC490" s="581"/>
      <c r="AD490" s="581"/>
      <c r="AE490" s="581"/>
      <c r="AF490" s="581"/>
      <c r="AG490" s="581"/>
      <c r="AH490" s="581"/>
      <c r="AJ490" s="198"/>
      <c r="AL490" s="681" t="s">
        <v>500</v>
      </c>
      <c r="AM490" s="681" t="s">
        <v>1326</v>
      </c>
      <c r="AO490" s="581"/>
      <c r="AP490" s="581"/>
    </row>
    <row r="491" spans="10:42">
      <c r="J491" s="198"/>
      <c r="K491" s="198"/>
      <c r="L491" s="198"/>
      <c r="M491" s="198"/>
      <c r="N491" s="198"/>
      <c r="X491" s="581"/>
      <c r="Y491" s="581"/>
      <c r="Z491" s="581"/>
      <c r="AA491" s="581"/>
      <c r="AB491" s="581"/>
      <c r="AC491" s="581"/>
      <c r="AD491" s="581"/>
      <c r="AE491" s="581"/>
      <c r="AF491" s="581"/>
      <c r="AG491" s="581"/>
      <c r="AH491" s="581"/>
      <c r="AJ491" s="198"/>
      <c r="AL491" s="681" t="s">
        <v>500</v>
      </c>
      <c r="AM491" s="681" t="s">
        <v>1501</v>
      </c>
      <c r="AO491" s="581"/>
      <c r="AP491" s="581"/>
    </row>
    <row r="492" spans="10:42">
      <c r="J492" s="198"/>
      <c r="K492" s="198"/>
      <c r="L492" s="198"/>
      <c r="M492" s="198"/>
      <c r="N492" s="198"/>
      <c r="X492" s="581"/>
      <c r="Y492" s="581"/>
      <c r="Z492" s="581"/>
      <c r="AA492" s="581"/>
      <c r="AB492" s="581"/>
      <c r="AC492" s="581"/>
      <c r="AD492" s="581"/>
      <c r="AE492" s="581"/>
      <c r="AF492" s="581"/>
      <c r="AG492" s="581"/>
      <c r="AH492" s="581"/>
      <c r="AJ492" s="198"/>
      <c r="AL492" s="681" t="s">
        <v>500</v>
      </c>
      <c r="AM492" s="681" t="s">
        <v>1504</v>
      </c>
      <c r="AO492" s="581"/>
      <c r="AP492" s="581"/>
    </row>
    <row r="493" spans="10:42">
      <c r="J493" s="198"/>
      <c r="K493" s="198"/>
      <c r="L493" s="198"/>
      <c r="M493" s="198"/>
      <c r="N493" s="198"/>
      <c r="X493" s="581"/>
      <c r="Y493" s="581"/>
      <c r="Z493" s="581"/>
      <c r="AA493" s="581"/>
      <c r="AB493" s="581"/>
      <c r="AC493" s="581"/>
      <c r="AD493" s="581"/>
      <c r="AE493" s="581"/>
      <c r="AF493" s="581"/>
      <c r="AG493" s="581"/>
      <c r="AH493" s="581"/>
      <c r="AJ493" s="198"/>
      <c r="AL493" s="681" t="s">
        <v>500</v>
      </c>
      <c r="AM493" s="681" t="s">
        <v>1461</v>
      </c>
      <c r="AO493" s="581"/>
      <c r="AP493" s="581"/>
    </row>
    <row r="494" spans="10:42">
      <c r="J494" s="198"/>
      <c r="K494" s="198"/>
      <c r="L494" s="198"/>
      <c r="M494" s="198"/>
      <c r="N494" s="198"/>
      <c r="X494" s="581"/>
      <c r="Y494" s="581"/>
      <c r="Z494" s="581"/>
      <c r="AA494" s="581"/>
      <c r="AB494" s="581"/>
      <c r="AC494" s="581"/>
      <c r="AD494" s="581"/>
      <c r="AE494" s="581"/>
      <c r="AF494" s="581"/>
      <c r="AG494" s="581"/>
      <c r="AH494" s="581"/>
      <c r="AJ494" s="198"/>
      <c r="AL494" s="681" t="s">
        <v>500</v>
      </c>
      <c r="AM494" s="681" t="s">
        <v>136</v>
      </c>
      <c r="AO494" s="581"/>
      <c r="AP494" s="581"/>
    </row>
    <row r="495" spans="10:42">
      <c r="J495" s="198"/>
      <c r="K495" s="198"/>
      <c r="L495" s="198"/>
      <c r="M495" s="198"/>
      <c r="N495" s="198"/>
      <c r="X495" s="581"/>
      <c r="Y495" s="581"/>
      <c r="Z495" s="581"/>
      <c r="AA495" s="581"/>
      <c r="AB495" s="581"/>
      <c r="AC495" s="581"/>
      <c r="AD495" s="581"/>
      <c r="AE495" s="581"/>
      <c r="AF495" s="581"/>
      <c r="AG495" s="581"/>
      <c r="AH495" s="581"/>
      <c r="AJ495" s="198"/>
      <c r="AL495" s="681" t="s">
        <v>500</v>
      </c>
      <c r="AM495" s="681" t="s">
        <v>1031</v>
      </c>
      <c r="AO495" s="581"/>
      <c r="AP495" s="581"/>
    </row>
    <row r="496" spans="10:42">
      <c r="J496" s="198"/>
      <c r="K496" s="198"/>
      <c r="L496" s="198"/>
      <c r="M496" s="198"/>
      <c r="N496" s="198"/>
      <c r="X496" s="581"/>
      <c r="Y496" s="581"/>
      <c r="Z496" s="581"/>
      <c r="AA496" s="581"/>
      <c r="AB496" s="581"/>
      <c r="AC496" s="581"/>
      <c r="AD496" s="581"/>
      <c r="AE496" s="581"/>
      <c r="AF496" s="581"/>
      <c r="AG496" s="581"/>
      <c r="AH496" s="581"/>
      <c r="AJ496" s="198"/>
      <c r="AL496" s="681" t="s">
        <v>500</v>
      </c>
      <c r="AM496" s="681" t="s">
        <v>865</v>
      </c>
      <c r="AO496" s="581"/>
      <c r="AP496" s="581"/>
    </row>
    <row r="497" spans="10:42">
      <c r="J497" s="198"/>
      <c r="K497" s="198"/>
      <c r="L497" s="198"/>
      <c r="M497" s="198"/>
      <c r="N497" s="198"/>
      <c r="X497" s="581"/>
      <c r="Y497" s="581"/>
      <c r="Z497" s="581"/>
      <c r="AA497" s="581"/>
      <c r="AB497" s="581"/>
      <c r="AC497" s="581"/>
      <c r="AD497" s="581"/>
      <c r="AE497" s="581"/>
      <c r="AF497" s="581"/>
      <c r="AG497" s="581"/>
      <c r="AH497" s="581"/>
      <c r="AJ497" s="198"/>
      <c r="AL497" s="681" t="s">
        <v>500</v>
      </c>
      <c r="AM497" s="681" t="s">
        <v>1506</v>
      </c>
      <c r="AO497" s="581"/>
      <c r="AP497" s="581"/>
    </row>
    <row r="498" spans="10:42">
      <c r="J498" s="198"/>
      <c r="K498" s="198"/>
      <c r="L498" s="198"/>
      <c r="M498" s="198"/>
      <c r="N498" s="198"/>
      <c r="X498" s="581"/>
      <c r="Y498" s="581"/>
      <c r="Z498" s="581"/>
      <c r="AA498" s="581"/>
      <c r="AB498" s="581"/>
      <c r="AC498" s="581"/>
      <c r="AD498" s="581"/>
      <c r="AE498" s="581"/>
      <c r="AF498" s="581"/>
      <c r="AG498" s="581"/>
      <c r="AH498" s="581"/>
      <c r="AJ498" s="198"/>
      <c r="AL498" s="681" t="s">
        <v>500</v>
      </c>
      <c r="AM498" s="681" t="s">
        <v>779</v>
      </c>
      <c r="AO498" s="581"/>
      <c r="AP498" s="581"/>
    </row>
    <row r="499" spans="10:42">
      <c r="J499" s="198"/>
      <c r="K499" s="198"/>
      <c r="L499" s="198"/>
      <c r="M499" s="198"/>
      <c r="N499" s="198"/>
      <c r="X499" s="581"/>
      <c r="Y499" s="581"/>
      <c r="Z499" s="581"/>
      <c r="AA499" s="581"/>
      <c r="AB499" s="581"/>
      <c r="AC499" s="581"/>
      <c r="AD499" s="581"/>
      <c r="AE499" s="581"/>
      <c r="AF499" s="581"/>
      <c r="AG499" s="581"/>
      <c r="AH499" s="581"/>
      <c r="AJ499" s="198"/>
      <c r="AL499" s="681" t="s">
        <v>500</v>
      </c>
      <c r="AM499" s="681" t="s">
        <v>1508</v>
      </c>
      <c r="AO499" s="581"/>
      <c r="AP499" s="581"/>
    </row>
    <row r="500" spans="10:42">
      <c r="J500" s="198"/>
      <c r="K500" s="198"/>
      <c r="L500" s="198"/>
      <c r="M500" s="198"/>
      <c r="N500" s="198"/>
      <c r="X500" s="581"/>
      <c r="Y500" s="581"/>
      <c r="Z500" s="581"/>
      <c r="AA500" s="581"/>
      <c r="AB500" s="581"/>
      <c r="AC500" s="581"/>
      <c r="AD500" s="581"/>
      <c r="AE500" s="581"/>
      <c r="AF500" s="581"/>
      <c r="AG500" s="581"/>
      <c r="AH500" s="581"/>
      <c r="AJ500" s="198"/>
      <c r="AL500" s="681" t="s">
        <v>500</v>
      </c>
      <c r="AM500" s="681" t="s">
        <v>1512</v>
      </c>
      <c r="AO500" s="581"/>
      <c r="AP500" s="581"/>
    </row>
    <row r="501" spans="10:42">
      <c r="J501" s="198"/>
      <c r="K501" s="198"/>
      <c r="L501" s="198"/>
      <c r="M501" s="198"/>
      <c r="N501" s="198"/>
      <c r="X501" s="581"/>
      <c r="Y501" s="581"/>
      <c r="Z501" s="581"/>
      <c r="AA501" s="581"/>
      <c r="AB501" s="581"/>
      <c r="AC501" s="581"/>
      <c r="AD501" s="581"/>
      <c r="AE501" s="581"/>
      <c r="AF501" s="581"/>
      <c r="AG501" s="581"/>
      <c r="AH501" s="581"/>
      <c r="AJ501" s="198"/>
      <c r="AL501" s="681" t="s">
        <v>500</v>
      </c>
      <c r="AM501" s="681" t="s">
        <v>213</v>
      </c>
      <c r="AO501" s="581"/>
      <c r="AP501" s="581"/>
    </row>
    <row r="502" spans="10:42">
      <c r="J502" s="198"/>
      <c r="K502" s="198"/>
      <c r="L502" s="198"/>
      <c r="M502" s="198"/>
      <c r="N502" s="198"/>
      <c r="X502" s="581"/>
      <c r="Y502" s="581"/>
      <c r="Z502" s="581"/>
      <c r="AA502" s="581"/>
      <c r="AB502" s="581"/>
      <c r="AC502" s="581"/>
      <c r="AD502" s="581"/>
      <c r="AE502" s="581"/>
      <c r="AF502" s="581"/>
      <c r="AG502" s="581"/>
      <c r="AH502" s="581"/>
      <c r="AJ502" s="198"/>
      <c r="AL502" s="681" t="s">
        <v>500</v>
      </c>
      <c r="AM502" s="681" t="s">
        <v>277</v>
      </c>
      <c r="AO502" s="581"/>
      <c r="AP502" s="581"/>
    </row>
    <row r="503" spans="10:42">
      <c r="J503" s="198"/>
      <c r="K503" s="198"/>
      <c r="L503" s="198"/>
      <c r="M503" s="198"/>
      <c r="N503" s="198"/>
      <c r="X503" s="581"/>
      <c r="Y503" s="581"/>
      <c r="Z503" s="581"/>
      <c r="AA503" s="581"/>
      <c r="AB503" s="581"/>
      <c r="AC503" s="581"/>
      <c r="AD503" s="581"/>
      <c r="AE503" s="581"/>
      <c r="AF503" s="581"/>
      <c r="AG503" s="581"/>
      <c r="AH503" s="581"/>
      <c r="AJ503" s="198"/>
      <c r="AL503" s="681" t="s">
        <v>500</v>
      </c>
      <c r="AM503" s="681" t="s">
        <v>1513</v>
      </c>
      <c r="AO503" s="581"/>
      <c r="AP503" s="581"/>
    </row>
    <row r="504" spans="10:42">
      <c r="J504" s="198"/>
      <c r="K504" s="198"/>
      <c r="L504" s="198"/>
      <c r="M504" s="198"/>
      <c r="N504" s="198"/>
      <c r="X504" s="581"/>
      <c r="Y504" s="581"/>
      <c r="Z504" s="581"/>
      <c r="AA504" s="581"/>
      <c r="AB504" s="581"/>
      <c r="AC504" s="581"/>
      <c r="AD504" s="581"/>
      <c r="AE504" s="581"/>
      <c r="AF504" s="581"/>
      <c r="AG504" s="581"/>
      <c r="AH504" s="581"/>
      <c r="AJ504" s="198"/>
      <c r="AL504" s="681" t="s">
        <v>500</v>
      </c>
      <c r="AM504" s="681" t="s">
        <v>1283</v>
      </c>
      <c r="AO504" s="581"/>
      <c r="AP504" s="581"/>
    </row>
    <row r="505" spans="10:42">
      <c r="J505" s="198"/>
      <c r="K505" s="198"/>
      <c r="L505" s="198"/>
      <c r="M505" s="198"/>
      <c r="N505" s="198"/>
      <c r="X505" s="581"/>
      <c r="Y505" s="581"/>
      <c r="Z505" s="581"/>
      <c r="AA505" s="581"/>
      <c r="AB505" s="581"/>
      <c r="AC505" s="581"/>
      <c r="AD505" s="581"/>
      <c r="AE505" s="581"/>
      <c r="AF505" s="581"/>
      <c r="AG505" s="581"/>
      <c r="AH505" s="581"/>
      <c r="AJ505" s="198"/>
      <c r="AL505" s="681" t="s">
        <v>500</v>
      </c>
      <c r="AM505" s="681" t="s">
        <v>1516</v>
      </c>
      <c r="AO505" s="581"/>
      <c r="AP505" s="581"/>
    </row>
    <row r="506" spans="10:42">
      <c r="J506" s="198"/>
      <c r="K506" s="198"/>
      <c r="L506" s="198"/>
      <c r="M506" s="198"/>
      <c r="N506" s="198"/>
      <c r="X506" s="581"/>
      <c r="Y506" s="581"/>
      <c r="Z506" s="581"/>
      <c r="AA506" s="581"/>
      <c r="AB506" s="581"/>
      <c r="AC506" s="581"/>
      <c r="AD506" s="581"/>
      <c r="AE506" s="581"/>
      <c r="AF506" s="581"/>
      <c r="AG506" s="581"/>
      <c r="AH506" s="581"/>
      <c r="AJ506" s="198"/>
      <c r="AL506" s="681" t="s">
        <v>500</v>
      </c>
      <c r="AM506" s="681" t="s">
        <v>1519</v>
      </c>
      <c r="AO506" s="581"/>
      <c r="AP506" s="581"/>
    </row>
    <row r="507" spans="10:42">
      <c r="J507" s="198"/>
      <c r="K507" s="198"/>
      <c r="L507" s="198"/>
      <c r="M507" s="198"/>
      <c r="N507" s="198"/>
      <c r="X507" s="581"/>
      <c r="Y507" s="581"/>
      <c r="Z507" s="581"/>
      <c r="AA507" s="581"/>
      <c r="AB507" s="581"/>
      <c r="AC507" s="581"/>
      <c r="AD507" s="581"/>
      <c r="AE507" s="581"/>
      <c r="AF507" s="581"/>
      <c r="AG507" s="581"/>
      <c r="AH507" s="581"/>
      <c r="AJ507" s="198"/>
      <c r="AL507" s="681" t="s">
        <v>500</v>
      </c>
      <c r="AM507" s="681" t="s">
        <v>1522</v>
      </c>
      <c r="AO507" s="581"/>
      <c r="AP507" s="581"/>
    </row>
    <row r="508" spans="10:42">
      <c r="J508" s="198"/>
      <c r="K508" s="198"/>
      <c r="L508" s="198"/>
      <c r="M508" s="198"/>
      <c r="N508" s="198"/>
      <c r="X508" s="581"/>
      <c r="Y508" s="581"/>
      <c r="Z508" s="581"/>
      <c r="AA508" s="581"/>
      <c r="AB508" s="581"/>
      <c r="AC508" s="581"/>
      <c r="AD508" s="581"/>
      <c r="AE508" s="581"/>
      <c r="AF508" s="581"/>
      <c r="AG508" s="581"/>
      <c r="AH508" s="581"/>
      <c r="AJ508" s="198"/>
      <c r="AL508" s="681" t="s">
        <v>500</v>
      </c>
      <c r="AM508" s="681" t="s">
        <v>1523</v>
      </c>
      <c r="AO508" s="581"/>
      <c r="AP508" s="581"/>
    </row>
    <row r="509" spans="10:42">
      <c r="J509" s="198"/>
      <c r="K509" s="198"/>
      <c r="L509" s="198"/>
      <c r="M509" s="198"/>
      <c r="N509" s="198"/>
      <c r="X509" s="581"/>
      <c r="Y509" s="581"/>
      <c r="Z509" s="581"/>
      <c r="AA509" s="581"/>
      <c r="AB509" s="581"/>
      <c r="AC509" s="581"/>
      <c r="AD509" s="581"/>
      <c r="AE509" s="581"/>
      <c r="AF509" s="581"/>
      <c r="AG509" s="581"/>
      <c r="AH509" s="581"/>
      <c r="AJ509" s="198"/>
      <c r="AL509" s="681" t="s">
        <v>500</v>
      </c>
      <c r="AM509" s="681" t="s">
        <v>1161</v>
      </c>
      <c r="AO509" s="581"/>
      <c r="AP509" s="581"/>
    </row>
    <row r="510" spans="10:42">
      <c r="J510" s="198"/>
      <c r="K510" s="198"/>
      <c r="L510" s="198"/>
      <c r="M510" s="198"/>
      <c r="N510" s="198"/>
      <c r="X510" s="581"/>
      <c r="Y510" s="581"/>
      <c r="Z510" s="581"/>
      <c r="AA510" s="581"/>
      <c r="AB510" s="581"/>
      <c r="AC510" s="581"/>
      <c r="AD510" s="581"/>
      <c r="AE510" s="581"/>
      <c r="AF510" s="581"/>
      <c r="AG510" s="581"/>
      <c r="AH510" s="581"/>
      <c r="AJ510" s="198"/>
      <c r="AL510" s="681" t="s">
        <v>500</v>
      </c>
      <c r="AM510" s="681" t="s">
        <v>1242</v>
      </c>
      <c r="AO510" s="581"/>
      <c r="AP510" s="581"/>
    </row>
    <row r="511" spans="10:42">
      <c r="J511" s="198"/>
      <c r="K511" s="198"/>
      <c r="L511" s="198"/>
      <c r="M511" s="198"/>
      <c r="N511" s="198"/>
      <c r="X511" s="581"/>
      <c r="Y511" s="581"/>
      <c r="Z511" s="581"/>
      <c r="AA511" s="581"/>
      <c r="AB511" s="581"/>
      <c r="AC511" s="581"/>
      <c r="AD511" s="581"/>
      <c r="AE511" s="581"/>
      <c r="AF511" s="581"/>
      <c r="AG511" s="581"/>
      <c r="AH511" s="581"/>
      <c r="AJ511" s="198"/>
      <c r="AL511" s="681" t="s">
        <v>500</v>
      </c>
      <c r="AM511" s="681" t="s">
        <v>905</v>
      </c>
      <c r="AO511" s="581"/>
      <c r="AP511" s="581"/>
    </row>
    <row r="512" spans="10:42">
      <c r="J512" s="198"/>
      <c r="K512" s="198"/>
      <c r="L512" s="198"/>
      <c r="M512" s="198"/>
      <c r="N512" s="198"/>
      <c r="X512" s="581"/>
      <c r="Y512" s="581"/>
      <c r="Z512" s="581"/>
      <c r="AA512" s="581"/>
      <c r="AB512" s="581"/>
      <c r="AC512" s="581"/>
      <c r="AD512" s="581"/>
      <c r="AE512" s="581"/>
      <c r="AF512" s="581"/>
      <c r="AG512" s="581"/>
      <c r="AH512" s="581"/>
      <c r="AJ512" s="198"/>
      <c r="AL512" s="681" t="s">
        <v>500</v>
      </c>
      <c r="AM512" s="681" t="s">
        <v>1332</v>
      </c>
      <c r="AO512" s="581"/>
      <c r="AP512" s="581"/>
    </row>
    <row r="513" spans="10:42">
      <c r="J513" s="198"/>
      <c r="K513" s="198"/>
      <c r="L513" s="198"/>
      <c r="M513" s="198"/>
      <c r="N513" s="198"/>
      <c r="X513" s="581"/>
      <c r="Y513" s="581"/>
      <c r="Z513" s="581"/>
      <c r="AA513" s="581"/>
      <c r="AB513" s="581"/>
      <c r="AC513" s="581"/>
      <c r="AD513" s="581"/>
      <c r="AE513" s="581"/>
      <c r="AF513" s="581"/>
      <c r="AG513" s="581"/>
      <c r="AH513" s="581"/>
      <c r="AJ513" s="198"/>
      <c r="AL513" s="681" t="s">
        <v>500</v>
      </c>
      <c r="AM513" s="681" t="s">
        <v>28</v>
      </c>
      <c r="AO513" s="581"/>
      <c r="AP513" s="581"/>
    </row>
    <row r="514" spans="10:42">
      <c r="J514" s="198"/>
      <c r="K514" s="198"/>
      <c r="L514" s="198"/>
      <c r="M514" s="198"/>
      <c r="N514" s="198"/>
      <c r="X514" s="581"/>
      <c r="Y514" s="581"/>
      <c r="Z514" s="581"/>
      <c r="AA514" s="581"/>
      <c r="AB514" s="581"/>
      <c r="AC514" s="581"/>
      <c r="AD514" s="581"/>
      <c r="AE514" s="581"/>
      <c r="AF514" s="581"/>
      <c r="AG514" s="581"/>
      <c r="AH514" s="581"/>
      <c r="AJ514" s="198"/>
      <c r="AL514" s="681" t="s">
        <v>500</v>
      </c>
      <c r="AM514" s="681" t="s">
        <v>854</v>
      </c>
      <c r="AO514" s="581"/>
      <c r="AP514" s="581"/>
    </row>
    <row r="515" spans="10:42">
      <c r="J515" s="198"/>
      <c r="K515" s="198"/>
      <c r="L515" s="198"/>
      <c r="M515" s="198"/>
      <c r="N515" s="198"/>
      <c r="X515" s="581"/>
      <c r="Y515" s="581"/>
      <c r="Z515" s="581"/>
      <c r="AA515" s="581"/>
      <c r="AB515" s="581"/>
      <c r="AC515" s="581"/>
      <c r="AD515" s="581"/>
      <c r="AE515" s="581"/>
      <c r="AF515" s="581"/>
      <c r="AG515" s="581"/>
      <c r="AH515" s="581"/>
      <c r="AJ515" s="198"/>
      <c r="AL515" s="681" t="s">
        <v>500</v>
      </c>
      <c r="AM515" s="681" t="s">
        <v>1102</v>
      </c>
      <c r="AO515" s="581"/>
      <c r="AP515" s="581"/>
    </row>
    <row r="516" spans="10:42">
      <c r="J516" s="198"/>
      <c r="K516" s="198"/>
      <c r="L516" s="198"/>
      <c r="M516" s="198"/>
      <c r="N516" s="198"/>
      <c r="X516" s="581"/>
      <c r="Y516" s="581"/>
      <c r="Z516" s="581"/>
      <c r="AA516" s="581"/>
      <c r="AB516" s="581"/>
      <c r="AC516" s="581"/>
      <c r="AD516" s="581"/>
      <c r="AE516" s="581"/>
      <c r="AF516" s="581"/>
      <c r="AG516" s="581"/>
      <c r="AH516" s="581"/>
      <c r="AJ516" s="198"/>
      <c r="AL516" s="681" t="s">
        <v>500</v>
      </c>
      <c r="AM516" s="681" t="s">
        <v>1525</v>
      </c>
      <c r="AO516" s="581"/>
      <c r="AP516" s="581"/>
    </row>
    <row r="517" spans="10:42">
      <c r="J517" s="198"/>
      <c r="K517" s="198"/>
      <c r="L517" s="198"/>
      <c r="M517" s="198"/>
      <c r="N517" s="198"/>
      <c r="X517" s="581"/>
      <c r="Y517" s="581"/>
      <c r="Z517" s="581"/>
      <c r="AA517" s="581"/>
      <c r="AB517" s="581"/>
      <c r="AC517" s="581"/>
      <c r="AD517" s="581"/>
      <c r="AE517" s="581"/>
      <c r="AF517" s="581"/>
      <c r="AG517" s="581"/>
      <c r="AH517" s="581"/>
      <c r="AJ517" s="198"/>
      <c r="AL517" s="681" t="s">
        <v>500</v>
      </c>
      <c r="AM517" s="681" t="s">
        <v>1527</v>
      </c>
      <c r="AO517" s="581"/>
      <c r="AP517" s="581"/>
    </row>
    <row r="518" spans="10:42">
      <c r="J518" s="198"/>
      <c r="K518" s="198"/>
      <c r="L518" s="198"/>
      <c r="M518" s="198"/>
      <c r="N518" s="198"/>
      <c r="X518" s="581"/>
      <c r="Y518" s="581"/>
      <c r="Z518" s="581"/>
      <c r="AA518" s="581"/>
      <c r="AB518" s="581"/>
      <c r="AC518" s="581"/>
      <c r="AD518" s="581"/>
      <c r="AE518" s="581"/>
      <c r="AF518" s="581"/>
      <c r="AG518" s="581"/>
      <c r="AH518" s="581"/>
      <c r="AJ518" s="198"/>
      <c r="AL518" s="681" t="s">
        <v>514</v>
      </c>
      <c r="AM518" s="681" t="s">
        <v>655</v>
      </c>
      <c r="AO518" s="581"/>
      <c r="AP518" s="581"/>
    </row>
    <row r="519" spans="10:42">
      <c r="J519" s="198"/>
      <c r="K519" s="198"/>
      <c r="L519" s="198"/>
      <c r="M519" s="198"/>
      <c r="N519" s="198"/>
      <c r="X519" s="581"/>
      <c r="Y519" s="581"/>
      <c r="Z519" s="581"/>
      <c r="AA519" s="581"/>
      <c r="AB519" s="581"/>
      <c r="AC519" s="581"/>
      <c r="AD519" s="581"/>
      <c r="AE519" s="581"/>
      <c r="AF519" s="581"/>
      <c r="AG519" s="581"/>
      <c r="AH519" s="581"/>
      <c r="AJ519" s="198"/>
      <c r="AL519" s="681" t="s">
        <v>514</v>
      </c>
      <c r="AM519" s="681" t="s">
        <v>1010</v>
      </c>
      <c r="AO519" s="581"/>
      <c r="AP519" s="581"/>
    </row>
    <row r="520" spans="10:42">
      <c r="J520" s="198"/>
      <c r="K520" s="198"/>
      <c r="L520" s="198"/>
      <c r="M520" s="198"/>
      <c r="N520" s="198"/>
      <c r="X520" s="581"/>
      <c r="Y520" s="581"/>
      <c r="Z520" s="581"/>
      <c r="AA520" s="581"/>
      <c r="AB520" s="581"/>
      <c r="AC520" s="581"/>
      <c r="AD520" s="581"/>
      <c r="AE520" s="581"/>
      <c r="AF520" s="581"/>
      <c r="AG520" s="581"/>
      <c r="AH520" s="581"/>
      <c r="AJ520" s="198"/>
      <c r="AL520" s="681" t="s">
        <v>514</v>
      </c>
      <c r="AM520" s="681" t="s">
        <v>604</v>
      </c>
      <c r="AO520" s="581"/>
      <c r="AP520" s="581"/>
    </row>
    <row r="521" spans="10:42">
      <c r="J521" s="198"/>
      <c r="K521" s="198"/>
      <c r="L521" s="198"/>
      <c r="M521" s="198"/>
      <c r="N521" s="198"/>
      <c r="X521" s="581"/>
      <c r="Y521" s="581"/>
      <c r="Z521" s="581"/>
      <c r="AA521" s="581"/>
      <c r="AB521" s="581"/>
      <c r="AC521" s="581"/>
      <c r="AD521" s="581"/>
      <c r="AE521" s="581"/>
      <c r="AF521" s="581"/>
      <c r="AG521" s="581"/>
      <c r="AH521" s="581"/>
      <c r="AJ521" s="198"/>
      <c r="AL521" s="681" t="s">
        <v>514</v>
      </c>
      <c r="AM521" s="681" t="s">
        <v>116</v>
      </c>
      <c r="AO521" s="581"/>
      <c r="AP521" s="581"/>
    </row>
    <row r="522" spans="10:42">
      <c r="J522" s="198"/>
      <c r="K522" s="198"/>
      <c r="L522" s="198"/>
      <c r="M522" s="198"/>
      <c r="N522" s="198"/>
      <c r="X522" s="581"/>
      <c r="Y522" s="581"/>
      <c r="Z522" s="581"/>
      <c r="AA522" s="581"/>
      <c r="AB522" s="581"/>
      <c r="AC522" s="581"/>
      <c r="AD522" s="581"/>
      <c r="AE522" s="581"/>
      <c r="AF522" s="581"/>
      <c r="AG522" s="581"/>
      <c r="AH522" s="581"/>
      <c r="AJ522" s="198"/>
      <c r="AL522" s="681" t="s">
        <v>514</v>
      </c>
      <c r="AM522" s="681" t="s">
        <v>135</v>
      </c>
      <c r="AO522" s="581"/>
      <c r="AP522" s="581"/>
    </row>
    <row r="523" spans="10:42">
      <c r="J523" s="198"/>
      <c r="K523" s="198"/>
      <c r="L523" s="198"/>
      <c r="M523" s="198"/>
      <c r="N523" s="198"/>
      <c r="X523" s="581"/>
      <c r="Y523" s="581"/>
      <c r="Z523" s="581"/>
      <c r="AA523" s="581"/>
      <c r="AB523" s="581"/>
      <c r="AC523" s="581"/>
      <c r="AD523" s="581"/>
      <c r="AE523" s="581"/>
      <c r="AF523" s="581"/>
      <c r="AG523" s="581"/>
      <c r="AH523" s="581"/>
      <c r="AJ523" s="198"/>
      <c r="AL523" s="681" t="s">
        <v>514</v>
      </c>
      <c r="AM523" s="681" t="s">
        <v>1529</v>
      </c>
      <c r="AO523" s="581"/>
      <c r="AP523" s="581"/>
    </row>
    <row r="524" spans="10:42">
      <c r="J524" s="198"/>
      <c r="K524" s="198"/>
      <c r="L524" s="198"/>
      <c r="M524" s="198"/>
      <c r="N524" s="198"/>
      <c r="X524" s="581"/>
      <c r="Y524" s="581"/>
      <c r="Z524" s="581"/>
      <c r="AA524" s="581"/>
      <c r="AB524" s="581"/>
      <c r="AC524" s="581"/>
      <c r="AD524" s="581"/>
      <c r="AE524" s="581"/>
      <c r="AF524" s="581"/>
      <c r="AG524" s="581"/>
      <c r="AH524" s="581"/>
      <c r="AJ524" s="198"/>
      <c r="AL524" s="681" t="s">
        <v>514</v>
      </c>
      <c r="AM524" s="681" t="s">
        <v>986</v>
      </c>
      <c r="AO524" s="581"/>
      <c r="AP524" s="581"/>
    </row>
    <row r="525" spans="10:42">
      <c r="J525" s="198"/>
      <c r="K525" s="198"/>
      <c r="L525" s="198"/>
      <c r="M525" s="198"/>
      <c r="N525" s="198"/>
      <c r="X525" s="581"/>
      <c r="Y525" s="581"/>
      <c r="Z525" s="581"/>
      <c r="AA525" s="581"/>
      <c r="AB525" s="581"/>
      <c r="AC525" s="581"/>
      <c r="AD525" s="581"/>
      <c r="AE525" s="581"/>
      <c r="AF525" s="581"/>
      <c r="AG525" s="581"/>
      <c r="AH525" s="581"/>
      <c r="AJ525" s="198"/>
      <c r="AL525" s="681" t="s">
        <v>514</v>
      </c>
      <c r="AM525" s="681" t="s">
        <v>1531</v>
      </c>
      <c r="AO525" s="581"/>
      <c r="AP525" s="581"/>
    </row>
    <row r="526" spans="10:42">
      <c r="J526" s="198"/>
      <c r="K526" s="198"/>
      <c r="L526" s="198"/>
      <c r="M526" s="198"/>
      <c r="N526" s="198"/>
      <c r="X526" s="581"/>
      <c r="Y526" s="581"/>
      <c r="Z526" s="581"/>
      <c r="AA526" s="581"/>
      <c r="AB526" s="581"/>
      <c r="AC526" s="581"/>
      <c r="AD526" s="581"/>
      <c r="AE526" s="581"/>
      <c r="AF526" s="581"/>
      <c r="AG526" s="581"/>
      <c r="AH526" s="581"/>
      <c r="AJ526" s="198"/>
      <c r="AL526" s="681" t="s">
        <v>514</v>
      </c>
      <c r="AM526" s="681" t="s">
        <v>356</v>
      </c>
      <c r="AO526" s="581"/>
      <c r="AP526" s="581"/>
    </row>
    <row r="527" spans="10:42">
      <c r="J527" s="198"/>
      <c r="K527" s="198"/>
      <c r="L527" s="198"/>
      <c r="M527" s="198"/>
      <c r="N527" s="198"/>
      <c r="X527" s="581"/>
      <c r="Y527" s="581"/>
      <c r="Z527" s="581"/>
      <c r="AA527" s="581"/>
      <c r="AB527" s="581"/>
      <c r="AC527" s="581"/>
      <c r="AD527" s="581"/>
      <c r="AE527" s="581"/>
      <c r="AF527" s="581"/>
      <c r="AG527" s="581"/>
      <c r="AH527" s="581"/>
      <c r="AJ527" s="198"/>
      <c r="AL527" s="681" t="s">
        <v>514</v>
      </c>
      <c r="AM527" s="681" t="s">
        <v>1532</v>
      </c>
      <c r="AO527" s="581"/>
      <c r="AP527" s="581"/>
    </row>
    <row r="528" spans="10:42">
      <c r="J528" s="198"/>
      <c r="K528" s="198"/>
      <c r="L528" s="198"/>
      <c r="M528" s="198"/>
      <c r="N528" s="198"/>
      <c r="X528" s="581"/>
      <c r="Y528" s="581"/>
      <c r="Z528" s="581"/>
      <c r="AA528" s="581"/>
      <c r="AB528" s="581"/>
      <c r="AC528" s="581"/>
      <c r="AD528" s="581"/>
      <c r="AE528" s="581"/>
      <c r="AF528" s="581"/>
      <c r="AG528" s="581"/>
      <c r="AH528" s="581"/>
      <c r="AJ528" s="198"/>
      <c r="AL528" s="681" t="s">
        <v>514</v>
      </c>
      <c r="AM528" s="681" t="s">
        <v>1013</v>
      </c>
      <c r="AO528" s="581"/>
      <c r="AP528" s="581"/>
    </row>
    <row r="529" spans="10:42">
      <c r="J529" s="198"/>
      <c r="K529" s="198"/>
      <c r="L529" s="198"/>
      <c r="M529" s="198"/>
      <c r="N529" s="198"/>
      <c r="X529" s="581"/>
      <c r="Y529" s="581"/>
      <c r="Z529" s="581"/>
      <c r="AA529" s="581"/>
      <c r="AB529" s="581"/>
      <c r="AC529" s="581"/>
      <c r="AD529" s="581"/>
      <c r="AE529" s="581"/>
      <c r="AF529" s="581"/>
      <c r="AG529" s="581"/>
      <c r="AH529" s="581"/>
      <c r="AJ529" s="198"/>
      <c r="AL529" s="681" t="s">
        <v>514</v>
      </c>
      <c r="AM529" s="681" t="s">
        <v>715</v>
      </c>
      <c r="AO529" s="581"/>
      <c r="AP529" s="581"/>
    </row>
    <row r="530" spans="10:42">
      <c r="J530" s="198"/>
      <c r="K530" s="198"/>
      <c r="L530" s="198"/>
      <c r="M530" s="198"/>
      <c r="N530" s="198"/>
      <c r="X530" s="581"/>
      <c r="Y530" s="581"/>
      <c r="Z530" s="581"/>
      <c r="AA530" s="581"/>
      <c r="AB530" s="581"/>
      <c r="AC530" s="581"/>
      <c r="AD530" s="581"/>
      <c r="AE530" s="581"/>
      <c r="AF530" s="581"/>
      <c r="AG530" s="581"/>
      <c r="AH530" s="581"/>
      <c r="AJ530" s="198"/>
      <c r="AL530" s="681" t="s">
        <v>514</v>
      </c>
      <c r="AM530" s="681" t="s">
        <v>1019</v>
      </c>
      <c r="AO530" s="581"/>
      <c r="AP530" s="581"/>
    </row>
    <row r="531" spans="10:42">
      <c r="J531" s="198"/>
      <c r="K531" s="198"/>
      <c r="L531" s="198"/>
      <c r="M531" s="198"/>
      <c r="N531" s="198"/>
      <c r="X531" s="581"/>
      <c r="Y531" s="581"/>
      <c r="Z531" s="581"/>
      <c r="AA531" s="581"/>
      <c r="AB531" s="581"/>
      <c r="AC531" s="581"/>
      <c r="AD531" s="581"/>
      <c r="AE531" s="581"/>
      <c r="AF531" s="581"/>
      <c r="AG531" s="581"/>
      <c r="AH531" s="581"/>
      <c r="AJ531" s="198"/>
      <c r="AL531" s="681" t="s">
        <v>514</v>
      </c>
      <c r="AM531" s="681" t="s">
        <v>363</v>
      </c>
      <c r="AO531" s="581"/>
      <c r="AP531" s="581"/>
    </row>
    <row r="532" spans="10:42">
      <c r="J532" s="198"/>
      <c r="K532" s="198"/>
      <c r="L532" s="198"/>
      <c r="M532" s="198"/>
      <c r="N532" s="198"/>
      <c r="X532" s="581"/>
      <c r="Y532" s="581"/>
      <c r="Z532" s="581"/>
      <c r="AA532" s="581"/>
      <c r="AB532" s="581"/>
      <c r="AC532" s="581"/>
      <c r="AD532" s="581"/>
      <c r="AE532" s="581"/>
      <c r="AF532" s="581"/>
      <c r="AG532" s="581"/>
      <c r="AH532" s="581"/>
      <c r="AJ532" s="198"/>
      <c r="AL532" s="681" t="s">
        <v>514</v>
      </c>
      <c r="AM532" s="681" t="s">
        <v>1020</v>
      </c>
      <c r="AO532" s="581"/>
      <c r="AP532" s="581"/>
    </row>
    <row r="533" spans="10:42">
      <c r="J533" s="198"/>
      <c r="K533" s="198"/>
      <c r="L533" s="198"/>
      <c r="M533" s="198"/>
      <c r="N533" s="198"/>
      <c r="X533" s="581"/>
      <c r="Y533" s="581"/>
      <c r="Z533" s="581"/>
      <c r="AA533" s="581"/>
      <c r="AB533" s="581"/>
      <c r="AC533" s="581"/>
      <c r="AD533" s="581"/>
      <c r="AE533" s="581"/>
      <c r="AF533" s="581"/>
      <c r="AG533" s="581"/>
      <c r="AH533" s="581"/>
      <c r="AJ533" s="198"/>
      <c r="AL533" s="681" t="s">
        <v>514</v>
      </c>
      <c r="AM533" s="681" t="s">
        <v>393</v>
      </c>
      <c r="AO533" s="581"/>
      <c r="AP533" s="581"/>
    </row>
    <row r="534" spans="10:42">
      <c r="J534" s="198"/>
      <c r="K534" s="198"/>
      <c r="L534" s="198"/>
      <c r="M534" s="198"/>
      <c r="N534" s="198"/>
      <c r="X534" s="581"/>
      <c r="Y534" s="581"/>
      <c r="Z534" s="581"/>
      <c r="AA534" s="581"/>
      <c r="AB534" s="581"/>
      <c r="AC534" s="581"/>
      <c r="AD534" s="581"/>
      <c r="AE534" s="581"/>
      <c r="AF534" s="581"/>
      <c r="AG534" s="581"/>
      <c r="AH534" s="581"/>
      <c r="AJ534" s="198"/>
      <c r="AL534" s="681" t="s">
        <v>514</v>
      </c>
      <c r="AM534" s="681" t="s">
        <v>512</v>
      </c>
      <c r="AO534" s="581"/>
      <c r="AP534" s="581"/>
    </row>
    <row r="535" spans="10:42">
      <c r="J535" s="198"/>
      <c r="K535" s="198"/>
      <c r="L535" s="198"/>
      <c r="M535" s="198"/>
      <c r="N535" s="198"/>
      <c r="X535" s="581"/>
      <c r="Y535" s="581"/>
      <c r="Z535" s="581"/>
      <c r="AA535" s="581"/>
      <c r="AB535" s="581"/>
      <c r="AC535" s="581"/>
      <c r="AD535" s="581"/>
      <c r="AE535" s="581"/>
      <c r="AF535" s="581"/>
      <c r="AG535" s="581"/>
      <c r="AH535" s="581"/>
      <c r="AJ535" s="198"/>
      <c r="AL535" s="681" t="s">
        <v>514</v>
      </c>
      <c r="AM535" s="681" t="s">
        <v>877</v>
      </c>
      <c r="AO535" s="581"/>
      <c r="AP535" s="581"/>
    </row>
    <row r="536" spans="10:42">
      <c r="J536" s="198"/>
      <c r="K536" s="198"/>
      <c r="L536" s="198"/>
      <c r="M536" s="198"/>
      <c r="N536" s="198"/>
      <c r="X536" s="581"/>
      <c r="Y536" s="581"/>
      <c r="Z536" s="581"/>
      <c r="AA536" s="581"/>
      <c r="AB536" s="581"/>
      <c r="AC536" s="581"/>
      <c r="AD536" s="581"/>
      <c r="AE536" s="581"/>
      <c r="AF536" s="581"/>
      <c r="AG536" s="581"/>
      <c r="AH536" s="581"/>
      <c r="AJ536" s="198"/>
      <c r="AL536" s="681" t="s">
        <v>514</v>
      </c>
      <c r="AM536" s="681" t="s">
        <v>970</v>
      </c>
      <c r="AO536" s="581"/>
      <c r="AP536" s="581"/>
    </row>
    <row r="537" spans="10:42">
      <c r="J537" s="198"/>
      <c r="K537" s="198"/>
      <c r="L537" s="198"/>
      <c r="M537" s="198"/>
      <c r="N537" s="198"/>
      <c r="X537" s="581"/>
      <c r="Y537" s="581"/>
      <c r="Z537" s="581"/>
      <c r="AA537" s="581"/>
      <c r="AB537" s="581"/>
      <c r="AC537" s="581"/>
      <c r="AD537" s="581"/>
      <c r="AE537" s="581"/>
      <c r="AF537" s="581"/>
      <c r="AG537" s="581"/>
      <c r="AH537" s="581"/>
      <c r="AJ537" s="198"/>
      <c r="AL537" s="681" t="s">
        <v>514</v>
      </c>
      <c r="AM537" s="681" t="s">
        <v>1024</v>
      </c>
      <c r="AO537" s="581"/>
      <c r="AP537" s="581"/>
    </row>
    <row r="538" spans="10:42">
      <c r="J538" s="198"/>
      <c r="K538" s="198"/>
      <c r="L538" s="198"/>
      <c r="M538" s="198"/>
      <c r="N538" s="198"/>
      <c r="X538" s="581"/>
      <c r="Y538" s="581"/>
      <c r="Z538" s="581"/>
      <c r="AA538" s="581"/>
      <c r="AB538" s="581"/>
      <c r="AC538" s="581"/>
      <c r="AD538" s="581"/>
      <c r="AE538" s="581"/>
      <c r="AF538" s="581"/>
      <c r="AG538" s="581"/>
      <c r="AH538" s="581"/>
      <c r="AJ538" s="198"/>
      <c r="AL538" s="681" t="s">
        <v>514</v>
      </c>
      <c r="AM538" s="681" t="s">
        <v>882</v>
      </c>
      <c r="AO538" s="581"/>
      <c r="AP538" s="581"/>
    </row>
    <row r="539" spans="10:42">
      <c r="J539" s="198"/>
      <c r="K539" s="198"/>
      <c r="L539" s="198"/>
      <c r="M539" s="198"/>
      <c r="N539" s="198"/>
      <c r="X539" s="581"/>
      <c r="Y539" s="581"/>
      <c r="Z539" s="581"/>
      <c r="AA539" s="581"/>
      <c r="AB539" s="581"/>
      <c r="AC539" s="581"/>
      <c r="AD539" s="581"/>
      <c r="AE539" s="581"/>
      <c r="AF539" s="581"/>
      <c r="AG539" s="581"/>
      <c r="AH539" s="581"/>
      <c r="AJ539" s="198"/>
      <c r="AL539" s="681" t="s">
        <v>514</v>
      </c>
      <c r="AM539" s="681" t="s">
        <v>1027</v>
      </c>
      <c r="AO539" s="581"/>
      <c r="AP539" s="581"/>
    </row>
    <row r="540" spans="10:42">
      <c r="J540" s="198"/>
      <c r="K540" s="198"/>
      <c r="L540" s="198"/>
      <c r="M540" s="198"/>
      <c r="N540" s="198"/>
      <c r="X540" s="581"/>
      <c r="Y540" s="581"/>
      <c r="Z540" s="581"/>
      <c r="AA540" s="581"/>
      <c r="AB540" s="581"/>
      <c r="AC540" s="581"/>
      <c r="AD540" s="581"/>
      <c r="AE540" s="581"/>
      <c r="AF540" s="581"/>
      <c r="AG540" s="581"/>
      <c r="AH540" s="581"/>
      <c r="AJ540" s="198"/>
      <c r="AL540" s="681" t="s">
        <v>514</v>
      </c>
      <c r="AM540" s="681" t="s">
        <v>782</v>
      </c>
      <c r="AO540" s="581"/>
      <c r="AP540" s="581"/>
    </row>
    <row r="541" spans="10:42">
      <c r="J541" s="198"/>
      <c r="K541" s="198"/>
      <c r="L541" s="198"/>
      <c r="M541" s="198"/>
      <c r="N541" s="198"/>
      <c r="X541" s="581"/>
      <c r="Y541" s="581"/>
      <c r="Z541" s="581"/>
      <c r="AA541" s="581"/>
      <c r="AB541" s="581"/>
      <c r="AC541" s="581"/>
      <c r="AD541" s="581"/>
      <c r="AE541" s="581"/>
      <c r="AF541" s="581"/>
      <c r="AG541" s="581"/>
      <c r="AH541" s="581"/>
      <c r="AJ541" s="198"/>
      <c r="AL541" s="681" t="s">
        <v>514</v>
      </c>
      <c r="AM541" s="681" t="s">
        <v>1505</v>
      </c>
      <c r="AO541" s="581"/>
      <c r="AP541" s="581"/>
    </row>
    <row r="542" spans="10:42">
      <c r="J542" s="198"/>
      <c r="K542" s="198"/>
      <c r="L542" s="198"/>
      <c r="M542" s="198"/>
      <c r="N542" s="198"/>
      <c r="X542" s="581"/>
      <c r="Y542" s="581"/>
      <c r="Z542" s="581"/>
      <c r="AA542" s="581"/>
      <c r="AB542" s="581"/>
      <c r="AC542" s="581"/>
      <c r="AD542" s="581"/>
      <c r="AE542" s="581"/>
      <c r="AF542" s="581"/>
      <c r="AG542" s="581"/>
      <c r="AH542" s="581"/>
      <c r="AJ542" s="198"/>
      <c r="AL542" s="681" t="s">
        <v>514</v>
      </c>
      <c r="AM542" s="681" t="s">
        <v>1533</v>
      </c>
      <c r="AO542" s="581"/>
      <c r="AP542" s="581"/>
    </row>
    <row r="543" spans="10:42">
      <c r="J543" s="198"/>
      <c r="K543" s="198"/>
      <c r="L543" s="198"/>
      <c r="M543" s="198"/>
      <c r="N543" s="198"/>
      <c r="X543" s="581"/>
      <c r="Y543" s="581"/>
      <c r="Z543" s="581"/>
      <c r="AA543" s="581"/>
      <c r="AB543" s="581"/>
      <c r="AC543" s="581"/>
      <c r="AD543" s="581"/>
      <c r="AE543" s="581"/>
      <c r="AF543" s="581"/>
      <c r="AG543" s="581"/>
      <c r="AH543" s="581"/>
      <c r="AJ543" s="198"/>
      <c r="AL543" s="681" t="s">
        <v>514</v>
      </c>
      <c r="AM543" s="681" t="s">
        <v>717</v>
      </c>
      <c r="AO543" s="581"/>
      <c r="AP543" s="581"/>
    </row>
    <row r="544" spans="10:42">
      <c r="J544" s="198"/>
      <c r="K544" s="198"/>
      <c r="L544" s="198"/>
      <c r="M544" s="198"/>
      <c r="N544" s="198"/>
      <c r="X544" s="581"/>
      <c r="Y544" s="581"/>
      <c r="Z544" s="581"/>
      <c r="AA544" s="581"/>
      <c r="AB544" s="581"/>
      <c r="AC544" s="581"/>
      <c r="AD544" s="581"/>
      <c r="AE544" s="581"/>
      <c r="AF544" s="581"/>
      <c r="AG544" s="581"/>
      <c r="AH544" s="581"/>
      <c r="AJ544" s="198"/>
      <c r="AL544" s="681" t="s">
        <v>514</v>
      </c>
      <c r="AM544" s="681" t="s">
        <v>1030</v>
      </c>
      <c r="AO544" s="581"/>
      <c r="AP544" s="581"/>
    </row>
    <row r="545" spans="10:42">
      <c r="J545" s="198"/>
      <c r="K545" s="198"/>
      <c r="L545" s="198"/>
      <c r="M545" s="198"/>
      <c r="N545" s="198"/>
      <c r="X545" s="581"/>
      <c r="Y545" s="581"/>
      <c r="Z545" s="581"/>
      <c r="AA545" s="581"/>
      <c r="AB545" s="581"/>
      <c r="AC545" s="581"/>
      <c r="AD545" s="581"/>
      <c r="AE545" s="581"/>
      <c r="AF545" s="581"/>
      <c r="AG545" s="581"/>
      <c r="AH545" s="581"/>
      <c r="AJ545" s="198"/>
      <c r="AL545" s="681" t="s">
        <v>514</v>
      </c>
      <c r="AM545" s="681" t="s">
        <v>443</v>
      </c>
      <c r="AO545" s="581"/>
      <c r="AP545" s="581"/>
    </row>
    <row r="546" spans="10:42">
      <c r="J546" s="198"/>
      <c r="K546" s="198"/>
      <c r="L546" s="198"/>
      <c r="M546" s="198"/>
      <c r="N546" s="198"/>
      <c r="X546" s="581"/>
      <c r="Y546" s="581"/>
      <c r="Z546" s="581"/>
      <c r="AA546" s="581"/>
      <c r="AB546" s="581"/>
      <c r="AC546" s="581"/>
      <c r="AD546" s="581"/>
      <c r="AE546" s="581"/>
      <c r="AF546" s="581"/>
      <c r="AG546" s="581"/>
      <c r="AH546" s="581"/>
      <c r="AJ546" s="198"/>
      <c r="AL546" s="681" t="s">
        <v>514</v>
      </c>
      <c r="AM546" s="681" t="s">
        <v>1034</v>
      </c>
      <c r="AO546" s="581"/>
      <c r="AP546" s="581"/>
    </row>
    <row r="547" spans="10:42">
      <c r="J547" s="198"/>
      <c r="K547" s="198"/>
      <c r="L547" s="198"/>
      <c r="M547" s="198"/>
      <c r="N547" s="198"/>
      <c r="X547" s="581"/>
      <c r="Y547" s="581"/>
      <c r="Z547" s="581"/>
      <c r="AA547" s="581"/>
      <c r="AB547" s="581"/>
      <c r="AC547" s="581"/>
      <c r="AD547" s="581"/>
      <c r="AE547" s="581"/>
      <c r="AF547" s="581"/>
      <c r="AG547" s="581"/>
      <c r="AH547" s="581"/>
      <c r="AJ547" s="198"/>
      <c r="AL547" s="681" t="s">
        <v>514</v>
      </c>
      <c r="AM547" s="681" t="s">
        <v>888</v>
      </c>
      <c r="AO547" s="581"/>
      <c r="AP547" s="581"/>
    </row>
    <row r="548" spans="10:42">
      <c r="J548" s="198"/>
      <c r="K548" s="198"/>
      <c r="L548" s="198"/>
      <c r="M548" s="198"/>
      <c r="N548" s="198"/>
      <c r="X548" s="581"/>
      <c r="Y548" s="581"/>
      <c r="Z548" s="581"/>
      <c r="AA548" s="581"/>
      <c r="AB548" s="581"/>
      <c r="AC548" s="581"/>
      <c r="AD548" s="581"/>
      <c r="AE548" s="581"/>
      <c r="AF548" s="581"/>
      <c r="AG548" s="581"/>
      <c r="AH548" s="581"/>
      <c r="AJ548" s="198"/>
      <c r="AL548" s="681" t="s">
        <v>514</v>
      </c>
      <c r="AM548" s="681" t="s">
        <v>965</v>
      </c>
      <c r="AO548" s="581"/>
      <c r="AP548" s="581"/>
    </row>
    <row r="549" spans="10:42">
      <c r="J549" s="198"/>
      <c r="K549" s="198"/>
      <c r="L549" s="198"/>
      <c r="M549" s="198"/>
      <c r="N549" s="198"/>
      <c r="X549" s="581"/>
      <c r="Y549" s="581"/>
      <c r="Z549" s="581"/>
      <c r="AA549" s="581"/>
      <c r="AB549" s="581"/>
      <c r="AC549" s="581"/>
      <c r="AD549" s="581"/>
      <c r="AE549" s="581"/>
      <c r="AF549" s="581"/>
      <c r="AG549" s="581"/>
      <c r="AH549" s="581"/>
      <c r="AJ549" s="198"/>
      <c r="AL549" s="681" t="s">
        <v>514</v>
      </c>
      <c r="AM549" s="681" t="s">
        <v>399</v>
      </c>
      <c r="AO549" s="581"/>
      <c r="AP549" s="581"/>
    </row>
    <row r="550" spans="10:42">
      <c r="J550" s="198"/>
      <c r="K550" s="198"/>
      <c r="L550" s="198"/>
      <c r="M550" s="198"/>
      <c r="N550" s="198"/>
      <c r="X550" s="581"/>
      <c r="Y550" s="581"/>
      <c r="Z550" s="581"/>
      <c r="AA550" s="581"/>
      <c r="AB550" s="581"/>
      <c r="AC550" s="581"/>
      <c r="AD550" s="581"/>
      <c r="AE550" s="581"/>
      <c r="AF550" s="581"/>
      <c r="AG550" s="581"/>
      <c r="AH550" s="581"/>
      <c r="AJ550" s="198"/>
      <c r="AL550" s="681" t="s">
        <v>514</v>
      </c>
      <c r="AM550" s="681" t="s">
        <v>969</v>
      </c>
      <c r="AO550" s="581"/>
      <c r="AP550" s="581"/>
    </row>
    <row r="551" spans="10:42">
      <c r="J551" s="198"/>
      <c r="K551" s="198"/>
      <c r="L551" s="198"/>
      <c r="M551" s="198"/>
      <c r="N551" s="198"/>
      <c r="X551" s="581"/>
      <c r="Y551" s="581"/>
      <c r="Z551" s="581"/>
      <c r="AA551" s="581"/>
      <c r="AB551" s="581"/>
      <c r="AC551" s="581"/>
      <c r="AD551" s="581"/>
      <c r="AE551" s="581"/>
      <c r="AF551" s="581"/>
      <c r="AG551" s="581"/>
      <c r="AH551" s="581"/>
      <c r="AJ551" s="198"/>
      <c r="AL551" s="681" t="s">
        <v>514</v>
      </c>
      <c r="AM551" s="681" t="s">
        <v>1045</v>
      </c>
      <c r="AO551" s="581"/>
      <c r="AP551" s="581"/>
    </row>
    <row r="552" spans="10:42">
      <c r="J552" s="198"/>
      <c r="K552" s="198"/>
      <c r="L552" s="198"/>
      <c r="M552" s="198"/>
      <c r="N552" s="198"/>
      <c r="X552" s="581"/>
      <c r="Y552" s="581"/>
      <c r="Z552" s="581"/>
      <c r="AA552" s="581"/>
      <c r="AB552" s="581"/>
      <c r="AC552" s="581"/>
      <c r="AD552" s="581"/>
      <c r="AE552" s="581"/>
      <c r="AF552" s="581"/>
      <c r="AG552" s="581"/>
      <c r="AH552" s="581"/>
      <c r="AJ552" s="198"/>
      <c r="AL552" s="681" t="s">
        <v>514</v>
      </c>
      <c r="AM552" s="681" t="s">
        <v>232</v>
      </c>
      <c r="AO552" s="581"/>
      <c r="AP552" s="581"/>
    </row>
    <row r="553" spans="10:42">
      <c r="J553" s="198"/>
      <c r="K553" s="198"/>
      <c r="L553" s="198"/>
      <c r="M553" s="198"/>
      <c r="N553" s="198"/>
      <c r="X553" s="581"/>
      <c r="Y553" s="581"/>
      <c r="Z553" s="581"/>
      <c r="AA553" s="581"/>
      <c r="AB553" s="581"/>
      <c r="AC553" s="581"/>
      <c r="AD553" s="581"/>
      <c r="AE553" s="581"/>
      <c r="AF553" s="581"/>
      <c r="AG553" s="581"/>
      <c r="AH553" s="581"/>
      <c r="AJ553" s="198"/>
      <c r="AL553" s="681" t="s">
        <v>514</v>
      </c>
      <c r="AM553" s="681" t="s">
        <v>1049</v>
      </c>
      <c r="AO553" s="581"/>
      <c r="AP553" s="581"/>
    </row>
    <row r="554" spans="10:42">
      <c r="J554" s="198"/>
      <c r="K554" s="198"/>
      <c r="L554" s="198"/>
      <c r="M554" s="198"/>
      <c r="N554" s="198"/>
      <c r="X554" s="581"/>
      <c r="Y554" s="581"/>
      <c r="Z554" s="581"/>
      <c r="AA554" s="581"/>
      <c r="AB554" s="581"/>
      <c r="AC554" s="581"/>
      <c r="AD554" s="581"/>
      <c r="AE554" s="581"/>
      <c r="AF554" s="581"/>
      <c r="AG554" s="581"/>
      <c r="AH554" s="581"/>
      <c r="AJ554" s="198"/>
      <c r="AL554" s="681" t="s">
        <v>514</v>
      </c>
      <c r="AM554" s="681" t="s">
        <v>630</v>
      </c>
      <c r="AO554" s="581"/>
      <c r="AP554" s="581"/>
    </row>
    <row r="555" spans="10:42">
      <c r="J555" s="198"/>
      <c r="K555" s="198"/>
      <c r="L555" s="198"/>
      <c r="M555" s="198"/>
      <c r="N555" s="198"/>
      <c r="X555" s="581"/>
      <c r="Y555" s="581"/>
      <c r="Z555" s="581"/>
      <c r="AA555" s="581"/>
      <c r="AB555" s="581"/>
      <c r="AC555" s="581"/>
      <c r="AD555" s="581"/>
      <c r="AE555" s="581"/>
      <c r="AF555" s="581"/>
      <c r="AG555" s="581"/>
      <c r="AH555" s="581"/>
      <c r="AJ555" s="198"/>
      <c r="AL555" s="681" t="s">
        <v>514</v>
      </c>
      <c r="AM555" s="681" t="s">
        <v>639</v>
      </c>
      <c r="AO555" s="581"/>
      <c r="AP555" s="581"/>
    </row>
    <row r="556" spans="10:42">
      <c r="J556" s="198"/>
      <c r="K556" s="198"/>
      <c r="L556" s="198"/>
      <c r="M556" s="198"/>
      <c r="N556" s="198"/>
      <c r="X556" s="581"/>
      <c r="Y556" s="581"/>
      <c r="Z556" s="581"/>
      <c r="AA556" s="581"/>
      <c r="AB556" s="581"/>
      <c r="AC556" s="581"/>
      <c r="AD556" s="581"/>
      <c r="AE556" s="581"/>
      <c r="AF556" s="581"/>
      <c r="AG556" s="581"/>
      <c r="AH556" s="581"/>
      <c r="AJ556" s="198"/>
      <c r="AL556" s="681" t="s">
        <v>514</v>
      </c>
      <c r="AM556" s="681" t="s">
        <v>892</v>
      </c>
      <c r="AO556" s="581"/>
      <c r="AP556" s="581"/>
    </row>
    <row r="557" spans="10:42">
      <c r="J557" s="198"/>
      <c r="K557" s="198"/>
      <c r="L557" s="198"/>
      <c r="M557" s="198"/>
      <c r="N557" s="198"/>
      <c r="X557" s="581"/>
      <c r="Y557" s="581"/>
      <c r="Z557" s="581"/>
      <c r="AA557" s="581"/>
      <c r="AB557" s="581"/>
      <c r="AC557" s="581"/>
      <c r="AD557" s="581"/>
      <c r="AE557" s="581"/>
      <c r="AF557" s="581"/>
      <c r="AG557" s="581"/>
      <c r="AH557" s="581"/>
      <c r="AJ557" s="198"/>
      <c r="AL557" s="681" t="s">
        <v>514</v>
      </c>
      <c r="AM557" s="681" t="s">
        <v>2161</v>
      </c>
      <c r="AO557" s="581"/>
      <c r="AP557" s="581"/>
    </row>
    <row r="558" spans="10:42">
      <c r="J558" s="198"/>
      <c r="K558" s="198"/>
      <c r="L558" s="198"/>
      <c r="M558" s="198"/>
      <c r="N558" s="198"/>
      <c r="X558" s="581"/>
      <c r="Y558" s="581"/>
      <c r="Z558" s="581"/>
      <c r="AA558" s="581"/>
      <c r="AB558" s="581"/>
      <c r="AC558" s="581"/>
      <c r="AD558" s="581"/>
      <c r="AE558" s="581"/>
      <c r="AF558" s="581"/>
      <c r="AG558" s="581"/>
      <c r="AH558" s="581"/>
      <c r="AJ558" s="198"/>
      <c r="AL558" s="681" t="s">
        <v>514</v>
      </c>
      <c r="AM558" s="681" t="s">
        <v>784</v>
      </c>
      <c r="AO558" s="581"/>
      <c r="AP558" s="581"/>
    </row>
    <row r="559" spans="10:42">
      <c r="J559" s="198"/>
      <c r="K559" s="198"/>
      <c r="L559" s="198"/>
      <c r="M559" s="198"/>
      <c r="N559" s="198"/>
      <c r="X559" s="581"/>
      <c r="Y559" s="581"/>
      <c r="Z559" s="581"/>
      <c r="AA559" s="581"/>
      <c r="AB559" s="581"/>
      <c r="AC559" s="581"/>
      <c r="AD559" s="581"/>
      <c r="AE559" s="581"/>
      <c r="AF559" s="581"/>
      <c r="AG559" s="581"/>
      <c r="AH559" s="581"/>
      <c r="AJ559" s="198"/>
      <c r="AL559" s="681" t="s">
        <v>514</v>
      </c>
      <c r="AM559" s="681" t="s">
        <v>309</v>
      </c>
      <c r="AO559" s="581"/>
      <c r="AP559" s="581"/>
    </row>
    <row r="560" spans="10:42">
      <c r="J560" s="198"/>
      <c r="K560" s="198"/>
      <c r="L560" s="198"/>
      <c r="M560" s="198"/>
      <c r="N560" s="198"/>
      <c r="X560" s="581"/>
      <c r="Y560" s="581"/>
      <c r="Z560" s="581"/>
      <c r="AA560" s="581"/>
      <c r="AB560" s="581"/>
      <c r="AC560" s="581"/>
      <c r="AD560" s="581"/>
      <c r="AE560" s="581"/>
      <c r="AF560" s="581"/>
      <c r="AG560" s="581"/>
      <c r="AH560" s="581"/>
      <c r="AJ560" s="198"/>
      <c r="AL560" s="681" t="s">
        <v>514</v>
      </c>
      <c r="AM560" s="681" t="s">
        <v>546</v>
      </c>
      <c r="AO560" s="581"/>
      <c r="AP560" s="581"/>
    </row>
    <row r="561" spans="10:42">
      <c r="J561" s="198"/>
      <c r="K561" s="198"/>
      <c r="L561" s="198"/>
      <c r="M561" s="198"/>
      <c r="N561" s="198"/>
      <c r="X561" s="581"/>
      <c r="Y561" s="581"/>
      <c r="Z561" s="581"/>
      <c r="AA561" s="581"/>
      <c r="AB561" s="581"/>
      <c r="AC561" s="581"/>
      <c r="AD561" s="581"/>
      <c r="AE561" s="581"/>
      <c r="AF561" s="581"/>
      <c r="AG561" s="581"/>
      <c r="AH561" s="581"/>
      <c r="AJ561" s="198"/>
      <c r="AL561" s="681" t="s">
        <v>514</v>
      </c>
      <c r="AM561" s="681" t="s">
        <v>1335</v>
      </c>
      <c r="AO561" s="581"/>
      <c r="AP561" s="581"/>
    </row>
    <row r="562" spans="10:42">
      <c r="J562" s="198"/>
      <c r="K562" s="198"/>
      <c r="L562" s="198"/>
      <c r="M562" s="198"/>
      <c r="N562" s="198"/>
      <c r="X562" s="581"/>
      <c r="Y562" s="581"/>
      <c r="Z562" s="581"/>
      <c r="AA562" s="581"/>
      <c r="AB562" s="581"/>
      <c r="AC562" s="581"/>
      <c r="AD562" s="581"/>
      <c r="AE562" s="581"/>
      <c r="AF562" s="581"/>
      <c r="AG562" s="581"/>
      <c r="AH562" s="581"/>
      <c r="AJ562" s="198"/>
      <c r="AL562" s="681" t="s">
        <v>514</v>
      </c>
      <c r="AM562" s="681" t="s">
        <v>1338</v>
      </c>
      <c r="AO562" s="581"/>
      <c r="AP562" s="581"/>
    </row>
    <row r="563" spans="10:42">
      <c r="J563" s="198"/>
      <c r="K563" s="198"/>
      <c r="L563" s="198"/>
      <c r="M563" s="198"/>
      <c r="N563" s="198"/>
      <c r="X563" s="581"/>
      <c r="Y563" s="581"/>
      <c r="Z563" s="581"/>
      <c r="AA563" s="581"/>
      <c r="AB563" s="581"/>
      <c r="AC563" s="581"/>
      <c r="AD563" s="581"/>
      <c r="AE563" s="581"/>
      <c r="AF563" s="581"/>
      <c r="AG563" s="581"/>
      <c r="AH563" s="581"/>
      <c r="AJ563" s="198"/>
      <c r="AL563" s="681" t="s">
        <v>514</v>
      </c>
      <c r="AM563" s="681" t="s">
        <v>1534</v>
      </c>
      <c r="AO563" s="581"/>
      <c r="AP563" s="581"/>
    </row>
    <row r="564" spans="10:42">
      <c r="J564" s="198"/>
      <c r="K564" s="198"/>
      <c r="L564" s="198"/>
      <c r="M564" s="198"/>
      <c r="N564" s="198"/>
      <c r="X564" s="581"/>
      <c r="Y564" s="581"/>
      <c r="Z564" s="581"/>
      <c r="AA564" s="581"/>
      <c r="AB564" s="581"/>
      <c r="AC564" s="581"/>
      <c r="AD564" s="581"/>
      <c r="AE564" s="581"/>
      <c r="AF564" s="581"/>
      <c r="AG564" s="581"/>
      <c r="AH564" s="581"/>
      <c r="AJ564" s="198"/>
      <c r="AL564" s="681" t="s">
        <v>514</v>
      </c>
      <c r="AM564" s="681" t="s">
        <v>387</v>
      </c>
      <c r="AO564" s="581"/>
      <c r="AP564" s="581"/>
    </row>
    <row r="565" spans="10:42">
      <c r="J565" s="198"/>
      <c r="K565" s="198"/>
      <c r="L565" s="198"/>
      <c r="M565" s="198"/>
      <c r="N565" s="198"/>
      <c r="X565" s="581"/>
      <c r="Y565" s="581"/>
      <c r="Z565" s="581"/>
      <c r="AA565" s="581"/>
      <c r="AB565" s="581"/>
      <c r="AC565" s="581"/>
      <c r="AD565" s="581"/>
      <c r="AE565" s="581"/>
      <c r="AF565" s="581"/>
      <c r="AG565" s="581"/>
      <c r="AH565" s="581"/>
      <c r="AJ565" s="198"/>
      <c r="AL565" s="681" t="s">
        <v>514</v>
      </c>
      <c r="AM565" s="681" t="s">
        <v>814</v>
      </c>
      <c r="AO565" s="581"/>
      <c r="AP565" s="581"/>
    </row>
    <row r="566" spans="10:42">
      <c r="J566" s="198"/>
      <c r="K566" s="198"/>
      <c r="L566" s="198"/>
      <c r="M566" s="198"/>
      <c r="N566" s="198"/>
      <c r="X566" s="581"/>
      <c r="Y566" s="581"/>
      <c r="Z566" s="581"/>
      <c r="AA566" s="581"/>
      <c r="AB566" s="581"/>
      <c r="AC566" s="581"/>
      <c r="AD566" s="581"/>
      <c r="AE566" s="581"/>
      <c r="AF566" s="581"/>
      <c r="AG566" s="581"/>
      <c r="AH566" s="581"/>
      <c r="AJ566" s="198"/>
      <c r="AL566" s="681" t="s">
        <v>514</v>
      </c>
      <c r="AM566" s="681" t="s">
        <v>1200</v>
      </c>
      <c r="AO566" s="581"/>
      <c r="AP566" s="581"/>
    </row>
    <row r="567" spans="10:42">
      <c r="J567" s="198"/>
      <c r="K567" s="198"/>
      <c r="L567" s="198"/>
      <c r="M567" s="198"/>
      <c r="N567" s="198"/>
      <c r="X567" s="581"/>
      <c r="Y567" s="581"/>
      <c r="Z567" s="581"/>
      <c r="AA567" s="581"/>
      <c r="AB567" s="581"/>
      <c r="AC567" s="581"/>
      <c r="AD567" s="581"/>
      <c r="AE567" s="581"/>
      <c r="AF567" s="581"/>
      <c r="AG567" s="581"/>
      <c r="AH567" s="581"/>
      <c r="AJ567" s="198"/>
      <c r="AL567" s="681" t="s">
        <v>514</v>
      </c>
      <c r="AM567" s="681" t="s">
        <v>1342</v>
      </c>
      <c r="AO567" s="581"/>
      <c r="AP567" s="581"/>
    </row>
    <row r="568" spans="10:42">
      <c r="J568" s="198"/>
      <c r="K568" s="198"/>
      <c r="L568" s="198"/>
      <c r="M568" s="198"/>
      <c r="N568" s="198"/>
      <c r="X568" s="581"/>
      <c r="Y568" s="581"/>
      <c r="Z568" s="581"/>
      <c r="AA568" s="581"/>
      <c r="AB568" s="581"/>
      <c r="AC568" s="581"/>
      <c r="AD568" s="581"/>
      <c r="AE568" s="581"/>
      <c r="AF568" s="581"/>
      <c r="AG568" s="581"/>
      <c r="AH568" s="581"/>
      <c r="AJ568" s="198"/>
      <c r="AL568" s="681" t="s">
        <v>514</v>
      </c>
      <c r="AM568" s="681" t="s">
        <v>1535</v>
      </c>
      <c r="AO568" s="581"/>
      <c r="AP568" s="581"/>
    </row>
    <row r="569" spans="10:42">
      <c r="J569" s="198"/>
      <c r="K569" s="198"/>
      <c r="L569" s="198"/>
      <c r="M569" s="198"/>
      <c r="N569" s="198"/>
      <c r="X569" s="581"/>
      <c r="Y569" s="581"/>
      <c r="Z569" s="581"/>
      <c r="AA569" s="581"/>
      <c r="AB569" s="581"/>
      <c r="AC569" s="581"/>
      <c r="AD569" s="581"/>
      <c r="AE569" s="581"/>
      <c r="AF569" s="581"/>
      <c r="AG569" s="581"/>
      <c r="AH569" s="581"/>
      <c r="AJ569" s="198"/>
      <c r="AL569" s="681" t="s">
        <v>514</v>
      </c>
      <c r="AM569" s="681" t="s">
        <v>1537</v>
      </c>
      <c r="AO569" s="581"/>
      <c r="AP569" s="581"/>
    </row>
    <row r="570" spans="10:42">
      <c r="J570" s="198"/>
      <c r="K570" s="198"/>
      <c r="L570" s="198"/>
      <c r="M570" s="198"/>
      <c r="N570" s="198"/>
      <c r="X570" s="581"/>
      <c r="Y570" s="581"/>
      <c r="Z570" s="581"/>
      <c r="AA570" s="581"/>
      <c r="AB570" s="581"/>
      <c r="AC570" s="581"/>
      <c r="AD570" s="581"/>
      <c r="AE570" s="581"/>
      <c r="AF570" s="581"/>
      <c r="AG570" s="581"/>
      <c r="AH570" s="581"/>
      <c r="AJ570" s="198"/>
      <c r="AL570" s="681" t="s">
        <v>514</v>
      </c>
      <c r="AM570" s="681" t="s">
        <v>114</v>
      </c>
      <c r="AO570" s="581"/>
      <c r="AP570" s="581"/>
    </row>
    <row r="571" spans="10:42">
      <c r="J571" s="198"/>
      <c r="K571" s="198"/>
      <c r="L571" s="198"/>
      <c r="M571" s="198"/>
      <c r="N571" s="198"/>
      <c r="X571" s="581"/>
      <c r="Y571" s="581"/>
      <c r="Z571" s="581"/>
      <c r="AA571" s="581"/>
      <c r="AB571" s="581"/>
      <c r="AC571" s="581"/>
      <c r="AD571" s="581"/>
      <c r="AE571" s="581"/>
      <c r="AF571" s="581"/>
      <c r="AG571" s="581"/>
      <c r="AH571" s="581"/>
      <c r="AJ571" s="198"/>
      <c r="AL571" s="681" t="s">
        <v>514</v>
      </c>
      <c r="AM571" s="681" t="s">
        <v>1539</v>
      </c>
      <c r="AO571" s="581"/>
      <c r="AP571" s="581"/>
    </row>
    <row r="572" spans="10:42">
      <c r="J572" s="198"/>
      <c r="K572" s="198"/>
      <c r="L572" s="198"/>
      <c r="M572" s="198"/>
      <c r="N572" s="198"/>
      <c r="X572" s="581"/>
      <c r="Y572" s="581"/>
      <c r="Z572" s="581"/>
      <c r="AA572" s="581"/>
      <c r="AB572" s="581"/>
      <c r="AC572" s="581"/>
      <c r="AD572" s="581"/>
      <c r="AE572" s="581"/>
      <c r="AF572" s="581"/>
      <c r="AG572" s="581"/>
      <c r="AH572" s="581"/>
      <c r="AJ572" s="198"/>
      <c r="AL572" s="681" t="s">
        <v>514</v>
      </c>
      <c r="AM572" s="681" t="s">
        <v>1540</v>
      </c>
      <c r="AO572" s="581"/>
      <c r="AP572" s="581"/>
    </row>
    <row r="573" spans="10:42">
      <c r="J573" s="198"/>
      <c r="K573" s="198"/>
      <c r="L573" s="198"/>
      <c r="M573" s="198"/>
      <c r="N573" s="198"/>
      <c r="X573" s="581"/>
      <c r="Y573" s="581"/>
      <c r="Z573" s="581"/>
      <c r="AA573" s="581"/>
      <c r="AB573" s="581"/>
      <c r="AC573" s="581"/>
      <c r="AD573" s="581"/>
      <c r="AE573" s="581"/>
      <c r="AF573" s="581"/>
      <c r="AG573" s="581"/>
      <c r="AH573" s="581"/>
      <c r="AJ573" s="198"/>
      <c r="AL573" s="681" t="s">
        <v>514</v>
      </c>
      <c r="AM573" s="681" t="s">
        <v>196</v>
      </c>
      <c r="AO573" s="581"/>
      <c r="AP573" s="581"/>
    </row>
    <row r="574" spans="10:42">
      <c r="J574" s="198"/>
      <c r="K574" s="198"/>
      <c r="L574" s="198"/>
      <c r="M574" s="198"/>
      <c r="N574" s="198"/>
      <c r="X574" s="581"/>
      <c r="Y574" s="581"/>
      <c r="Z574" s="581"/>
      <c r="AA574" s="581"/>
      <c r="AB574" s="581"/>
      <c r="AC574" s="581"/>
      <c r="AD574" s="581"/>
      <c r="AE574" s="581"/>
      <c r="AF574" s="581"/>
      <c r="AG574" s="581"/>
      <c r="AH574" s="581"/>
      <c r="AJ574" s="198"/>
      <c r="AL574" s="681" t="s">
        <v>514</v>
      </c>
      <c r="AM574" s="681" t="s">
        <v>1291</v>
      </c>
      <c r="AO574" s="581"/>
      <c r="AP574" s="581"/>
    </row>
    <row r="575" spans="10:42">
      <c r="J575" s="198"/>
      <c r="K575" s="198"/>
      <c r="L575" s="198"/>
      <c r="M575" s="198"/>
      <c r="N575" s="198"/>
      <c r="X575" s="581"/>
      <c r="Y575" s="581"/>
      <c r="Z575" s="581"/>
      <c r="AA575" s="581"/>
      <c r="AB575" s="581"/>
      <c r="AC575" s="581"/>
      <c r="AD575" s="581"/>
      <c r="AE575" s="581"/>
      <c r="AF575" s="581"/>
      <c r="AG575" s="581"/>
      <c r="AH575" s="581"/>
      <c r="AJ575" s="198"/>
      <c r="AL575" s="681" t="s">
        <v>514</v>
      </c>
      <c r="AM575" s="681" t="s">
        <v>1449</v>
      </c>
      <c r="AO575" s="581"/>
      <c r="AP575" s="581"/>
    </row>
    <row r="576" spans="10:42">
      <c r="J576" s="198"/>
      <c r="K576" s="198"/>
      <c r="L576" s="198"/>
      <c r="M576" s="198"/>
      <c r="N576" s="198"/>
      <c r="X576" s="581"/>
      <c r="Y576" s="581"/>
      <c r="Z576" s="581"/>
      <c r="AA576" s="581"/>
      <c r="AB576" s="581"/>
      <c r="AC576" s="581"/>
      <c r="AD576" s="581"/>
      <c r="AE576" s="581"/>
      <c r="AF576" s="581"/>
      <c r="AG576" s="581"/>
      <c r="AH576" s="581"/>
      <c r="AJ576" s="198"/>
      <c r="AL576" s="681" t="s">
        <v>514</v>
      </c>
      <c r="AM576" s="681" t="s">
        <v>1541</v>
      </c>
      <c r="AO576" s="581"/>
      <c r="AP576" s="581"/>
    </row>
    <row r="577" spans="10:42">
      <c r="J577" s="198"/>
      <c r="K577" s="198"/>
      <c r="L577" s="198"/>
      <c r="M577" s="198"/>
      <c r="N577" s="198"/>
      <c r="X577" s="581"/>
      <c r="Y577" s="581"/>
      <c r="Z577" s="581"/>
      <c r="AA577" s="581"/>
      <c r="AB577" s="581"/>
      <c r="AC577" s="581"/>
      <c r="AD577" s="581"/>
      <c r="AE577" s="581"/>
      <c r="AF577" s="581"/>
      <c r="AG577" s="581"/>
      <c r="AH577" s="581"/>
      <c r="AJ577" s="198"/>
      <c r="AL577" s="681" t="s">
        <v>514</v>
      </c>
      <c r="AM577" s="681" t="s">
        <v>416</v>
      </c>
      <c r="AO577" s="581"/>
      <c r="AP577" s="581"/>
    </row>
    <row r="578" spans="10:42">
      <c r="J578" s="198"/>
      <c r="K578" s="198"/>
      <c r="L578" s="198"/>
      <c r="M578" s="198"/>
      <c r="N578" s="198"/>
      <c r="X578" s="581"/>
      <c r="Y578" s="581"/>
      <c r="Z578" s="581"/>
      <c r="AA578" s="581"/>
      <c r="AB578" s="581"/>
      <c r="AC578" s="581"/>
      <c r="AD578" s="581"/>
      <c r="AE578" s="581"/>
      <c r="AF578" s="581"/>
      <c r="AG578" s="581"/>
      <c r="AH578" s="581"/>
      <c r="AJ578" s="198"/>
      <c r="AL578" s="681" t="s">
        <v>514</v>
      </c>
      <c r="AM578" s="681" t="s">
        <v>528</v>
      </c>
      <c r="AO578" s="581"/>
      <c r="AP578" s="581"/>
    </row>
    <row r="579" spans="10:42">
      <c r="J579" s="198"/>
      <c r="K579" s="198"/>
      <c r="L579" s="198"/>
      <c r="M579" s="198"/>
      <c r="N579" s="198"/>
      <c r="X579" s="581"/>
      <c r="Y579" s="581"/>
      <c r="Z579" s="581"/>
      <c r="AA579" s="581"/>
      <c r="AB579" s="581"/>
      <c r="AC579" s="581"/>
      <c r="AD579" s="581"/>
      <c r="AE579" s="581"/>
      <c r="AF579" s="581"/>
      <c r="AG579" s="581"/>
      <c r="AH579" s="581"/>
      <c r="AJ579" s="198"/>
      <c r="AL579" s="681" t="s">
        <v>514</v>
      </c>
      <c r="AM579" s="681" t="s">
        <v>1056</v>
      </c>
      <c r="AO579" s="581"/>
      <c r="AP579" s="581"/>
    </row>
    <row r="580" spans="10:42">
      <c r="J580" s="198"/>
      <c r="K580" s="198"/>
      <c r="L580" s="198"/>
      <c r="M580" s="198"/>
      <c r="N580" s="198"/>
      <c r="X580" s="581"/>
      <c r="Y580" s="581"/>
      <c r="Z580" s="581"/>
      <c r="AA580" s="581"/>
      <c r="AB580" s="581"/>
      <c r="AC580" s="581"/>
      <c r="AD580" s="581"/>
      <c r="AE580" s="581"/>
      <c r="AF580" s="581"/>
      <c r="AG580" s="581"/>
      <c r="AH580" s="581"/>
      <c r="AJ580" s="198"/>
      <c r="AL580" s="681" t="s">
        <v>514</v>
      </c>
      <c r="AM580" s="681" t="s">
        <v>1059</v>
      </c>
      <c r="AO580" s="581"/>
      <c r="AP580" s="581"/>
    </row>
    <row r="581" spans="10:42">
      <c r="J581" s="198"/>
      <c r="K581" s="198"/>
      <c r="L581" s="198"/>
      <c r="M581" s="198"/>
      <c r="N581" s="198"/>
      <c r="X581" s="581"/>
      <c r="Y581" s="581"/>
      <c r="Z581" s="581"/>
      <c r="AA581" s="581"/>
      <c r="AB581" s="581"/>
      <c r="AC581" s="581"/>
      <c r="AD581" s="581"/>
      <c r="AE581" s="581"/>
      <c r="AF581" s="581"/>
      <c r="AG581" s="581"/>
      <c r="AH581" s="581"/>
      <c r="AJ581" s="198"/>
      <c r="AL581" s="681" t="s">
        <v>519</v>
      </c>
      <c r="AM581" s="681" t="s">
        <v>658</v>
      </c>
      <c r="AO581" s="581"/>
      <c r="AP581" s="581"/>
    </row>
    <row r="582" spans="10:42">
      <c r="J582" s="198"/>
      <c r="K582" s="198"/>
      <c r="L582" s="198"/>
      <c r="M582" s="198"/>
      <c r="N582" s="198"/>
      <c r="X582" s="581"/>
      <c r="Y582" s="581"/>
      <c r="Z582" s="581"/>
      <c r="AA582" s="581"/>
      <c r="AB582" s="581"/>
      <c r="AC582" s="581"/>
      <c r="AD582" s="581"/>
      <c r="AE582" s="581"/>
      <c r="AF582" s="581"/>
      <c r="AG582" s="581"/>
      <c r="AH582" s="581"/>
      <c r="AJ582" s="198"/>
      <c r="AL582" s="681" t="s">
        <v>519</v>
      </c>
      <c r="AM582" s="681" t="s">
        <v>1544</v>
      </c>
      <c r="AO582" s="581"/>
      <c r="AP582" s="581"/>
    </row>
    <row r="583" spans="10:42">
      <c r="J583" s="198"/>
      <c r="K583" s="198"/>
      <c r="L583" s="198"/>
      <c r="M583" s="198"/>
      <c r="N583" s="198"/>
      <c r="X583" s="581"/>
      <c r="Y583" s="581"/>
      <c r="Z583" s="581"/>
      <c r="AA583" s="581"/>
      <c r="AB583" s="581"/>
      <c r="AC583" s="581"/>
      <c r="AD583" s="581"/>
      <c r="AE583" s="581"/>
      <c r="AF583" s="581"/>
      <c r="AG583" s="581"/>
      <c r="AH583" s="581"/>
      <c r="AJ583" s="198"/>
      <c r="AL583" s="681" t="s">
        <v>519</v>
      </c>
      <c r="AM583" s="681" t="s">
        <v>894</v>
      </c>
      <c r="AO583" s="581"/>
      <c r="AP583" s="581"/>
    </row>
    <row r="584" spans="10:42">
      <c r="J584" s="198"/>
      <c r="K584" s="198"/>
      <c r="L584" s="198"/>
      <c r="M584" s="198"/>
      <c r="N584" s="198"/>
      <c r="X584" s="581"/>
      <c r="Y584" s="581"/>
      <c r="Z584" s="581"/>
      <c r="AA584" s="581"/>
      <c r="AB584" s="581"/>
      <c r="AC584" s="581"/>
      <c r="AD584" s="581"/>
      <c r="AE584" s="581"/>
      <c r="AF584" s="581"/>
      <c r="AG584" s="581"/>
      <c r="AH584" s="581"/>
      <c r="AJ584" s="198"/>
      <c r="AL584" s="681" t="s">
        <v>519</v>
      </c>
      <c r="AM584" s="681" t="s">
        <v>730</v>
      </c>
      <c r="AO584" s="581"/>
      <c r="AP584" s="581"/>
    </row>
    <row r="585" spans="10:42">
      <c r="J585" s="198"/>
      <c r="K585" s="198"/>
      <c r="L585" s="198"/>
      <c r="M585" s="198"/>
      <c r="N585" s="198"/>
      <c r="X585" s="581"/>
      <c r="Y585" s="581"/>
      <c r="Z585" s="581"/>
      <c r="AA585" s="581"/>
      <c r="AB585" s="581"/>
      <c r="AC585" s="581"/>
      <c r="AD585" s="581"/>
      <c r="AE585" s="581"/>
      <c r="AF585" s="581"/>
      <c r="AG585" s="581"/>
      <c r="AH585" s="581"/>
      <c r="AJ585" s="198"/>
      <c r="AL585" s="681" t="s">
        <v>519</v>
      </c>
      <c r="AM585" s="681" t="s">
        <v>766</v>
      </c>
      <c r="AO585" s="581"/>
      <c r="AP585" s="581"/>
    </row>
    <row r="586" spans="10:42">
      <c r="J586" s="198"/>
      <c r="K586" s="198"/>
      <c r="L586" s="198"/>
      <c r="M586" s="198"/>
      <c r="N586" s="198"/>
      <c r="X586" s="581"/>
      <c r="Y586" s="581"/>
      <c r="Z586" s="581"/>
      <c r="AA586" s="581"/>
      <c r="AB586" s="581"/>
      <c r="AC586" s="581"/>
      <c r="AD586" s="581"/>
      <c r="AE586" s="581"/>
      <c r="AF586" s="581"/>
      <c r="AG586" s="581"/>
      <c r="AH586" s="581"/>
      <c r="AJ586" s="198"/>
      <c r="AL586" s="681" t="s">
        <v>519</v>
      </c>
      <c r="AM586" s="681" t="s">
        <v>1060</v>
      </c>
      <c r="AO586" s="581"/>
      <c r="AP586" s="581"/>
    </row>
    <row r="587" spans="10:42">
      <c r="J587" s="198"/>
      <c r="K587" s="198"/>
      <c r="L587" s="198"/>
      <c r="M587" s="198"/>
      <c r="N587" s="198"/>
      <c r="X587" s="581"/>
      <c r="Y587" s="581"/>
      <c r="Z587" s="581"/>
      <c r="AA587" s="581"/>
      <c r="AB587" s="581"/>
      <c r="AC587" s="581"/>
      <c r="AD587" s="581"/>
      <c r="AE587" s="581"/>
      <c r="AF587" s="581"/>
      <c r="AG587" s="581"/>
      <c r="AH587" s="581"/>
      <c r="AJ587" s="198"/>
      <c r="AL587" s="681" t="s">
        <v>519</v>
      </c>
      <c r="AM587" s="681" t="s">
        <v>572</v>
      </c>
      <c r="AO587" s="581"/>
      <c r="AP587" s="581"/>
    </row>
    <row r="588" spans="10:42">
      <c r="J588" s="198"/>
      <c r="K588" s="198"/>
      <c r="L588" s="198"/>
      <c r="M588" s="198"/>
      <c r="N588" s="198"/>
      <c r="X588" s="581"/>
      <c r="Y588" s="581"/>
      <c r="Z588" s="581"/>
      <c r="AA588" s="581"/>
      <c r="AB588" s="581"/>
      <c r="AC588" s="581"/>
      <c r="AD588" s="581"/>
      <c r="AE588" s="581"/>
      <c r="AF588" s="581"/>
      <c r="AG588" s="581"/>
      <c r="AH588" s="581"/>
      <c r="AJ588" s="198"/>
      <c r="AL588" s="681" t="s">
        <v>519</v>
      </c>
      <c r="AM588" s="681" t="s">
        <v>1064</v>
      </c>
      <c r="AO588" s="581"/>
      <c r="AP588" s="581"/>
    </row>
    <row r="589" spans="10:42">
      <c r="J589" s="198"/>
      <c r="K589" s="198"/>
      <c r="L589" s="198"/>
      <c r="M589" s="198"/>
      <c r="N589" s="198"/>
      <c r="X589" s="581"/>
      <c r="Y589" s="581"/>
      <c r="Z589" s="581"/>
      <c r="AA589" s="581"/>
      <c r="AB589" s="581"/>
      <c r="AC589" s="581"/>
      <c r="AD589" s="581"/>
      <c r="AE589" s="581"/>
      <c r="AF589" s="581"/>
      <c r="AG589" s="581"/>
      <c r="AH589" s="581"/>
      <c r="AJ589" s="198"/>
      <c r="AL589" s="681" t="s">
        <v>519</v>
      </c>
      <c r="AM589" s="681" t="s">
        <v>1065</v>
      </c>
      <c r="AO589" s="581"/>
      <c r="AP589" s="581"/>
    </row>
    <row r="590" spans="10:42">
      <c r="J590" s="198"/>
      <c r="K590" s="198"/>
      <c r="L590" s="198"/>
      <c r="M590" s="198"/>
      <c r="N590" s="198"/>
      <c r="X590" s="581"/>
      <c r="Y590" s="581"/>
      <c r="Z590" s="581"/>
      <c r="AA590" s="581"/>
      <c r="AB590" s="581"/>
      <c r="AC590" s="581"/>
      <c r="AD590" s="581"/>
      <c r="AE590" s="581"/>
      <c r="AF590" s="581"/>
      <c r="AG590" s="581"/>
      <c r="AH590" s="581"/>
      <c r="AJ590" s="198"/>
      <c r="AL590" s="681" t="s">
        <v>519</v>
      </c>
      <c r="AM590" s="681" t="s">
        <v>412</v>
      </c>
      <c r="AO590" s="581"/>
      <c r="AP590" s="581"/>
    </row>
    <row r="591" spans="10:42">
      <c r="J591" s="198"/>
      <c r="K591" s="198"/>
      <c r="L591" s="198"/>
      <c r="M591" s="198"/>
      <c r="N591" s="198"/>
      <c r="X591" s="581"/>
      <c r="Y591" s="581"/>
      <c r="Z591" s="581"/>
      <c r="AA591" s="581"/>
      <c r="AB591" s="581"/>
      <c r="AC591" s="581"/>
      <c r="AD591" s="581"/>
      <c r="AE591" s="581"/>
      <c r="AF591" s="581"/>
      <c r="AG591" s="581"/>
      <c r="AH591" s="581"/>
      <c r="AJ591" s="198"/>
      <c r="AL591" s="681" t="s">
        <v>519</v>
      </c>
      <c r="AM591" s="681" t="s">
        <v>902</v>
      </c>
      <c r="AO591" s="581"/>
      <c r="AP591" s="581"/>
    </row>
    <row r="592" spans="10:42">
      <c r="J592" s="198"/>
      <c r="K592" s="198"/>
      <c r="L592" s="198"/>
      <c r="M592" s="198"/>
      <c r="N592" s="198"/>
      <c r="X592" s="581"/>
      <c r="Y592" s="581"/>
      <c r="Z592" s="581"/>
      <c r="AA592" s="581"/>
      <c r="AB592" s="581"/>
      <c r="AC592" s="581"/>
      <c r="AD592" s="581"/>
      <c r="AE592" s="581"/>
      <c r="AF592" s="581"/>
      <c r="AG592" s="581"/>
      <c r="AH592" s="581"/>
      <c r="AJ592" s="198"/>
      <c r="AL592" s="681" t="s">
        <v>519</v>
      </c>
      <c r="AM592" s="681" t="s">
        <v>1346</v>
      </c>
      <c r="AO592" s="581"/>
      <c r="AP592" s="581"/>
    </row>
    <row r="593" spans="10:42">
      <c r="J593" s="198"/>
      <c r="K593" s="198"/>
      <c r="L593" s="198"/>
      <c r="M593" s="198"/>
      <c r="N593" s="198"/>
      <c r="X593" s="581"/>
      <c r="Y593" s="581"/>
      <c r="Z593" s="581"/>
      <c r="AA593" s="581"/>
      <c r="AB593" s="581"/>
      <c r="AC593" s="581"/>
      <c r="AD593" s="581"/>
      <c r="AE593" s="581"/>
      <c r="AF593" s="581"/>
      <c r="AG593" s="581"/>
      <c r="AH593" s="581"/>
      <c r="AJ593" s="198"/>
      <c r="AL593" s="681" t="s">
        <v>519</v>
      </c>
      <c r="AM593" s="681" t="s">
        <v>1144</v>
      </c>
      <c r="AO593" s="581"/>
      <c r="AP593" s="581"/>
    </row>
    <row r="594" spans="10:42">
      <c r="J594" s="198"/>
      <c r="K594" s="198"/>
      <c r="L594" s="198"/>
      <c r="M594" s="198"/>
      <c r="N594" s="198"/>
      <c r="X594" s="581"/>
      <c r="Y594" s="581"/>
      <c r="Z594" s="581"/>
      <c r="AA594" s="581"/>
      <c r="AB594" s="581"/>
      <c r="AC594" s="581"/>
      <c r="AD594" s="581"/>
      <c r="AE594" s="581"/>
      <c r="AF594" s="581"/>
      <c r="AG594" s="581"/>
      <c r="AH594" s="581"/>
      <c r="AJ594" s="198"/>
      <c r="AL594" s="681" t="s">
        <v>519</v>
      </c>
      <c r="AM594" s="681" t="s">
        <v>735</v>
      </c>
      <c r="AO594" s="581"/>
      <c r="AP594" s="581"/>
    </row>
    <row r="595" spans="10:42">
      <c r="J595" s="198"/>
      <c r="K595" s="198"/>
      <c r="L595" s="198"/>
      <c r="M595" s="198"/>
      <c r="N595" s="198"/>
      <c r="X595" s="581"/>
      <c r="Y595" s="581"/>
      <c r="Z595" s="581"/>
      <c r="AA595" s="581"/>
      <c r="AB595" s="581"/>
      <c r="AC595" s="581"/>
      <c r="AD595" s="581"/>
      <c r="AE595" s="581"/>
      <c r="AF595" s="581"/>
      <c r="AG595" s="581"/>
      <c r="AH595" s="581"/>
      <c r="AJ595" s="198"/>
      <c r="AL595" s="681" t="s">
        <v>519</v>
      </c>
      <c r="AM595" s="681" t="s">
        <v>524</v>
      </c>
      <c r="AO595" s="581"/>
      <c r="AP595" s="581"/>
    </row>
    <row r="596" spans="10:42">
      <c r="J596" s="198"/>
      <c r="K596" s="198"/>
      <c r="L596" s="198"/>
      <c r="M596" s="198"/>
      <c r="N596" s="198"/>
      <c r="X596" s="581"/>
      <c r="Y596" s="581"/>
      <c r="Z596" s="581"/>
      <c r="AA596" s="581"/>
      <c r="AB596" s="581"/>
      <c r="AC596" s="581"/>
      <c r="AD596" s="581"/>
      <c r="AE596" s="581"/>
      <c r="AF596" s="581"/>
      <c r="AG596" s="581"/>
      <c r="AH596" s="581"/>
      <c r="AJ596" s="198"/>
      <c r="AL596" s="681" t="s">
        <v>519</v>
      </c>
      <c r="AM596" s="681" t="s">
        <v>1547</v>
      </c>
      <c r="AO596" s="581"/>
      <c r="AP596" s="581"/>
    </row>
    <row r="597" spans="10:42">
      <c r="J597" s="198"/>
      <c r="K597" s="198"/>
      <c r="L597" s="198"/>
      <c r="M597" s="198"/>
      <c r="N597" s="198"/>
      <c r="X597" s="581"/>
      <c r="Y597" s="581"/>
      <c r="Z597" s="581"/>
      <c r="AA597" s="581"/>
      <c r="AB597" s="581"/>
      <c r="AC597" s="581"/>
      <c r="AD597" s="581"/>
      <c r="AE597" s="581"/>
      <c r="AF597" s="581"/>
      <c r="AG597" s="581"/>
      <c r="AH597" s="581"/>
      <c r="AJ597" s="198"/>
      <c r="AL597" s="681" t="s">
        <v>519</v>
      </c>
      <c r="AM597" s="681" t="s">
        <v>659</v>
      </c>
      <c r="AO597" s="581"/>
      <c r="AP597" s="581"/>
    </row>
    <row r="598" spans="10:42">
      <c r="J598" s="198"/>
      <c r="K598" s="198"/>
      <c r="L598" s="198"/>
      <c r="M598" s="198"/>
      <c r="N598" s="198"/>
      <c r="X598" s="581"/>
      <c r="Y598" s="581"/>
      <c r="Z598" s="581"/>
      <c r="AA598" s="581"/>
      <c r="AB598" s="581"/>
      <c r="AC598" s="581"/>
      <c r="AD598" s="581"/>
      <c r="AE598" s="581"/>
      <c r="AF598" s="581"/>
      <c r="AG598" s="581"/>
      <c r="AH598" s="581"/>
      <c r="AJ598" s="198"/>
      <c r="AL598" s="681" t="s">
        <v>519</v>
      </c>
      <c r="AM598" s="681" t="s">
        <v>1074</v>
      </c>
      <c r="AO598" s="581"/>
      <c r="AP598" s="581"/>
    </row>
    <row r="599" spans="10:42">
      <c r="J599" s="198"/>
      <c r="K599" s="198"/>
      <c r="L599" s="198"/>
      <c r="M599" s="198"/>
      <c r="N599" s="198"/>
      <c r="X599" s="581"/>
      <c r="Y599" s="581"/>
      <c r="Z599" s="581"/>
      <c r="AA599" s="581"/>
      <c r="AB599" s="581"/>
      <c r="AC599" s="581"/>
      <c r="AD599" s="581"/>
      <c r="AE599" s="581"/>
      <c r="AF599" s="581"/>
      <c r="AG599" s="581"/>
      <c r="AH599" s="581"/>
      <c r="AJ599" s="198"/>
      <c r="AL599" s="681" t="s">
        <v>519</v>
      </c>
      <c r="AM599" s="681" t="s">
        <v>911</v>
      </c>
      <c r="AO599" s="581"/>
      <c r="AP599" s="581"/>
    </row>
    <row r="600" spans="10:42">
      <c r="J600" s="198"/>
      <c r="K600" s="198"/>
      <c r="L600" s="198"/>
      <c r="M600" s="198"/>
      <c r="N600" s="198"/>
      <c r="X600" s="581"/>
      <c r="Y600" s="581"/>
      <c r="Z600" s="581"/>
      <c r="AA600" s="581"/>
      <c r="AB600" s="581"/>
      <c r="AC600" s="581"/>
      <c r="AD600" s="581"/>
      <c r="AE600" s="581"/>
      <c r="AF600" s="581"/>
      <c r="AG600" s="581"/>
      <c r="AH600" s="581"/>
      <c r="AJ600" s="198"/>
      <c r="AL600" s="681" t="s">
        <v>519</v>
      </c>
      <c r="AM600" s="681" t="s">
        <v>477</v>
      </c>
      <c r="AO600" s="581"/>
      <c r="AP600" s="581"/>
    </row>
    <row r="601" spans="10:42">
      <c r="J601" s="198"/>
      <c r="K601" s="198"/>
      <c r="L601" s="198"/>
      <c r="M601" s="198"/>
      <c r="N601" s="198"/>
      <c r="X601" s="581"/>
      <c r="Y601" s="581"/>
      <c r="Z601" s="581"/>
      <c r="AA601" s="581"/>
      <c r="AB601" s="581"/>
      <c r="AC601" s="581"/>
      <c r="AD601" s="581"/>
      <c r="AE601" s="581"/>
      <c r="AF601" s="581"/>
      <c r="AG601" s="581"/>
      <c r="AH601" s="581"/>
      <c r="AJ601" s="198"/>
      <c r="AL601" s="681" t="s">
        <v>519</v>
      </c>
      <c r="AM601" s="681" t="s">
        <v>909</v>
      </c>
      <c r="AO601" s="581"/>
      <c r="AP601" s="581"/>
    </row>
    <row r="602" spans="10:42">
      <c r="J602" s="198"/>
      <c r="K602" s="198"/>
      <c r="L602" s="198"/>
      <c r="M602" s="198"/>
      <c r="N602" s="198"/>
      <c r="X602" s="581"/>
      <c r="Y602" s="581"/>
      <c r="Z602" s="581"/>
      <c r="AA602" s="581"/>
      <c r="AB602" s="581"/>
      <c r="AC602" s="581"/>
      <c r="AD602" s="581"/>
      <c r="AE602" s="581"/>
      <c r="AF602" s="581"/>
      <c r="AG602" s="581"/>
      <c r="AH602" s="581"/>
      <c r="AJ602" s="198"/>
      <c r="AL602" s="681" t="s">
        <v>519</v>
      </c>
      <c r="AM602" s="681" t="s">
        <v>1077</v>
      </c>
      <c r="AO602" s="581"/>
      <c r="AP602" s="581"/>
    </row>
    <row r="603" spans="10:42">
      <c r="J603" s="198"/>
      <c r="K603" s="198"/>
      <c r="L603" s="198"/>
      <c r="M603" s="198"/>
      <c r="N603" s="198"/>
      <c r="X603" s="581"/>
      <c r="Y603" s="581"/>
      <c r="Z603" s="581"/>
      <c r="AA603" s="581"/>
      <c r="AB603" s="581"/>
      <c r="AC603" s="581"/>
      <c r="AD603" s="581"/>
      <c r="AE603" s="581"/>
      <c r="AF603" s="581"/>
      <c r="AG603" s="581"/>
      <c r="AH603" s="581"/>
      <c r="AJ603" s="198"/>
      <c r="AL603" s="681" t="s">
        <v>519</v>
      </c>
      <c r="AM603" s="681" t="s">
        <v>1349</v>
      </c>
      <c r="AO603" s="581"/>
      <c r="AP603" s="581"/>
    </row>
    <row r="604" spans="10:42">
      <c r="J604" s="198"/>
      <c r="K604" s="198"/>
      <c r="L604" s="198"/>
      <c r="M604" s="198"/>
      <c r="N604" s="198"/>
      <c r="X604" s="581"/>
      <c r="Y604" s="581"/>
      <c r="Z604" s="581"/>
      <c r="AA604" s="581"/>
      <c r="AB604" s="581"/>
      <c r="AC604" s="581"/>
      <c r="AD604" s="581"/>
      <c r="AE604" s="581"/>
      <c r="AF604" s="581"/>
      <c r="AG604" s="581"/>
      <c r="AH604" s="581"/>
      <c r="AJ604" s="198"/>
      <c r="AL604" s="681" t="s">
        <v>519</v>
      </c>
      <c r="AM604" s="681" t="s">
        <v>113</v>
      </c>
      <c r="AO604" s="581"/>
      <c r="AP604" s="581"/>
    </row>
    <row r="605" spans="10:42">
      <c r="J605" s="198"/>
      <c r="K605" s="198"/>
      <c r="L605" s="198"/>
      <c r="M605" s="198"/>
      <c r="N605" s="198"/>
      <c r="X605" s="581"/>
      <c r="Y605" s="581"/>
      <c r="Z605" s="581"/>
      <c r="AA605" s="581"/>
      <c r="AB605" s="581"/>
      <c r="AC605" s="581"/>
      <c r="AD605" s="581"/>
      <c r="AE605" s="581"/>
      <c r="AF605" s="581"/>
      <c r="AG605" s="581"/>
      <c r="AH605" s="581"/>
      <c r="AJ605" s="198"/>
      <c r="AL605" s="681" t="s">
        <v>519</v>
      </c>
      <c r="AM605" s="681" t="s">
        <v>667</v>
      </c>
      <c r="AO605" s="581"/>
      <c r="AP605" s="581"/>
    </row>
    <row r="606" spans="10:42">
      <c r="J606" s="198"/>
      <c r="K606" s="198"/>
      <c r="L606" s="198"/>
      <c r="M606" s="198"/>
      <c r="N606" s="198"/>
      <c r="X606" s="581"/>
      <c r="Y606" s="581"/>
      <c r="Z606" s="581"/>
      <c r="AA606" s="581"/>
      <c r="AB606" s="581"/>
      <c r="AC606" s="581"/>
      <c r="AD606" s="581"/>
      <c r="AE606" s="581"/>
      <c r="AF606" s="581"/>
      <c r="AG606" s="581"/>
      <c r="AH606" s="581"/>
      <c r="AJ606" s="198"/>
      <c r="AL606" s="681" t="s">
        <v>519</v>
      </c>
      <c r="AM606" s="681" t="s">
        <v>125</v>
      </c>
      <c r="AO606" s="581"/>
      <c r="AP606" s="581"/>
    </row>
    <row r="607" spans="10:42">
      <c r="J607" s="198"/>
      <c r="K607" s="198"/>
      <c r="L607" s="198"/>
      <c r="M607" s="198"/>
      <c r="N607" s="198"/>
      <c r="X607" s="581"/>
      <c r="Y607" s="581"/>
      <c r="Z607" s="581"/>
      <c r="AA607" s="581"/>
      <c r="AB607" s="581"/>
      <c r="AC607" s="581"/>
      <c r="AD607" s="581"/>
      <c r="AE607" s="581"/>
      <c r="AF607" s="581"/>
      <c r="AG607" s="581"/>
      <c r="AH607" s="581"/>
      <c r="AJ607" s="198"/>
      <c r="AL607" s="681" t="s">
        <v>519</v>
      </c>
      <c r="AM607" s="681" t="s">
        <v>378</v>
      </c>
      <c r="AO607" s="581"/>
      <c r="AP607" s="581"/>
    </row>
    <row r="608" spans="10:42">
      <c r="J608" s="198"/>
      <c r="K608" s="198"/>
      <c r="L608" s="198"/>
      <c r="M608" s="198"/>
      <c r="N608" s="198"/>
      <c r="X608" s="581"/>
      <c r="Y608" s="581"/>
      <c r="Z608" s="581"/>
      <c r="AA608" s="581"/>
      <c r="AB608" s="581"/>
      <c r="AC608" s="581"/>
      <c r="AD608" s="581"/>
      <c r="AE608" s="581"/>
      <c r="AF608" s="581"/>
      <c r="AG608" s="581"/>
      <c r="AH608" s="581"/>
      <c r="AJ608" s="198"/>
      <c r="AL608" s="681" t="s">
        <v>519</v>
      </c>
      <c r="AM608" s="681" t="s">
        <v>1253</v>
      </c>
      <c r="AO608" s="581"/>
      <c r="AP608" s="581"/>
    </row>
    <row r="609" spans="10:42">
      <c r="J609" s="198"/>
      <c r="K609" s="198"/>
      <c r="L609" s="198"/>
      <c r="M609" s="198"/>
      <c r="N609" s="198"/>
      <c r="X609" s="581"/>
      <c r="Y609" s="581"/>
      <c r="Z609" s="581"/>
      <c r="AA609" s="581"/>
      <c r="AB609" s="581"/>
      <c r="AC609" s="581"/>
      <c r="AD609" s="581"/>
      <c r="AE609" s="581"/>
      <c r="AF609" s="581"/>
      <c r="AG609" s="581"/>
      <c r="AH609" s="581"/>
      <c r="AJ609" s="198"/>
      <c r="AL609" s="681" t="s">
        <v>519</v>
      </c>
      <c r="AM609" s="681" t="s">
        <v>554</v>
      </c>
      <c r="AO609" s="581"/>
      <c r="AP609" s="581"/>
    </row>
    <row r="610" spans="10:42">
      <c r="J610" s="198"/>
      <c r="K610" s="198"/>
      <c r="L610" s="198"/>
      <c r="M610" s="198"/>
      <c r="N610" s="198"/>
      <c r="X610" s="581"/>
      <c r="Y610" s="581"/>
      <c r="Z610" s="581"/>
      <c r="AA610" s="581"/>
      <c r="AB610" s="581"/>
      <c r="AC610" s="581"/>
      <c r="AD610" s="581"/>
      <c r="AE610" s="581"/>
      <c r="AF610" s="581"/>
      <c r="AG610" s="581"/>
      <c r="AH610" s="581"/>
      <c r="AJ610" s="198"/>
      <c r="AL610" s="681" t="s">
        <v>519</v>
      </c>
      <c r="AM610" s="681" t="s">
        <v>1082</v>
      </c>
      <c r="AO610" s="581"/>
      <c r="AP610" s="581"/>
    </row>
    <row r="611" spans="10:42">
      <c r="J611" s="198"/>
      <c r="K611" s="198"/>
      <c r="L611" s="198"/>
      <c r="M611" s="198"/>
      <c r="N611" s="198"/>
      <c r="X611" s="581"/>
      <c r="Y611" s="581"/>
      <c r="Z611" s="581"/>
      <c r="AA611" s="581"/>
      <c r="AB611" s="581"/>
      <c r="AC611" s="581"/>
      <c r="AD611" s="581"/>
      <c r="AE611" s="581"/>
      <c r="AF611" s="581"/>
      <c r="AG611" s="581"/>
      <c r="AH611" s="581"/>
      <c r="AJ611" s="198"/>
      <c r="AL611" s="681" t="s">
        <v>519</v>
      </c>
      <c r="AM611" s="681" t="s">
        <v>1549</v>
      </c>
      <c r="AO611" s="581"/>
      <c r="AP611" s="581"/>
    </row>
    <row r="612" spans="10:42">
      <c r="J612" s="198"/>
      <c r="K612" s="198"/>
      <c r="L612" s="198"/>
      <c r="M612" s="198"/>
      <c r="N612" s="198"/>
      <c r="X612" s="581"/>
      <c r="Y612" s="581"/>
      <c r="Z612" s="581"/>
      <c r="AA612" s="581"/>
      <c r="AB612" s="581"/>
      <c r="AC612" s="581"/>
      <c r="AD612" s="581"/>
      <c r="AE612" s="581"/>
      <c r="AF612" s="581"/>
      <c r="AG612" s="581"/>
      <c r="AH612" s="581"/>
      <c r="AJ612" s="198"/>
      <c r="AL612" s="681" t="s">
        <v>519</v>
      </c>
      <c r="AM612" s="681" t="s">
        <v>1552</v>
      </c>
      <c r="AO612" s="581"/>
      <c r="AP612" s="581"/>
    </row>
    <row r="613" spans="10:42">
      <c r="J613" s="198"/>
      <c r="K613" s="198"/>
      <c r="L613" s="198"/>
      <c r="M613" s="198"/>
      <c r="N613" s="198"/>
      <c r="X613" s="581"/>
      <c r="Y613" s="581"/>
      <c r="Z613" s="581"/>
      <c r="AA613" s="581"/>
      <c r="AB613" s="581"/>
      <c r="AC613" s="581"/>
      <c r="AD613" s="581"/>
      <c r="AE613" s="581"/>
      <c r="AF613" s="581"/>
      <c r="AG613" s="581"/>
      <c r="AH613" s="581"/>
      <c r="AJ613" s="198"/>
      <c r="AL613" s="681" t="s">
        <v>519</v>
      </c>
      <c r="AM613" s="681" t="s">
        <v>1554</v>
      </c>
      <c r="AO613" s="581"/>
      <c r="AP613" s="581"/>
    </row>
    <row r="614" spans="10:42">
      <c r="J614" s="198"/>
      <c r="K614" s="198"/>
      <c r="L614" s="198"/>
      <c r="M614" s="198"/>
      <c r="N614" s="198"/>
      <c r="X614" s="581"/>
      <c r="Y614" s="581"/>
      <c r="Z614" s="581"/>
      <c r="AA614" s="581"/>
      <c r="AB614" s="581"/>
      <c r="AC614" s="581"/>
      <c r="AD614" s="581"/>
      <c r="AE614" s="581"/>
      <c r="AF614" s="581"/>
      <c r="AG614" s="581"/>
      <c r="AH614" s="581"/>
      <c r="AJ614" s="198"/>
      <c r="AL614" s="681" t="s">
        <v>519</v>
      </c>
      <c r="AM614" s="681" t="s">
        <v>1080</v>
      </c>
      <c r="AO614" s="581"/>
      <c r="AP614" s="581"/>
    </row>
    <row r="615" spans="10:42">
      <c r="J615" s="198"/>
      <c r="K615" s="198"/>
      <c r="L615" s="198"/>
      <c r="M615" s="198"/>
      <c r="N615" s="198"/>
      <c r="X615" s="581"/>
      <c r="Y615" s="581"/>
      <c r="Z615" s="581"/>
      <c r="AA615" s="581"/>
      <c r="AB615" s="581"/>
      <c r="AC615" s="581"/>
      <c r="AD615" s="581"/>
      <c r="AE615" s="581"/>
      <c r="AF615" s="581"/>
      <c r="AG615" s="581"/>
      <c r="AH615" s="581"/>
      <c r="AJ615" s="198"/>
      <c r="AL615" s="681" t="s">
        <v>519</v>
      </c>
      <c r="AM615" s="681" t="s">
        <v>508</v>
      </c>
      <c r="AO615" s="581"/>
      <c r="AP615" s="581"/>
    </row>
    <row r="616" spans="10:42">
      <c r="J616" s="198"/>
      <c r="K616" s="198"/>
      <c r="L616" s="198"/>
      <c r="M616" s="198"/>
      <c r="N616" s="198"/>
      <c r="X616" s="581"/>
      <c r="Y616" s="581"/>
      <c r="Z616" s="581"/>
      <c r="AA616" s="581"/>
      <c r="AB616" s="581"/>
      <c r="AC616" s="581"/>
      <c r="AD616" s="581"/>
      <c r="AE616" s="581"/>
      <c r="AF616" s="581"/>
      <c r="AG616" s="581"/>
      <c r="AH616" s="581"/>
      <c r="AJ616" s="198"/>
      <c r="AL616" s="681" t="s">
        <v>519</v>
      </c>
      <c r="AM616" s="681" t="s">
        <v>1555</v>
      </c>
      <c r="AO616" s="581"/>
      <c r="AP616" s="581"/>
    </row>
    <row r="617" spans="10:42">
      <c r="J617" s="198"/>
      <c r="K617" s="198"/>
      <c r="L617" s="198"/>
      <c r="M617" s="198"/>
      <c r="N617" s="198"/>
      <c r="X617" s="581"/>
      <c r="Y617" s="581"/>
      <c r="Z617" s="581"/>
      <c r="AA617" s="581"/>
      <c r="AB617" s="581"/>
      <c r="AC617" s="581"/>
      <c r="AD617" s="581"/>
      <c r="AE617" s="581"/>
      <c r="AF617" s="581"/>
      <c r="AG617" s="581"/>
      <c r="AH617" s="581"/>
      <c r="AJ617" s="198"/>
      <c r="AL617" s="681" t="s">
        <v>519</v>
      </c>
      <c r="AM617" s="681" t="s">
        <v>2166</v>
      </c>
      <c r="AO617" s="581"/>
      <c r="AP617" s="581"/>
    </row>
    <row r="618" spans="10:42">
      <c r="J618" s="198"/>
      <c r="K618" s="198"/>
      <c r="L618" s="198"/>
      <c r="M618" s="198"/>
      <c r="N618" s="198"/>
      <c r="X618" s="581"/>
      <c r="Y618" s="581"/>
      <c r="Z618" s="581"/>
      <c r="AA618" s="581"/>
      <c r="AB618" s="581"/>
      <c r="AC618" s="581"/>
      <c r="AD618" s="581"/>
      <c r="AE618" s="581"/>
      <c r="AF618" s="581"/>
      <c r="AG618" s="581"/>
      <c r="AH618" s="581"/>
      <c r="AJ618" s="198"/>
      <c r="AL618" s="681" t="s">
        <v>519</v>
      </c>
      <c r="AM618" s="681" t="s">
        <v>332</v>
      </c>
      <c r="AO618" s="581"/>
      <c r="AP618" s="581"/>
    </row>
    <row r="619" spans="10:42">
      <c r="J619" s="198"/>
      <c r="K619" s="198"/>
      <c r="L619" s="198"/>
      <c r="M619" s="198"/>
      <c r="N619" s="198"/>
      <c r="X619" s="581"/>
      <c r="Y619" s="581"/>
      <c r="Z619" s="581"/>
      <c r="AA619" s="581"/>
      <c r="AB619" s="581"/>
      <c r="AC619" s="581"/>
      <c r="AD619" s="581"/>
      <c r="AE619" s="581"/>
      <c r="AF619" s="581"/>
      <c r="AG619" s="581"/>
      <c r="AH619" s="581"/>
      <c r="AJ619" s="198"/>
      <c r="AL619" s="681" t="s">
        <v>519</v>
      </c>
      <c r="AM619" s="681" t="s">
        <v>918</v>
      </c>
      <c r="AO619" s="581"/>
      <c r="AP619" s="581"/>
    </row>
    <row r="620" spans="10:42">
      <c r="J620" s="198"/>
      <c r="K620" s="198"/>
      <c r="L620" s="198"/>
      <c r="M620" s="198"/>
      <c r="N620" s="198"/>
      <c r="X620" s="581"/>
      <c r="Y620" s="581"/>
      <c r="Z620" s="581"/>
      <c r="AA620" s="581"/>
      <c r="AB620" s="581"/>
      <c r="AC620" s="581"/>
      <c r="AD620" s="581"/>
      <c r="AE620" s="581"/>
      <c r="AF620" s="581"/>
      <c r="AG620" s="581"/>
      <c r="AH620" s="581"/>
      <c r="AJ620" s="198"/>
      <c r="AL620" s="681" t="s">
        <v>519</v>
      </c>
      <c r="AM620" s="681" t="s">
        <v>1556</v>
      </c>
      <c r="AO620" s="581"/>
      <c r="AP620" s="581"/>
    </row>
    <row r="621" spans="10:42">
      <c r="J621" s="198"/>
      <c r="K621" s="198"/>
      <c r="L621" s="198"/>
      <c r="M621" s="198"/>
      <c r="N621" s="198"/>
      <c r="X621" s="581"/>
      <c r="Y621" s="581"/>
      <c r="Z621" s="581"/>
      <c r="AA621" s="581"/>
      <c r="AB621" s="581"/>
      <c r="AC621" s="581"/>
      <c r="AD621" s="581"/>
      <c r="AE621" s="581"/>
      <c r="AF621" s="581"/>
      <c r="AG621" s="581"/>
      <c r="AH621" s="581"/>
      <c r="AJ621" s="198"/>
      <c r="AL621" s="681" t="s">
        <v>519</v>
      </c>
      <c r="AM621" s="681" t="s">
        <v>1558</v>
      </c>
      <c r="AO621" s="581"/>
      <c r="AP621" s="581"/>
    </row>
    <row r="622" spans="10:42">
      <c r="J622" s="198"/>
      <c r="K622" s="198"/>
      <c r="L622" s="198"/>
      <c r="M622" s="198"/>
      <c r="N622" s="198"/>
      <c r="X622" s="581"/>
      <c r="Y622" s="581"/>
      <c r="Z622" s="581"/>
      <c r="AA622" s="581"/>
      <c r="AB622" s="581"/>
      <c r="AC622" s="581"/>
      <c r="AD622" s="581"/>
      <c r="AE622" s="581"/>
      <c r="AF622" s="581"/>
      <c r="AG622" s="581"/>
      <c r="AH622" s="581"/>
      <c r="AJ622" s="198"/>
      <c r="AL622" s="681" t="s">
        <v>519</v>
      </c>
      <c r="AM622" s="681" t="s">
        <v>912</v>
      </c>
      <c r="AO622" s="581"/>
      <c r="AP622" s="581"/>
    </row>
    <row r="623" spans="10:42">
      <c r="J623" s="198"/>
      <c r="K623" s="198"/>
      <c r="L623" s="198"/>
      <c r="M623" s="198"/>
      <c r="N623" s="198"/>
      <c r="X623" s="581"/>
      <c r="Y623" s="581"/>
      <c r="Z623" s="581"/>
      <c r="AA623" s="581"/>
      <c r="AB623" s="581"/>
      <c r="AC623" s="581"/>
      <c r="AD623" s="581"/>
      <c r="AE623" s="581"/>
      <c r="AF623" s="581"/>
      <c r="AG623" s="581"/>
      <c r="AH623" s="581"/>
      <c r="AJ623" s="198"/>
      <c r="AL623" s="681" t="s">
        <v>519</v>
      </c>
      <c r="AM623" s="681" t="s">
        <v>1560</v>
      </c>
      <c r="AO623" s="581"/>
      <c r="AP623" s="581"/>
    </row>
    <row r="624" spans="10:42">
      <c r="J624" s="198"/>
      <c r="K624" s="198"/>
      <c r="L624" s="198"/>
      <c r="M624" s="198"/>
      <c r="N624" s="198"/>
      <c r="X624" s="581"/>
      <c r="Y624" s="581"/>
      <c r="Z624" s="581"/>
      <c r="AA624" s="581"/>
      <c r="AB624" s="581"/>
      <c r="AC624" s="581"/>
      <c r="AD624" s="581"/>
      <c r="AE624" s="581"/>
      <c r="AF624" s="581"/>
      <c r="AG624" s="581"/>
      <c r="AH624" s="581"/>
      <c r="AJ624" s="198"/>
      <c r="AL624" s="681" t="s">
        <v>519</v>
      </c>
      <c r="AM624" s="681" t="s">
        <v>1561</v>
      </c>
      <c r="AO624" s="581"/>
      <c r="AP624" s="581"/>
    </row>
    <row r="625" spans="10:42">
      <c r="J625" s="198"/>
      <c r="K625" s="198"/>
      <c r="L625" s="198"/>
      <c r="M625" s="198"/>
      <c r="N625" s="198"/>
      <c r="X625" s="581"/>
      <c r="Y625" s="581"/>
      <c r="Z625" s="581"/>
      <c r="AA625" s="581"/>
      <c r="AB625" s="581"/>
      <c r="AC625" s="581"/>
      <c r="AD625" s="581"/>
      <c r="AE625" s="581"/>
      <c r="AF625" s="581"/>
      <c r="AG625" s="581"/>
      <c r="AH625" s="581"/>
      <c r="AJ625" s="198"/>
      <c r="AL625" s="681" t="s">
        <v>519</v>
      </c>
      <c r="AM625" s="681" t="s">
        <v>1562</v>
      </c>
      <c r="AO625" s="581"/>
      <c r="AP625" s="581"/>
    </row>
    <row r="626" spans="10:42">
      <c r="J626" s="198"/>
      <c r="K626" s="198"/>
      <c r="L626" s="198"/>
      <c r="M626" s="198"/>
      <c r="N626" s="198"/>
      <c r="X626" s="581"/>
      <c r="Y626" s="581"/>
      <c r="Z626" s="581"/>
      <c r="AA626" s="581"/>
      <c r="AB626" s="581"/>
      <c r="AC626" s="581"/>
      <c r="AD626" s="581"/>
      <c r="AE626" s="581"/>
      <c r="AF626" s="581"/>
      <c r="AG626" s="581"/>
      <c r="AH626" s="581"/>
      <c r="AJ626" s="198"/>
      <c r="AL626" s="681" t="s">
        <v>519</v>
      </c>
      <c r="AM626" s="681" t="s">
        <v>1563</v>
      </c>
      <c r="AO626" s="581"/>
      <c r="AP626" s="581"/>
    </row>
    <row r="627" spans="10:42">
      <c r="J627" s="198"/>
      <c r="K627" s="198"/>
      <c r="L627" s="198"/>
      <c r="M627" s="198"/>
      <c r="N627" s="198"/>
      <c r="X627" s="581"/>
      <c r="Y627" s="581"/>
      <c r="Z627" s="581"/>
      <c r="AA627" s="581"/>
      <c r="AB627" s="581"/>
      <c r="AC627" s="581"/>
      <c r="AD627" s="581"/>
      <c r="AE627" s="581"/>
      <c r="AF627" s="581"/>
      <c r="AG627" s="581"/>
      <c r="AH627" s="581"/>
      <c r="AJ627" s="198"/>
      <c r="AL627" s="681" t="s">
        <v>519</v>
      </c>
      <c r="AM627" s="681" t="s">
        <v>19</v>
      </c>
      <c r="AO627" s="581"/>
      <c r="AP627" s="581"/>
    </row>
    <row r="628" spans="10:42">
      <c r="J628" s="198"/>
      <c r="K628" s="198"/>
      <c r="L628" s="198"/>
      <c r="M628" s="198"/>
      <c r="N628" s="198"/>
      <c r="X628" s="581"/>
      <c r="Y628" s="581"/>
      <c r="Z628" s="581"/>
      <c r="AA628" s="581"/>
      <c r="AB628" s="581"/>
      <c r="AC628" s="581"/>
      <c r="AD628" s="581"/>
      <c r="AE628" s="581"/>
      <c r="AF628" s="581"/>
      <c r="AG628" s="581"/>
      <c r="AH628" s="581"/>
      <c r="AJ628" s="198"/>
      <c r="AL628" s="681" t="s">
        <v>519</v>
      </c>
      <c r="AM628" s="681" t="s">
        <v>1564</v>
      </c>
      <c r="AO628" s="581"/>
      <c r="AP628" s="581"/>
    </row>
    <row r="629" spans="10:42">
      <c r="J629" s="198"/>
      <c r="K629" s="198"/>
      <c r="L629" s="198"/>
      <c r="M629" s="198"/>
      <c r="N629" s="198"/>
      <c r="X629" s="581"/>
      <c r="Y629" s="581"/>
      <c r="Z629" s="581"/>
      <c r="AA629" s="581"/>
      <c r="AB629" s="581"/>
      <c r="AC629" s="581"/>
      <c r="AD629" s="581"/>
      <c r="AE629" s="581"/>
      <c r="AF629" s="581"/>
      <c r="AG629" s="581"/>
      <c r="AH629" s="581"/>
      <c r="AJ629" s="198"/>
      <c r="AL629" s="681" t="s">
        <v>519</v>
      </c>
      <c r="AM629" s="681" t="s">
        <v>1565</v>
      </c>
      <c r="AO629" s="581"/>
      <c r="AP629" s="581"/>
    </row>
    <row r="630" spans="10:42">
      <c r="J630" s="198"/>
      <c r="K630" s="198"/>
      <c r="L630" s="198"/>
      <c r="M630" s="198"/>
      <c r="N630" s="198"/>
      <c r="X630" s="581"/>
      <c r="Y630" s="581"/>
      <c r="Z630" s="581"/>
      <c r="AA630" s="581"/>
      <c r="AB630" s="581"/>
      <c r="AC630" s="581"/>
      <c r="AD630" s="581"/>
      <c r="AE630" s="581"/>
      <c r="AF630" s="581"/>
      <c r="AG630" s="581"/>
      <c r="AH630" s="581"/>
      <c r="AJ630" s="198"/>
      <c r="AL630" s="681" t="s">
        <v>519</v>
      </c>
      <c r="AM630" s="681" t="s">
        <v>1353</v>
      </c>
      <c r="AO630" s="581"/>
      <c r="AP630" s="581"/>
    </row>
    <row r="631" spans="10:42">
      <c r="J631" s="198"/>
      <c r="K631" s="198"/>
      <c r="L631" s="198"/>
      <c r="M631" s="198"/>
      <c r="N631" s="198"/>
      <c r="X631" s="581"/>
      <c r="Y631" s="581"/>
      <c r="Z631" s="581"/>
      <c r="AA631" s="581"/>
      <c r="AB631" s="581"/>
      <c r="AC631" s="581"/>
      <c r="AD631" s="581"/>
      <c r="AE631" s="581"/>
      <c r="AF631" s="581"/>
      <c r="AG631" s="581"/>
      <c r="AH631" s="581"/>
      <c r="AJ631" s="198"/>
      <c r="AL631" s="681" t="s">
        <v>519</v>
      </c>
      <c r="AM631" s="681" t="s">
        <v>1314</v>
      </c>
      <c r="AO631" s="581"/>
      <c r="AP631" s="581"/>
    </row>
    <row r="632" spans="10:42">
      <c r="J632" s="198"/>
      <c r="K632" s="198"/>
      <c r="L632" s="198"/>
      <c r="M632" s="198"/>
      <c r="N632" s="198"/>
      <c r="X632" s="581"/>
      <c r="Y632" s="581"/>
      <c r="Z632" s="581"/>
      <c r="AA632" s="581"/>
      <c r="AB632" s="581"/>
      <c r="AC632" s="581"/>
      <c r="AD632" s="581"/>
      <c r="AE632" s="581"/>
      <c r="AF632" s="581"/>
      <c r="AG632" s="581"/>
      <c r="AH632" s="581"/>
      <c r="AJ632" s="198"/>
      <c r="AL632" s="681" t="s">
        <v>519</v>
      </c>
      <c r="AM632" s="681" t="s">
        <v>976</v>
      </c>
      <c r="AO632" s="581"/>
      <c r="AP632" s="581"/>
    </row>
    <row r="633" spans="10:42">
      <c r="J633" s="198"/>
      <c r="K633" s="198"/>
      <c r="L633" s="198"/>
      <c r="M633" s="198"/>
      <c r="N633" s="198"/>
      <c r="X633" s="581"/>
      <c r="Y633" s="581"/>
      <c r="Z633" s="581"/>
      <c r="AA633" s="581"/>
      <c r="AB633" s="581"/>
      <c r="AC633" s="581"/>
      <c r="AD633" s="581"/>
      <c r="AE633" s="581"/>
      <c r="AF633" s="581"/>
      <c r="AG633" s="581"/>
      <c r="AH633" s="581"/>
      <c r="AJ633" s="198"/>
      <c r="AL633" s="681" t="s">
        <v>519</v>
      </c>
      <c r="AM633" s="681" t="s">
        <v>994</v>
      </c>
      <c r="AO633" s="581"/>
      <c r="AP633" s="581"/>
    </row>
    <row r="634" spans="10:42">
      <c r="J634" s="198"/>
      <c r="K634" s="198"/>
      <c r="L634" s="198"/>
      <c r="M634" s="198"/>
      <c r="N634" s="198"/>
      <c r="X634" s="581"/>
      <c r="Y634" s="581"/>
      <c r="Z634" s="581"/>
      <c r="AA634" s="581"/>
      <c r="AB634" s="581"/>
      <c r="AC634" s="581"/>
      <c r="AD634" s="581"/>
      <c r="AE634" s="581"/>
      <c r="AF634" s="581"/>
      <c r="AG634" s="581"/>
      <c r="AH634" s="581"/>
      <c r="AJ634" s="198"/>
      <c r="AL634" s="681" t="s">
        <v>519</v>
      </c>
      <c r="AM634" s="681" t="s">
        <v>1566</v>
      </c>
      <c r="AO634" s="581"/>
      <c r="AP634" s="581"/>
    </row>
    <row r="635" spans="10:42">
      <c r="J635" s="198"/>
      <c r="K635" s="198"/>
      <c r="L635" s="198"/>
      <c r="M635" s="198"/>
      <c r="N635" s="198"/>
      <c r="X635" s="581"/>
      <c r="Y635" s="581"/>
      <c r="Z635" s="581"/>
      <c r="AA635" s="581"/>
      <c r="AB635" s="581"/>
      <c r="AC635" s="581"/>
      <c r="AD635" s="581"/>
      <c r="AE635" s="581"/>
      <c r="AF635" s="581"/>
      <c r="AG635" s="581"/>
      <c r="AH635" s="581"/>
      <c r="AJ635" s="198"/>
      <c r="AL635" s="681" t="s">
        <v>261</v>
      </c>
      <c r="AM635" s="681" t="s">
        <v>1567</v>
      </c>
      <c r="AO635" s="581"/>
      <c r="AP635" s="581"/>
    </row>
    <row r="636" spans="10:42">
      <c r="J636" s="198"/>
      <c r="K636" s="198"/>
      <c r="L636" s="198"/>
      <c r="M636" s="198"/>
      <c r="N636" s="198"/>
      <c r="X636" s="581"/>
      <c r="Y636" s="581"/>
      <c r="Z636" s="581"/>
      <c r="AA636" s="581"/>
      <c r="AB636" s="581"/>
      <c r="AC636" s="581"/>
      <c r="AD636" s="581"/>
      <c r="AE636" s="581"/>
      <c r="AF636" s="581"/>
      <c r="AG636" s="581"/>
      <c r="AH636" s="581"/>
      <c r="AJ636" s="198"/>
      <c r="AL636" s="681" t="s">
        <v>261</v>
      </c>
      <c r="AM636" s="681" t="s">
        <v>1569</v>
      </c>
      <c r="AO636" s="581"/>
      <c r="AP636" s="581"/>
    </row>
    <row r="637" spans="10:42">
      <c r="J637" s="198"/>
      <c r="K637" s="198"/>
      <c r="L637" s="198"/>
      <c r="M637" s="198"/>
      <c r="N637" s="198"/>
      <c r="X637" s="581"/>
      <c r="Y637" s="581"/>
      <c r="Z637" s="581"/>
      <c r="AA637" s="581"/>
      <c r="AB637" s="581"/>
      <c r="AC637" s="581"/>
      <c r="AD637" s="581"/>
      <c r="AE637" s="581"/>
      <c r="AF637" s="581"/>
      <c r="AG637" s="581"/>
      <c r="AH637" s="581"/>
      <c r="AJ637" s="198"/>
      <c r="AL637" s="681" t="s">
        <v>261</v>
      </c>
      <c r="AM637" s="681" t="s">
        <v>1571</v>
      </c>
      <c r="AO637" s="581"/>
      <c r="AP637" s="581"/>
    </row>
    <row r="638" spans="10:42">
      <c r="J638" s="198"/>
      <c r="K638" s="198"/>
      <c r="L638" s="198"/>
      <c r="M638" s="198"/>
      <c r="N638" s="198"/>
      <c r="X638" s="581"/>
      <c r="Y638" s="581"/>
      <c r="Z638" s="581"/>
      <c r="AA638" s="581"/>
      <c r="AB638" s="581"/>
      <c r="AC638" s="581"/>
      <c r="AD638" s="581"/>
      <c r="AE638" s="581"/>
      <c r="AF638" s="581"/>
      <c r="AG638" s="581"/>
      <c r="AH638" s="581"/>
      <c r="AJ638" s="198"/>
      <c r="AL638" s="681" t="s">
        <v>261</v>
      </c>
      <c r="AM638" s="681" t="s">
        <v>1573</v>
      </c>
      <c r="AO638" s="581"/>
      <c r="AP638" s="581"/>
    </row>
    <row r="639" spans="10:42">
      <c r="J639" s="198"/>
      <c r="K639" s="198"/>
      <c r="L639" s="198"/>
      <c r="M639" s="198"/>
      <c r="N639" s="198"/>
      <c r="X639" s="581"/>
      <c r="Y639" s="581"/>
      <c r="Z639" s="581"/>
      <c r="AA639" s="581"/>
      <c r="AB639" s="581"/>
      <c r="AC639" s="581"/>
      <c r="AD639" s="581"/>
      <c r="AE639" s="581"/>
      <c r="AF639" s="581"/>
      <c r="AG639" s="581"/>
      <c r="AH639" s="581"/>
      <c r="AJ639" s="198"/>
      <c r="AL639" s="681" t="s">
        <v>261</v>
      </c>
      <c r="AM639" s="681" t="s">
        <v>64</v>
      </c>
      <c r="AO639" s="581"/>
      <c r="AP639" s="581"/>
    </row>
    <row r="640" spans="10:42">
      <c r="J640" s="198"/>
      <c r="K640" s="198"/>
      <c r="L640" s="198"/>
      <c r="M640" s="198"/>
      <c r="N640" s="198"/>
      <c r="X640" s="581"/>
      <c r="Y640" s="581"/>
      <c r="Z640" s="581"/>
      <c r="AA640" s="581"/>
      <c r="AB640" s="581"/>
      <c r="AC640" s="581"/>
      <c r="AD640" s="581"/>
      <c r="AE640" s="581"/>
      <c r="AF640" s="581"/>
      <c r="AG640" s="581"/>
      <c r="AH640" s="581"/>
      <c r="AJ640" s="198"/>
      <c r="AL640" s="681" t="s">
        <v>261</v>
      </c>
      <c r="AM640" s="681" t="s">
        <v>798</v>
      </c>
      <c r="AO640" s="581"/>
      <c r="AP640" s="581"/>
    </row>
    <row r="641" spans="10:42">
      <c r="J641" s="198"/>
      <c r="K641" s="198"/>
      <c r="L641" s="198"/>
      <c r="M641" s="198"/>
      <c r="N641" s="198"/>
      <c r="X641" s="581"/>
      <c r="Y641" s="581"/>
      <c r="Z641" s="581"/>
      <c r="AA641" s="581"/>
      <c r="AB641" s="581"/>
      <c r="AC641" s="581"/>
      <c r="AD641" s="581"/>
      <c r="AE641" s="581"/>
      <c r="AF641" s="581"/>
      <c r="AG641" s="581"/>
      <c r="AH641" s="581"/>
      <c r="AJ641" s="198"/>
      <c r="AL641" s="681" t="s">
        <v>261</v>
      </c>
      <c r="AM641" s="681" t="s">
        <v>1574</v>
      </c>
      <c r="AO641" s="581"/>
      <c r="AP641" s="581"/>
    </row>
    <row r="642" spans="10:42">
      <c r="J642" s="198"/>
      <c r="K642" s="198"/>
      <c r="L642" s="198"/>
      <c r="M642" s="198"/>
      <c r="N642" s="198"/>
      <c r="X642" s="581"/>
      <c r="Y642" s="581"/>
      <c r="Z642" s="581"/>
      <c r="AA642" s="581"/>
      <c r="AB642" s="581"/>
      <c r="AC642" s="581"/>
      <c r="AD642" s="581"/>
      <c r="AE642" s="581"/>
      <c r="AF642" s="581"/>
      <c r="AG642" s="581"/>
      <c r="AH642" s="581"/>
      <c r="AJ642" s="198"/>
      <c r="AL642" s="681" t="s">
        <v>261</v>
      </c>
      <c r="AM642" s="681" t="s">
        <v>1575</v>
      </c>
      <c r="AO642" s="581"/>
      <c r="AP642" s="581"/>
    </row>
    <row r="643" spans="10:42">
      <c r="J643" s="198"/>
      <c r="K643" s="198"/>
      <c r="L643" s="198"/>
      <c r="M643" s="198"/>
      <c r="N643" s="198"/>
      <c r="X643" s="581"/>
      <c r="Y643" s="581"/>
      <c r="Z643" s="581"/>
      <c r="AA643" s="581"/>
      <c r="AB643" s="581"/>
      <c r="AC643" s="581"/>
      <c r="AD643" s="581"/>
      <c r="AE643" s="581"/>
      <c r="AF643" s="581"/>
      <c r="AG643" s="581"/>
      <c r="AH643" s="581"/>
      <c r="AJ643" s="198"/>
      <c r="AL643" s="681" t="s">
        <v>261</v>
      </c>
      <c r="AM643" s="681" t="s">
        <v>1576</v>
      </c>
      <c r="AO643" s="581"/>
      <c r="AP643" s="581"/>
    </row>
    <row r="644" spans="10:42">
      <c r="J644" s="198"/>
      <c r="K644" s="198"/>
      <c r="L644" s="198"/>
      <c r="M644" s="198"/>
      <c r="N644" s="198"/>
      <c r="X644" s="581"/>
      <c r="Y644" s="581"/>
      <c r="Z644" s="581"/>
      <c r="AA644" s="581"/>
      <c r="AB644" s="581"/>
      <c r="AC644" s="581"/>
      <c r="AD644" s="581"/>
      <c r="AE644" s="581"/>
      <c r="AF644" s="581"/>
      <c r="AG644" s="581"/>
      <c r="AH644" s="581"/>
      <c r="AJ644" s="198"/>
      <c r="AL644" s="681" t="s">
        <v>261</v>
      </c>
      <c r="AM644" s="681" t="s">
        <v>1577</v>
      </c>
      <c r="AO644" s="581"/>
      <c r="AP644" s="581"/>
    </row>
    <row r="645" spans="10:42">
      <c r="J645" s="198"/>
      <c r="K645" s="198"/>
      <c r="L645" s="198"/>
      <c r="M645" s="198"/>
      <c r="N645" s="198"/>
      <c r="X645" s="581"/>
      <c r="Y645" s="581"/>
      <c r="Z645" s="581"/>
      <c r="AA645" s="581"/>
      <c r="AB645" s="581"/>
      <c r="AC645" s="581"/>
      <c r="AD645" s="581"/>
      <c r="AE645" s="581"/>
      <c r="AF645" s="581"/>
      <c r="AG645" s="581"/>
      <c r="AH645" s="581"/>
      <c r="AJ645" s="198"/>
      <c r="AL645" s="681" t="s">
        <v>261</v>
      </c>
      <c r="AM645" s="681" t="s">
        <v>1581</v>
      </c>
      <c r="AO645" s="581"/>
      <c r="AP645" s="581"/>
    </row>
    <row r="646" spans="10:42">
      <c r="J646" s="198"/>
      <c r="K646" s="198"/>
      <c r="L646" s="198"/>
      <c r="M646" s="198"/>
      <c r="N646" s="198"/>
      <c r="X646" s="581"/>
      <c r="Y646" s="581"/>
      <c r="Z646" s="581"/>
      <c r="AA646" s="581"/>
      <c r="AB646" s="581"/>
      <c r="AC646" s="581"/>
      <c r="AD646" s="581"/>
      <c r="AE646" s="581"/>
      <c r="AF646" s="581"/>
      <c r="AG646" s="581"/>
      <c r="AH646" s="581"/>
      <c r="AJ646" s="198"/>
      <c r="AL646" s="681" t="s">
        <v>261</v>
      </c>
      <c r="AM646" s="681" t="s">
        <v>1583</v>
      </c>
      <c r="AO646" s="581"/>
      <c r="AP646" s="581"/>
    </row>
    <row r="647" spans="10:42">
      <c r="J647" s="198"/>
      <c r="K647" s="198"/>
      <c r="L647" s="198"/>
      <c r="M647" s="198"/>
      <c r="N647" s="198"/>
      <c r="X647" s="581"/>
      <c r="Y647" s="581"/>
      <c r="Z647" s="581"/>
      <c r="AA647" s="581"/>
      <c r="AB647" s="581"/>
      <c r="AC647" s="581"/>
      <c r="AD647" s="581"/>
      <c r="AE647" s="581"/>
      <c r="AF647" s="581"/>
      <c r="AG647" s="581"/>
      <c r="AH647" s="581"/>
      <c r="AJ647" s="198"/>
      <c r="AL647" s="681" t="s">
        <v>261</v>
      </c>
      <c r="AM647" s="681" t="s">
        <v>1584</v>
      </c>
      <c r="AO647" s="581"/>
      <c r="AP647" s="581"/>
    </row>
    <row r="648" spans="10:42">
      <c r="J648" s="198"/>
      <c r="K648" s="198"/>
      <c r="L648" s="198"/>
      <c r="M648" s="198"/>
      <c r="N648" s="198"/>
      <c r="X648" s="581"/>
      <c r="Y648" s="581"/>
      <c r="Z648" s="581"/>
      <c r="AA648" s="581"/>
      <c r="AB648" s="581"/>
      <c r="AC648" s="581"/>
      <c r="AD648" s="581"/>
      <c r="AE648" s="581"/>
      <c r="AF648" s="581"/>
      <c r="AG648" s="581"/>
      <c r="AH648" s="581"/>
      <c r="AJ648" s="198"/>
      <c r="AL648" s="681" t="s">
        <v>261</v>
      </c>
      <c r="AM648" s="681" t="s">
        <v>1585</v>
      </c>
      <c r="AO648" s="581"/>
      <c r="AP648" s="581"/>
    </row>
    <row r="649" spans="10:42">
      <c r="J649" s="198"/>
      <c r="K649" s="198"/>
      <c r="L649" s="198"/>
      <c r="M649" s="198"/>
      <c r="N649" s="198"/>
      <c r="X649" s="581"/>
      <c r="Y649" s="581"/>
      <c r="Z649" s="581"/>
      <c r="AA649" s="581"/>
      <c r="AB649" s="581"/>
      <c r="AC649" s="581"/>
      <c r="AD649" s="581"/>
      <c r="AE649" s="581"/>
      <c r="AF649" s="581"/>
      <c r="AG649" s="581"/>
      <c r="AH649" s="581"/>
      <c r="AJ649" s="198"/>
      <c r="AL649" s="681" t="s">
        <v>261</v>
      </c>
      <c r="AM649" s="681" t="s">
        <v>1586</v>
      </c>
      <c r="AO649" s="581"/>
      <c r="AP649" s="581"/>
    </row>
    <row r="650" spans="10:42">
      <c r="J650" s="198"/>
      <c r="K650" s="198"/>
      <c r="L650" s="198"/>
      <c r="M650" s="198"/>
      <c r="N650" s="198"/>
      <c r="X650" s="581"/>
      <c r="Y650" s="581"/>
      <c r="Z650" s="581"/>
      <c r="AA650" s="581"/>
      <c r="AB650" s="581"/>
      <c r="AC650" s="581"/>
      <c r="AD650" s="581"/>
      <c r="AE650" s="581"/>
      <c r="AF650" s="581"/>
      <c r="AG650" s="581"/>
      <c r="AH650" s="581"/>
      <c r="AJ650" s="198"/>
      <c r="AL650" s="681" t="s">
        <v>261</v>
      </c>
      <c r="AM650" s="681" t="s">
        <v>1587</v>
      </c>
      <c r="AO650" s="581"/>
      <c r="AP650" s="581"/>
    </row>
    <row r="651" spans="10:42">
      <c r="J651" s="198"/>
      <c r="K651" s="198"/>
      <c r="L651" s="198"/>
      <c r="M651" s="198"/>
      <c r="N651" s="198"/>
      <c r="X651" s="581"/>
      <c r="Y651" s="581"/>
      <c r="Z651" s="581"/>
      <c r="AA651" s="581"/>
      <c r="AB651" s="581"/>
      <c r="AC651" s="581"/>
      <c r="AD651" s="581"/>
      <c r="AE651" s="581"/>
      <c r="AF651" s="581"/>
      <c r="AG651" s="581"/>
      <c r="AH651" s="581"/>
      <c r="AJ651" s="198"/>
      <c r="AL651" s="681" t="s">
        <v>261</v>
      </c>
      <c r="AM651" s="681" t="s">
        <v>1429</v>
      </c>
      <c r="AO651" s="581"/>
      <c r="AP651" s="581"/>
    </row>
    <row r="652" spans="10:42">
      <c r="J652" s="198"/>
      <c r="K652" s="198"/>
      <c r="L652" s="198"/>
      <c r="M652" s="198"/>
      <c r="N652" s="198"/>
      <c r="X652" s="581"/>
      <c r="Y652" s="581"/>
      <c r="Z652" s="581"/>
      <c r="AA652" s="581"/>
      <c r="AB652" s="581"/>
      <c r="AC652" s="581"/>
      <c r="AD652" s="581"/>
      <c r="AE652" s="581"/>
      <c r="AF652" s="581"/>
      <c r="AG652" s="581"/>
      <c r="AH652" s="581"/>
      <c r="AJ652" s="198"/>
      <c r="AL652" s="681" t="s">
        <v>261</v>
      </c>
      <c r="AM652" s="681" t="s">
        <v>1588</v>
      </c>
      <c r="AO652" s="581"/>
      <c r="AP652" s="581"/>
    </row>
    <row r="653" spans="10:42">
      <c r="J653" s="198"/>
      <c r="K653" s="198"/>
      <c r="L653" s="198"/>
      <c r="M653" s="198"/>
      <c r="N653" s="198"/>
      <c r="X653" s="581"/>
      <c r="Y653" s="581"/>
      <c r="Z653" s="581"/>
      <c r="AA653" s="581"/>
      <c r="AB653" s="581"/>
      <c r="AC653" s="581"/>
      <c r="AD653" s="581"/>
      <c r="AE653" s="581"/>
      <c r="AF653" s="581"/>
      <c r="AG653" s="581"/>
      <c r="AH653" s="581"/>
      <c r="AJ653" s="198"/>
      <c r="AL653" s="681" t="s">
        <v>261</v>
      </c>
      <c r="AM653" s="681" t="s">
        <v>1589</v>
      </c>
      <c r="AO653" s="581"/>
      <c r="AP653" s="581"/>
    </row>
    <row r="654" spans="10:42">
      <c r="J654" s="198"/>
      <c r="K654" s="198"/>
      <c r="L654" s="198"/>
      <c r="M654" s="198"/>
      <c r="N654" s="198"/>
      <c r="X654" s="581"/>
      <c r="Y654" s="581"/>
      <c r="Z654" s="581"/>
      <c r="AA654" s="581"/>
      <c r="AB654" s="581"/>
      <c r="AC654" s="581"/>
      <c r="AD654" s="581"/>
      <c r="AE654" s="581"/>
      <c r="AF654" s="581"/>
      <c r="AG654" s="581"/>
      <c r="AH654" s="581"/>
      <c r="AJ654" s="198"/>
      <c r="AL654" s="681" t="s">
        <v>261</v>
      </c>
      <c r="AM654" s="681" t="s">
        <v>1591</v>
      </c>
      <c r="AO654" s="581"/>
      <c r="AP654" s="581"/>
    </row>
    <row r="655" spans="10:42">
      <c r="J655" s="198"/>
      <c r="K655" s="198"/>
      <c r="L655" s="198"/>
      <c r="M655" s="198"/>
      <c r="N655" s="198"/>
      <c r="X655" s="581"/>
      <c r="Y655" s="581"/>
      <c r="Z655" s="581"/>
      <c r="AA655" s="581"/>
      <c r="AB655" s="581"/>
      <c r="AC655" s="581"/>
      <c r="AD655" s="581"/>
      <c r="AE655" s="581"/>
      <c r="AF655" s="581"/>
      <c r="AG655" s="581"/>
      <c r="AH655" s="581"/>
      <c r="AJ655" s="198"/>
      <c r="AL655" s="681" t="s">
        <v>261</v>
      </c>
      <c r="AM655" s="681" t="s">
        <v>1592</v>
      </c>
      <c r="AO655" s="581"/>
      <c r="AP655" s="581"/>
    </row>
    <row r="656" spans="10:42">
      <c r="J656" s="198"/>
      <c r="K656" s="198"/>
      <c r="L656" s="198"/>
      <c r="M656" s="198"/>
      <c r="N656" s="198"/>
      <c r="X656" s="581"/>
      <c r="Y656" s="581"/>
      <c r="Z656" s="581"/>
      <c r="AA656" s="581"/>
      <c r="AB656" s="581"/>
      <c r="AC656" s="581"/>
      <c r="AD656" s="581"/>
      <c r="AE656" s="581"/>
      <c r="AF656" s="581"/>
      <c r="AG656" s="581"/>
      <c r="AH656" s="581"/>
      <c r="AJ656" s="198"/>
      <c r="AL656" s="681" t="s">
        <v>261</v>
      </c>
      <c r="AM656" s="681" t="s">
        <v>1593</v>
      </c>
      <c r="AO656" s="581"/>
      <c r="AP656" s="581"/>
    </row>
    <row r="657" spans="10:42">
      <c r="J657" s="198"/>
      <c r="K657" s="198"/>
      <c r="L657" s="198"/>
      <c r="M657" s="198"/>
      <c r="N657" s="198"/>
      <c r="X657" s="581"/>
      <c r="Y657" s="581"/>
      <c r="Z657" s="581"/>
      <c r="AA657" s="581"/>
      <c r="AB657" s="581"/>
      <c r="AC657" s="581"/>
      <c r="AD657" s="581"/>
      <c r="AE657" s="581"/>
      <c r="AF657" s="581"/>
      <c r="AG657" s="581"/>
      <c r="AH657" s="581"/>
      <c r="AJ657" s="198"/>
      <c r="AL657" s="681" t="s">
        <v>261</v>
      </c>
      <c r="AM657" s="681" t="s">
        <v>1371</v>
      </c>
      <c r="AO657" s="581"/>
      <c r="AP657" s="581"/>
    </row>
    <row r="658" spans="10:42">
      <c r="J658" s="198"/>
      <c r="K658" s="198"/>
      <c r="L658" s="198"/>
      <c r="M658" s="198"/>
      <c r="N658" s="198"/>
      <c r="X658" s="581"/>
      <c r="Y658" s="581"/>
      <c r="Z658" s="581"/>
      <c r="AA658" s="581"/>
      <c r="AB658" s="581"/>
      <c r="AC658" s="581"/>
      <c r="AD658" s="581"/>
      <c r="AE658" s="581"/>
      <c r="AF658" s="581"/>
      <c r="AG658" s="581"/>
      <c r="AH658" s="581"/>
      <c r="AJ658" s="198"/>
      <c r="AL658" s="681" t="s">
        <v>261</v>
      </c>
      <c r="AM658" s="681" t="s">
        <v>672</v>
      </c>
      <c r="AO658" s="581"/>
      <c r="AP658" s="581"/>
    </row>
    <row r="659" spans="10:42">
      <c r="J659" s="198"/>
      <c r="K659" s="198"/>
      <c r="L659" s="198"/>
      <c r="M659" s="198"/>
      <c r="N659" s="198"/>
      <c r="X659" s="581"/>
      <c r="Y659" s="581"/>
      <c r="Z659" s="581"/>
      <c r="AA659" s="581"/>
      <c r="AB659" s="581"/>
      <c r="AC659" s="581"/>
      <c r="AD659" s="581"/>
      <c r="AE659" s="581"/>
      <c r="AF659" s="581"/>
      <c r="AG659" s="581"/>
      <c r="AH659" s="581"/>
      <c r="AJ659" s="198"/>
      <c r="AL659" s="681" t="s">
        <v>261</v>
      </c>
      <c r="AM659" s="681" t="s">
        <v>210</v>
      </c>
      <c r="AO659" s="581"/>
      <c r="AP659" s="581"/>
    </row>
    <row r="660" spans="10:42">
      <c r="J660" s="198"/>
      <c r="K660" s="198"/>
      <c r="L660" s="198"/>
      <c r="M660" s="198"/>
      <c r="N660" s="198"/>
      <c r="X660" s="581"/>
      <c r="Y660" s="581"/>
      <c r="Z660" s="581"/>
      <c r="AA660" s="581"/>
      <c r="AB660" s="581"/>
      <c r="AC660" s="581"/>
      <c r="AD660" s="581"/>
      <c r="AE660" s="581"/>
      <c r="AF660" s="581"/>
      <c r="AG660" s="581"/>
      <c r="AH660" s="581"/>
      <c r="AJ660" s="198"/>
      <c r="AL660" s="681" t="s">
        <v>261</v>
      </c>
      <c r="AM660" s="681" t="s">
        <v>677</v>
      </c>
      <c r="AO660" s="581"/>
      <c r="AP660" s="581"/>
    </row>
    <row r="661" spans="10:42">
      <c r="J661" s="198"/>
      <c r="K661" s="198"/>
      <c r="L661" s="198"/>
      <c r="M661" s="198"/>
      <c r="N661" s="198"/>
      <c r="X661" s="581"/>
      <c r="Y661" s="581"/>
      <c r="Z661" s="581"/>
      <c r="AA661" s="581"/>
      <c r="AB661" s="581"/>
      <c r="AC661" s="581"/>
      <c r="AD661" s="581"/>
      <c r="AE661" s="581"/>
      <c r="AF661" s="581"/>
      <c r="AG661" s="581"/>
      <c r="AH661" s="581"/>
      <c r="AJ661" s="198"/>
      <c r="AL661" s="681" t="s">
        <v>261</v>
      </c>
      <c r="AM661" s="681" t="s">
        <v>683</v>
      </c>
      <c r="AO661" s="581"/>
      <c r="AP661" s="581"/>
    </row>
    <row r="662" spans="10:42">
      <c r="J662" s="198"/>
      <c r="K662" s="198"/>
      <c r="L662" s="198"/>
      <c r="M662" s="198"/>
      <c r="N662" s="198"/>
      <c r="X662" s="581"/>
      <c r="Y662" s="581"/>
      <c r="Z662" s="581"/>
      <c r="AA662" s="581"/>
      <c r="AB662" s="581"/>
      <c r="AC662" s="581"/>
      <c r="AD662" s="581"/>
      <c r="AE662" s="581"/>
      <c r="AF662" s="581"/>
      <c r="AG662" s="581"/>
      <c r="AH662" s="581"/>
      <c r="AJ662" s="198"/>
      <c r="AL662" s="681" t="s">
        <v>261</v>
      </c>
      <c r="AM662" s="681" t="s">
        <v>96</v>
      </c>
      <c r="AO662" s="581"/>
      <c r="AP662" s="581"/>
    </row>
    <row r="663" spans="10:42">
      <c r="J663" s="198"/>
      <c r="K663" s="198"/>
      <c r="L663" s="198"/>
      <c r="M663" s="198"/>
      <c r="N663" s="198"/>
      <c r="X663" s="581"/>
      <c r="Y663" s="581"/>
      <c r="Z663" s="581"/>
      <c r="AA663" s="581"/>
      <c r="AB663" s="581"/>
      <c r="AC663" s="581"/>
      <c r="AD663" s="581"/>
      <c r="AE663" s="581"/>
      <c r="AF663" s="581"/>
      <c r="AG663" s="581"/>
      <c r="AH663" s="581"/>
      <c r="AJ663" s="198"/>
      <c r="AL663" s="681" t="s">
        <v>261</v>
      </c>
      <c r="AM663" s="681" t="s">
        <v>526</v>
      </c>
      <c r="AO663" s="581"/>
      <c r="AP663" s="581"/>
    </row>
    <row r="664" spans="10:42">
      <c r="J664" s="198"/>
      <c r="K664" s="198"/>
      <c r="L664" s="198"/>
      <c r="M664" s="198"/>
      <c r="N664" s="198"/>
      <c r="X664" s="581"/>
      <c r="Y664" s="581"/>
      <c r="Z664" s="581"/>
      <c r="AA664" s="581"/>
      <c r="AB664" s="581"/>
      <c r="AC664" s="581"/>
      <c r="AD664" s="581"/>
      <c r="AE664" s="581"/>
      <c r="AF664" s="581"/>
      <c r="AG664" s="581"/>
      <c r="AH664" s="581"/>
      <c r="AJ664" s="198"/>
      <c r="AL664" s="681" t="s">
        <v>261</v>
      </c>
      <c r="AM664" s="681" t="s">
        <v>790</v>
      </c>
      <c r="AO664" s="581"/>
      <c r="AP664" s="581"/>
    </row>
    <row r="665" spans="10:42">
      <c r="J665" s="198"/>
      <c r="K665" s="198"/>
      <c r="L665" s="198"/>
      <c r="M665" s="198"/>
      <c r="N665" s="198"/>
      <c r="X665" s="581"/>
      <c r="Y665" s="581"/>
      <c r="Z665" s="581"/>
      <c r="AA665" s="581"/>
      <c r="AB665" s="581"/>
      <c r="AC665" s="581"/>
      <c r="AD665" s="581"/>
      <c r="AE665" s="581"/>
      <c r="AF665" s="581"/>
      <c r="AG665" s="581"/>
      <c r="AH665" s="581"/>
      <c r="AJ665" s="198"/>
      <c r="AL665" s="681" t="s">
        <v>261</v>
      </c>
      <c r="AM665" s="681" t="s">
        <v>152</v>
      </c>
      <c r="AO665" s="581"/>
      <c r="AP665" s="581"/>
    </row>
    <row r="666" spans="10:42">
      <c r="J666" s="198"/>
      <c r="K666" s="198"/>
      <c r="L666" s="198"/>
      <c r="M666" s="198"/>
      <c r="N666" s="198"/>
      <c r="X666" s="581"/>
      <c r="Y666" s="581"/>
      <c r="Z666" s="581"/>
      <c r="AA666" s="581"/>
      <c r="AB666" s="581"/>
      <c r="AC666" s="581"/>
      <c r="AD666" s="581"/>
      <c r="AE666" s="581"/>
      <c r="AF666" s="581"/>
      <c r="AG666" s="581"/>
      <c r="AH666" s="581"/>
      <c r="AJ666" s="198"/>
      <c r="AL666" s="681" t="s">
        <v>261</v>
      </c>
      <c r="AM666" s="681" t="s">
        <v>1596</v>
      </c>
      <c r="AO666" s="581"/>
      <c r="AP666" s="581"/>
    </row>
    <row r="667" spans="10:42">
      <c r="J667" s="198"/>
      <c r="K667" s="198"/>
      <c r="L667" s="198"/>
      <c r="M667" s="198"/>
      <c r="N667" s="198"/>
      <c r="X667" s="581"/>
      <c r="Y667" s="581"/>
      <c r="Z667" s="581"/>
      <c r="AA667" s="581"/>
      <c r="AB667" s="581"/>
      <c r="AC667" s="581"/>
      <c r="AD667" s="581"/>
      <c r="AE667" s="581"/>
      <c r="AF667" s="581"/>
      <c r="AG667" s="581"/>
      <c r="AH667" s="581"/>
      <c r="AJ667" s="198"/>
      <c r="AL667" s="681" t="s">
        <v>261</v>
      </c>
      <c r="AM667" s="681" t="s">
        <v>693</v>
      </c>
      <c r="AO667" s="581"/>
      <c r="AP667" s="581"/>
    </row>
    <row r="668" spans="10:42">
      <c r="J668" s="198"/>
      <c r="K668" s="198"/>
      <c r="L668" s="198"/>
      <c r="M668" s="198"/>
      <c r="N668" s="198"/>
      <c r="X668" s="581"/>
      <c r="Y668" s="581"/>
      <c r="Z668" s="581"/>
      <c r="AA668" s="581"/>
      <c r="AB668" s="581"/>
      <c r="AC668" s="581"/>
      <c r="AD668" s="581"/>
      <c r="AE668" s="581"/>
      <c r="AF668" s="581"/>
      <c r="AG668" s="581"/>
      <c r="AH668" s="581"/>
      <c r="AJ668" s="198"/>
      <c r="AL668" s="681" t="s">
        <v>261</v>
      </c>
      <c r="AM668" s="681" t="s">
        <v>607</v>
      </c>
      <c r="AO668" s="581"/>
      <c r="AP668" s="581"/>
    </row>
    <row r="669" spans="10:42">
      <c r="J669" s="198"/>
      <c r="K669" s="198"/>
      <c r="L669" s="198"/>
      <c r="M669" s="198"/>
      <c r="N669" s="198"/>
      <c r="X669" s="581"/>
      <c r="Y669" s="581"/>
      <c r="Z669" s="581"/>
      <c r="AA669" s="581"/>
      <c r="AB669" s="581"/>
      <c r="AC669" s="581"/>
      <c r="AD669" s="581"/>
      <c r="AE669" s="581"/>
      <c r="AF669" s="581"/>
      <c r="AG669" s="581"/>
      <c r="AH669" s="581"/>
      <c r="AJ669" s="198"/>
      <c r="AL669" s="681" t="s">
        <v>261</v>
      </c>
      <c r="AM669" s="681" t="s">
        <v>705</v>
      </c>
      <c r="AO669" s="581"/>
      <c r="AP669" s="581"/>
    </row>
    <row r="670" spans="10:42">
      <c r="J670" s="198"/>
      <c r="K670" s="198"/>
      <c r="L670" s="198"/>
      <c r="M670" s="198"/>
      <c r="N670" s="198"/>
      <c r="X670" s="581"/>
      <c r="Y670" s="581"/>
      <c r="Z670" s="581"/>
      <c r="AA670" s="581"/>
      <c r="AB670" s="581"/>
      <c r="AC670" s="581"/>
      <c r="AD670" s="581"/>
      <c r="AE670" s="581"/>
      <c r="AF670" s="581"/>
      <c r="AG670" s="581"/>
      <c r="AH670" s="581"/>
      <c r="AJ670" s="198"/>
      <c r="AL670" s="681" t="s">
        <v>261</v>
      </c>
      <c r="AM670" s="681" t="s">
        <v>200</v>
      </c>
      <c r="AO670" s="581"/>
      <c r="AP670" s="581"/>
    </row>
    <row r="671" spans="10:42">
      <c r="J671" s="198"/>
      <c r="K671" s="198"/>
      <c r="L671" s="198"/>
      <c r="M671" s="198"/>
      <c r="N671" s="198"/>
      <c r="X671" s="581"/>
      <c r="Y671" s="581"/>
      <c r="Z671" s="581"/>
      <c r="AA671" s="581"/>
      <c r="AB671" s="581"/>
      <c r="AC671" s="581"/>
      <c r="AD671" s="581"/>
      <c r="AE671" s="581"/>
      <c r="AF671" s="581"/>
      <c r="AG671" s="581"/>
      <c r="AH671" s="581"/>
      <c r="AJ671" s="198"/>
      <c r="AL671" s="681" t="s">
        <v>261</v>
      </c>
      <c r="AM671" s="681" t="s">
        <v>714</v>
      </c>
      <c r="AO671" s="581"/>
      <c r="AP671" s="581"/>
    </row>
    <row r="672" spans="10:42">
      <c r="J672" s="198"/>
      <c r="K672" s="198"/>
      <c r="L672" s="198"/>
      <c r="M672" s="198"/>
      <c r="N672" s="198"/>
      <c r="X672" s="581"/>
      <c r="Y672" s="581"/>
      <c r="Z672" s="581"/>
      <c r="AA672" s="581"/>
      <c r="AB672" s="581"/>
      <c r="AC672" s="581"/>
      <c r="AD672" s="581"/>
      <c r="AE672" s="581"/>
      <c r="AF672" s="581"/>
      <c r="AG672" s="581"/>
      <c r="AH672" s="581"/>
      <c r="AJ672" s="198"/>
      <c r="AL672" s="681" t="s">
        <v>261</v>
      </c>
      <c r="AM672" s="681" t="s">
        <v>719</v>
      </c>
      <c r="AO672" s="581"/>
      <c r="AP672" s="581"/>
    </row>
    <row r="673" spans="10:42">
      <c r="J673" s="198"/>
      <c r="K673" s="198"/>
      <c r="L673" s="198"/>
      <c r="M673" s="198"/>
      <c r="N673" s="198"/>
      <c r="X673" s="581"/>
      <c r="Y673" s="581"/>
      <c r="Z673" s="581"/>
      <c r="AA673" s="581"/>
      <c r="AB673" s="581"/>
      <c r="AC673" s="581"/>
      <c r="AD673" s="581"/>
      <c r="AE673" s="581"/>
      <c r="AF673" s="581"/>
      <c r="AG673" s="581"/>
      <c r="AH673" s="581"/>
      <c r="AJ673" s="198"/>
      <c r="AL673" s="681" t="s">
        <v>261</v>
      </c>
      <c r="AM673" s="681" t="s">
        <v>1597</v>
      </c>
      <c r="AO673" s="581"/>
      <c r="AP673" s="581"/>
    </row>
    <row r="674" spans="10:42">
      <c r="J674" s="198"/>
      <c r="K674" s="198"/>
      <c r="L674" s="198"/>
      <c r="M674" s="198"/>
      <c r="N674" s="198"/>
      <c r="X674" s="581"/>
      <c r="Y674" s="581"/>
      <c r="Z674" s="581"/>
      <c r="AA674" s="581"/>
      <c r="AB674" s="581"/>
      <c r="AC674" s="581"/>
      <c r="AD674" s="581"/>
      <c r="AE674" s="581"/>
      <c r="AF674" s="581"/>
      <c r="AG674" s="581"/>
      <c r="AH674" s="581"/>
      <c r="AJ674" s="198"/>
      <c r="AL674" s="681" t="s">
        <v>261</v>
      </c>
      <c r="AM674" s="681" t="s">
        <v>1545</v>
      </c>
      <c r="AO674" s="581"/>
      <c r="AP674" s="581"/>
    </row>
    <row r="675" spans="10:42">
      <c r="J675" s="198"/>
      <c r="K675" s="198"/>
      <c r="L675" s="198"/>
      <c r="M675" s="198"/>
      <c r="N675" s="198"/>
      <c r="X675" s="581"/>
      <c r="Y675" s="581"/>
      <c r="Z675" s="581"/>
      <c r="AA675" s="581"/>
      <c r="AB675" s="581"/>
      <c r="AC675" s="581"/>
      <c r="AD675" s="581"/>
      <c r="AE675" s="581"/>
      <c r="AF675" s="581"/>
      <c r="AG675" s="581"/>
      <c r="AH675" s="581"/>
      <c r="AJ675" s="198"/>
      <c r="AL675" s="681" t="s">
        <v>261</v>
      </c>
      <c r="AM675" s="681" t="s">
        <v>799</v>
      </c>
      <c r="AO675" s="581"/>
      <c r="AP675" s="581"/>
    </row>
    <row r="676" spans="10:42">
      <c r="J676" s="198"/>
      <c r="K676" s="198"/>
      <c r="L676" s="198"/>
      <c r="M676" s="198"/>
      <c r="N676" s="198"/>
      <c r="X676" s="581"/>
      <c r="Y676" s="581"/>
      <c r="Z676" s="581"/>
      <c r="AA676" s="581"/>
      <c r="AB676" s="581"/>
      <c r="AC676" s="581"/>
      <c r="AD676" s="581"/>
      <c r="AE676" s="581"/>
      <c r="AF676" s="581"/>
      <c r="AG676" s="581"/>
      <c r="AH676" s="581"/>
      <c r="AJ676" s="198"/>
      <c r="AL676" s="681" t="s">
        <v>261</v>
      </c>
      <c r="AM676" s="681" t="s">
        <v>242</v>
      </c>
      <c r="AO676" s="581"/>
      <c r="AP676" s="581"/>
    </row>
    <row r="677" spans="10:42">
      <c r="J677" s="198"/>
      <c r="K677" s="198"/>
      <c r="L677" s="198"/>
      <c r="M677" s="198"/>
      <c r="N677" s="198"/>
      <c r="X677" s="581"/>
      <c r="Y677" s="581"/>
      <c r="Z677" s="581"/>
      <c r="AA677" s="581"/>
      <c r="AB677" s="581"/>
      <c r="AC677" s="581"/>
      <c r="AD677" s="581"/>
      <c r="AE677" s="581"/>
      <c r="AF677" s="581"/>
      <c r="AG677" s="581"/>
      <c r="AH677" s="581"/>
      <c r="AJ677" s="198"/>
      <c r="AL677" s="681" t="s">
        <v>261</v>
      </c>
      <c r="AM677" s="681" t="s">
        <v>720</v>
      </c>
      <c r="AO677" s="581"/>
      <c r="AP677" s="581"/>
    </row>
    <row r="678" spans="10:42">
      <c r="J678" s="198"/>
      <c r="K678" s="198"/>
      <c r="L678" s="198"/>
      <c r="M678" s="198"/>
      <c r="N678" s="198"/>
      <c r="X678" s="581"/>
      <c r="Y678" s="581"/>
      <c r="Z678" s="581"/>
      <c r="AA678" s="581"/>
      <c r="AB678" s="581"/>
      <c r="AC678" s="581"/>
      <c r="AD678" s="581"/>
      <c r="AE678" s="581"/>
      <c r="AF678" s="581"/>
      <c r="AG678" s="581"/>
      <c r="AH678" s="581"/>
      <c r="AJ678" s="198"/>
      <c r="AL678" s="681" t="s">
        <v>261</v>
      </c>
      <c r="AM678" s="681" t="s">
        <v>1088</v>
      </c>
      <c r="AO678" s="581"/>
      <c r="AP678" s="581"/>
    </row>
    <row r="679" spans="10:42">
      <c r="J679" s="198"/>
      <c r="K679" s="198"/>
      <c r="L679" s="198"/>
      <c r="M679" s="198"/>
      <c r="N679" s="198"/>
      <c r="X679" s="581"/>
      <c r="Y679" s="581"/>
      <c r="Z679" s="581"/>
      <c r="AA679" s="581"/>
      <c r="AB679" s="581"/>
      <c r="AC679" s="581"/>
      <c r="AD679" s="581"/>
      <c r="AE679" s="581"/>
      <c r="AF679" s="581"/>
      <c r="AG679" s="581"/>
      <c r="AH679" s="581"/>
      <c r="AJ679" s="198"/>
      <c r="AL679" s="681" t="s">
        <v>261</v>
      </c>
      <c r="AM679" s="681" t="s">
        <v>1366</v>
      </c>
      <c r="AO679" s="581"/>
      <c r="AP679" s="581"/>
    </row>
    <row r="680" spans="10:42">
      <c r="J680" s="198"/>
      <c r="K680" s="198"/>
      <c r="L680" s="198"/>
      <c r="M680" s="198"/>
      <c r="N680" s="198"/>
      <c r="X680" s="581"/>
      <c r="Y680" s="581"/>
      <c r="Z680" s="581"/>
      <c r="AA680" s="581"/>
      <c r="AB680" s="581"/>
      <c r="AC680" s="581"/>
      <c r="AD680" s="581"/>
      <c r="AE680" s="581"/>
      <c r="AF680" s="581"/>
      <c r="AG680" s="581"/>
      <c r="AH680" s="581"/>
      <c r="AJ680" s="198"/>
      <c r="AL680" s="681" t="s">
        <v>261</v>
      </c>
      <c r="AM680" s="681" t="s">
        <v>621</v>
      </c>
      <c r="AO680" s="581"/>
      <c r="AP680" s="581"/>
    </row>
    <row r="681" spans="10:42">
      <c r="J681" s="198"/>
      <c r="K681" s="198"/>
      <c r="L681" s="198"/>
      <c r="M681" s="198"/>
      <c r="N681" s="198"/>
      <c r="X681" s="581"/>
      <c r="Y681" s="581"/>
      <c r="Z681" s="581"/>
      <c r="AA681" s="581"/>
      <c r="AB681" s="581"/>
      <c r="AC681" s="581"/>
      <c r="AD681" s="581"/>
      <c r="AE681" s="581"/>
      <c r="AF681" s="581"/>
      <c r="AG681" s="581"/>
      <c r="AH681" s="581"/>
      <c r="AJ681" s="198"/>
      <c r="AL681" s="681" t="s">
        <v>261</v>
      </c>
      <c r="AM681" s="681" t="s">
        <v>224</v>
      </c>
      <c r="AO681" s="581"/>
      <c r="AP681" s="581"/>
    </row>
    <row r="682" spans="10:42">
      <c r="J682" s="198"/>
      <c r="K682" s="198"/>
      <c r="L682" s="198"/>
      <c r="M682" s="198"/>
      <c r="N682" s="198"/>
      <c r="X682" s="581"/>
      <c r="Y682" s="581"/>
      <c r="Z682" s="581"/>
      <c r="AA682" s="581"/>
      <c r="AB682" s="581"/>
      <c r="AC682" s="581"/>
      <c r="AD682" s="581"/>
      <c r="AE682" s="581"/>
      <c r="AF682" s="581"/>
      <c r="AG682" s="581"/>
      <c r="AH682" s="581"/>
      <c r="AJ682" s="198"/>
      <c r="AL682" s="681" t="s">
        <v>261</v>
      </c>
      <c r="AM682" s="681" t="s">
        <v>926</v>
      </c>
      <c r="AO682" s="581"/>
      <c r="AP682" s="581"/>
    </row>
    <row r="683" spans="10:42">
      <c r="J683" s="198"/>
      <c r="K683" s="198"/>
      <c r="L683" s="198"/>
      <c r="M683" s="198"/>
      <c r="N683" s="198"/>
      <c r="X683" s="581"/>
      <c r="Y683" s="581"/>
      <c r="Z683" s="581"/>
      <c r="AA683" s="581"/>
      <c r="AB683" s="581"/>
      <c r="AC683" s="581"/>
      <c r="AD683" s="581"/>
      <c r="AE683" s="581"/>
      <c r="AF683" s="581"/>
      <c r="AG683" s="581"/>
      <c r="AH683" s="581"/>
      <c r="AJ683" s="198"/>
      <c r="AL683" s="681" t="s">
        <v>261</v>
      </c>
      <c r="AM683" s="681" t="s">
        <v>723</v>
      </c>
      <c r="AO683" s="581"/>
      <c r="AP683" s="581"/>
    </row>
    <row r="684" spans="10:42">
      <c r="J684" s="198"/>
      <c r="K684" s="198"/>
      <c r="L684" s="198"/>
      <c r="M684" s="198"/>
      <c r="N684" s="198"/>
      <c r="X684" s="581"/>
      <c r="Y684" s="581"/>
      <c r="Z684" s="581"/>
      <c r="AA684" s="581"/>
      <c r="AB684" s="581"/>
      <c r="AC684" s="581"/>
      <c r="AD684" s="581"/>
      <c r="AE684" s="581"/>
      <c r="AF684" s="581"/>
      <c r="AG684" s="581"/>
      <c r="AH684" s="581"/>
      <c r="AJ684" s="198"/>
      <c r="AL684" s="681" t="s">
        <v>261</v>
      </c>
      <c r="AM684" s="681" t="s">
        <v>1598</v>
      </c>
      <c r="AO684" s="581"/>
      <c r="AP684" s="581"/>
    </row>
    <row r="685" spans="10:42">
      <c r="J685" s="198"/>
      <c r="K685" s="198"/>
      <c r="L685" s="198"/>
      <c r="M685" s="198"/>
      <c r="N685" s="198"/>
      <c r="X685" s="581"/>
      <c r="Y685" s="581"/>
      <c r="Z685" s="581"/>
      <c r="AA685" s="581"/>
      <c r="AB685" s="581"/>
      <c r="AC685" s="581"/>
      <c r="AD685" s="581"/>
      <c r="AE685" s="581"/>
      <c r="AF685" s="581"/>
      <c r="AG685" s="581"/>
      <c r="AH685" s="581"/>
      <c r="AJ685" s="198"/>
      <c r="AL685" s="681" t="s">
        <v>261</v>
      </c>
      <c r="AM685" s="681" t="s">
        <v>929</v>
      </c>
      <c r="AO685" s="581"/>
      <c r="AP685" s="581"/>
    </row>
    <row r="686" spans="10:42">
      <c r="J686" s="198"/>
      <c r="K686" s="198"/>
      <c r="L686" s="198"/>
      <c r="M686" s="198"/>
      <c r="N686" s="198"/>
      <c r="X686" s="581"/>
      <c r="Y686" s="581"/>
      <c r="Z686" s="581"/>
      <c r="AA686" s="581"/>
      <c r="AB686" s="581"/>
      <c r="AC686" s="581"/>
      <c r="AD686" s="581"/>
      <c r="AE686" s="581"/>
      <c r="AF686" s="581"/>
      <c r="AG686" s="581"/>
      <c r="AH686" s="581"/>
      <c r="AJ686" s="198"/>
      <c r="AL686" s="681" t="s">
        <v>261</v>
      </c>
      <c r="AM686" s="681" t="s">
        <v>1097</v>
      </c>
      <c r="AO686" s="581"/>
      <c r="AP686" s="581"/>
    </row>
    <row r="687" spans="10:42">
      <c r="J687" s="198"/>
      <c r="K687" s="198"/>
      <c r="L687" s="198"/>
      <c r="M687" s="198"/>
      <c r="N687" s="198"/>
      <c r="X687" s="581"/>
      <c r="Y687" s="581"/>
      <c r="Z687" s="581"/>
      <c r="AA687" s="581"/>
      <c r="AB687" s="581"/>
      <c r="AC687" s="581"/>
      <c r="AD687" s="581"/>
      <c r="AE687" s="581"/>
      <c r="AF687" s="581"/>
      <c r="AG687" s="581"/>
      <c r="AH687" s="581"/>
      <c r="AJ687" s="198"/>
      <c r="AL687" s="681" t="s">
        <v>261</v>
      </c>
      <c r="AM687" s="681" t="s">
        <v>1093</v>
      </c>
      <c r="AO687" s="581"/>
      <c r="AP687" s="581"/>
    </row>
    <row r="688" spans="10:42">
      <c r="J688" s="198"/>
      <c r="K688" s="198"/>
      <c r="L688" s="198"/>
      <c r="M688" s="198"/>
      <c r="N688" s="198"/>
      <c r="X688" s="581"/>
      <c r="Y688" s="581"/>
      <c r="Z688" s="581"/>
      <c r="AA688" s="581"/>
      <c r="AB688" s="581"/>
      <c r="AC688" s="581"/>
      <c r="AD688" s="581"/>
      <c r="AE688" s="581"/>
      <c r="AF688" s="581"/>
      <c r="AG688" s="581"/>
      <c r="AH688" s="581"/>
      <c r="AJ688" s="198"/>
      <c r="AL688" s="681" t="s">
        <v>261</v>
      </c>
      <c r="AM688" s="681" t="s">
        <v>963</v>
      </c>
      <c r="AO688" s="581"/>
      <c r="AP688" s="581"/>
    </row>
    <row r="689" spans="10:42">
      <c r="J689" s="198"/>
      <c r="K689" s="198"/>
      <c r="L689" s="198"/>
      <c r="M689" s="198"/>
      <c r="N689" s="198"/>
      <c r="X689" s="581"/>
      <c r="Y689" s="581"/>
      <c r="Z689" s="581"/>
      <c r="AA689" s="581"/>
      <c r="AB689" s="581"/>
      <c r="AC689" s="581"/>
      <c r="AD689" s="581"/>
      <c r="AE689" s="581"/>
      <c r="AF689" s="581"/>
      <c r="AG689" s="581"/>
      <c r="AH689" s="581"/>
      <c r="AJ689" s="198"/>
      <c r="AL689" s="681" t="s">
        <v>261</v>
      </c>
      <c r="AM689" s="681" t="s">
        <v>1600</v>
      </c>
      <c r="AO689" s="581"/>
      <c r="AP689" s="581"/>
    </row>
    <row r="690" spans="10:42">
      <c r="J690" s="198"/>
      <c r="K690" s="198"/>
      <c r="L690" s="198"/>
      <c r="M690" s="198"/>
      <c r="N690" s="198"/>
      <c r="X690" s="581"/>
      <c r="Y690" s="581"/>
      <c r="Z690" s="581"/>
      <c r="AA690" s="581"/>
      <c r="AB690" s="581"/>
      <c r="AC690" s="581"/>
      <c r="AD690" s="581"/>
      <c r="AE690" s="581"/>
      <c r="AF690" s="581"/>
      <c r="AG690" s="581"/>
      <c r="AH690" s="581"/>
      <c r="AJ690" s="198"/>
      <c r="AL690" s="681" t="s">
        <v>261</v>
      </c>
      <c r="AM690" s="681" t="s">
        <v>1543</v>
      </c>
      <c r="AO690" s="581"/>
      <c r="AP690" s="581"/>
    </row>
    <row r="691" spans="10:42">
      <c r="J691" s="198"/>
      <c r="K691" s="198"/>
      <c r="L691" s="198"/>
      <c r="M691" s="198"/>
      <c r="N691" s="198"/>
      <c r="X691" s="581"/>
      <c r="Y691" s="581"/>
      <c r="Z691" s="581"/>
      <c r="AA691" s="581"/>
      <c r="AB691" s="581"/>
      <c r="AC691" s="581"/>
      <c r="AD691" s="581"/>
      <c r="AE691" s="581"/>
      <c r="AF691" s="581"/>
      <c r="AG691" s="581"/>
      <c r="AH691" s="581"/>
      <c r="AJ691" s="198"/>
      <c r="AL691" s="681" t="s">
        <v>261</v>
      </c>
      <c r="AM691" s="681" t="s">
        <v>1159</v>
      </c>
      <c r="AO691" s="581"/>
      <c r="AP691" s="581"/>
    </row>
    <row r="692" spans="10:42">
      <c r="J692" s="198"/>
      <c r="K692" s="198"/>
      <c r="L692" s="198"/>
      <c r="M692" s="198"/>
      <c r="N692" s="198"/>
      <c r="X692" s="581"/>
      <c r="Y692" s="581"/>
      <c r="Z692" s="581"/>
      <c r="AA692" s="581"/>
      <c r="AB692" s="581"/>
      <c r="AC692" s="581"/>
      <c r="AD692" s="581"/>
      <c r="AE692" s="581"/>
      <c r="AF692" s="581"/>
      <c r="AG692" s="581"/>
      <c r="AH692" s="581"/>
      <c r="AJ692" s="198"/>
      <c r="AL692" s="681" t="s">
        <v>261</v>
      </c>
      <c r="AM692" s="681" t="s">
        <v>938</v>
      </c>
      <c r="AO692" s="581"/>
      <c r="AP692" s="581"/>
    </row>
    <row r="693" spans="10:42">
      <c r="J693" s="198"/>
      <c r="K693" s="198"/>
      <c r="L693" s="198"/>
      <c r="M693" s="198"/>
      <c r="N693" s="198"/>
      <c r="X693" s="581"/>
      <c r="Y693" s="581"/>
      <c r="Z693" s="581"/>
      <c r="AA693" s="581"/>
      <c r="AB693" s="581"/>
      <c r="AC693" s="581"/>
      <c r="AD693" s="581"/>
      <c r="AE693" s="581"/>
      <c r="AF693" s="581"/>
      <c r="AG693" s="581"/>
      <c r="AH693" s="581"/>
      <c r="AJ693" s="198"/>
      <c r="AL693" s="681" t="s">
        <v>261</v>
      </c>
      <c r="AM693" s="681" t="s">
        <v>1603</v>
      </c>
      <c r="AO693" s="581"/>
      <c r="AP693" s="581"/>
    </row>
    <row r="694" spans="10:42">
      <c r="J694" s="198"/>
      <c r="K694" s="198"/>
      <c r="L694" s="198"/>
      <c r="M694" s="198"/>
      <c r="N694" s="198"/>
      <c r="X694" s="581"/>
      <c r="Y694" s="581"/>
      <c r="Z694" s="581"/>
      <c r="AA694" s="581"/>
      <c r="AB694" s="581"/>
      <c r="AC694" s="581"/>
      <c r="AD694" s="581"/>
      <c r="AE694" s="581"/>
      <c r="AF694" s="581"/>
      <c r="AG694" s="581"/>
      <c r="AH694" s="581"/>
      <c r="AJ694" s="198"/>
      <c r="AL694" s="681" t="s">
        <v>261</v>
      </c>
      <c r="AM694" s="681" t="s">
        <v>1604</v>
      </c>
      <c r="AO694" s="581"/>
      <c r="AP694" s="581"/>
    </row>
    <row r="695" spans="10:42">
      <c r="J695" s="198"/>
      <c r="K695" s="198"/>
      <c r="L695" s="198"/>
      <c r="M695" s="198"/>
      <c r="N695" s="198"/>
      <c r="X695" s="581"/>
      <c r="Y695" s="581"/>
      <c r="Z695" s="581"/>
      <c r="AA695" s="581"/>
      <c r="AB695" s="581"/>
      <c r="AC695" s="581"/>
      <c r="AD695" s="581"/>
      <c r="AE695" s="581"/>
      <c r="AF695" s="581"/>
      <c r="AG695" s="581"/>
      <c r="AH695" s="581"/>
      <c r="AJ695" s="198"/>
      <c r="AL695" s="681" t="s">
        <v>261</v>
      </c>
      <c r="AM695" s="681" t="s">
        <v>686</v>
      </c>
      <c r="AO695" s="581"/>
      <c r="AP695" s="581"/>
    </row>
    <row r="696" spans="10:42">
      <c r="J696" s="198"/>
      <c r="K696" s="198"/>
      <c r="L696" s="198"/>
      <c r="M696" s="198"/>
      <c r="N696" s="198"/>
      <c r="X696" s="581"/>
      <c r="Y696" s="581"/>
      <c r="Z696" s="581"/>
      <c r="AA696" s="581"/>
      <c r="AB696" s="581"/>
      <c r="AC696" s="581"/>
      <c r="AD696" s="581"/>
      <c r="AE696" s="581"/>
      <c r="AF696" s="581"/>
      <c r="AG696" s="581"/>
      <c r="AH696" s="581"/>
      <c r="AJ696" s="198"/>
      <c r="AL696" s="681" t="s">
        <v>261</v>
      </c>
      <c r="AM696" s="681" t="s">
        <v>1405</v>
      </c>
      <c r="AO696" s="581"/>
      <c r="AP696" s="581"/>
    </row>
    <row r="697" spans="10:42">
      <c r="J697" s="198"/>
      <c r="K697" s="198"/>
      <c r="L697" s="198"/>
      <c r="M697" s="198"/>
      <c r="N697" s="198"/>
      <c r="X697" s="581"/>
      <c r="Y697" s="581"/>
      <c r="Z697" s="581"/>
      <c r="AA697" s="581"/>
      <c r="AB697" s="581"/>
      <c r="AC697" s="581"/>
      <c r="AD697" s="581"/>
      <c r="AE697" s="581"/>
      <c r="AF697" s="581"/>
      <c r="AG697" s="581"/>
      <c r="AH697" s="581"/>
      <c r="AJ697" s="198"/>
      <c r="AL697" s="681" t="s">
        <v>529</v>
      </c>
      <c r="AM697" s="681" t="s">
        <v>880</v>
      </c>
      <c r="AO697" s="581"/>
      <c r="AP697" s="581"/>
    </row>
    <row r="698" spans="10:42">
      <c r="J698" s="198"/>
      <c r="K698" s="198"/>
      <c r="L698" s="198"/>
      <c r="M698" s="198"/>
      <c r="N698" s="198"/>
      <c r="X698" s="581"/>
      <c r="Y698" s="581"/>
      <c r="Z698" s="581"/>
      <c r="AA698" s="581"/>
      <c r="AB698" s="581"/>
      <c r="AC698" s="581"/>
      <c r="AD698" s="581"/>
      <c r="AE698" s="581"/>
      <c r="AF698" s="581"/>
      <c r="AG698" s="581"/>
      <c r="AH698" s="581"/>
      <c r="AJ698" s="198"/>
      <c r="AL698" s="681" t="s">
        <v>529</v>
      </c>
      <c r="AM698" s="681" t="s">
        <v>324</v>
      </c>
      <c r="AO698" s="581"/>
      <c r="AP698" s="581"/>
    </row>
    <row r="699" spans="10:42">
      <c r="J699" s="198"/>
      <c r="K699" s="198"/>
      <c r="L699" s="198"/>
      <c r="M699" s="198"/>
      <c r="N699" s="198"/>
      <c r="X699" s="581"/>
      <c r="Y699" s="581"/>
      <c r="Z699" s="581"/>
      <c r="AA699" s="581"/>
      <c r="AB699" s="581"/>
      <c r="AC699" s="581"/>
      <c r="AD699" s="581"/>
      <c r="AE699" s="581"/>
      <c r="AF699" s="581"/>
      <c r="AG699" s="581"/>
      <c r="AH699" s="581"/>
      <c r="AJ699" s="198"/>
      <c r="AL699" s="681" t="s">
        <v>529</v>
      </c>
      <c r="AM699" s="681" t="s">
        <v>801</v>
      </c>
      <c r="AO699" s="581"/>
      <c r="AP699" s="581"/>
    </row>
    <row r="700" spans="10:42">
      <c r="J700" s="198"/>
      <c r="K700" s="198"/>
      <c r="L700" s="198"/>
      <c r="M700" s="198"/>
      <c r="N700" s="198"/>
      <c r="X700" s="581"/>
      <c r="Y700" s="581"/>
      <c r="Z700" s="581"/>
      <c r="AA700" s="581"/>
      <c r="AB700" s="581"/>
      <c r="AC700" s="581"/>
      <c r="AD700" s="581"/>
      <c r="AE700" s="581"/>
      <c r="AF700" s="581"/>
      <c r="AG700" s="581"/>
      <c r="AH700" s="581"/>
      <c r="AJ700" s="198"/>
      <c r="AL700" s="681" t="s">
        <v>529</v>
      </c>
      <c r="AM700" s="681" t="s">
        <v>774</v>
      </c>
      <c r="AO700" s="581"/>
      <c r="AP700" s="581"/>
    </row>
    <row r="701" spans="10:42">
      <c r="J701" s="198"/>
      <c r="K701" s="198"/>
      <c r="L701" s="198"/>
      <c r="M701" s="198"/>
      <c r="N701" s="198"/>
      <c r="X701" s="581"/>
      <c r="Y701" s="581"/>
      <c r="Z701" s="581"/>
      <c r="AA701" s="581"/>
      <c r="AB701" s="581"/>
      <c r="AC701" s="581"/>
      <c r="AD701" s="581"/>
      <c r="AE701" s="581"/>
      <c r="AF701" s="581"/>
      <c r="AG701" s="581"/>
      <c r="AH701" s="581"/>
      <c r="AJ701" s="198"/>
      <c r="AL701" s="681" t="s">
        <v>529</v>
      </c>
      <c r="AM701" s="681" t="s">
        <v>311</v>
      </c>
      <c r="AO701" s="581"/>
      <c r="AP701" s="581"/>
    </row>
    <row r="702" spans="10:42">
      <c r="J702" s="198"/>
      <c r="K702" s="198"/>
      <c r="L702" s="198"/>
      <c r="M702" s="198"/>
      <c r="N702" s="198"/>
      <c r="X702" s="581"/>
      <c r="Y702" s="581"/>
      <c r="Z702" s="581"/>
      <c r="AA702" s="581"/>
      <c r="AB702" s="581"/>
      <c r="AC702" s="581"/>
      <c r="AD702" s="581"/>
      <c r="AE702" s="581"/>
      <c r="AF702" s="581"/>
      <c r="AG702" s="581"/>
      <c r="AH702" s="581"/>
      <c r="AJ702" s="198"/>
      <c r="AL702" s="681" t="s">
        <v>529</v>
      </c>
      <c r="AM702" s="681" t="s">
        <v>361</v>
      </c>
      <c r="AO702" s="581"/>
      <c r="AP702" s="581"/>
    </row>
    <row r="703" spans="10:42">
      <c r="J703" s="198"/>
      <c r="K703" s="198"/>
      <c r="L703" s="198"/>
      <c r="M703" s="198"/>
      <c r="N703" s="198"/>
      <c r="X703" s="581"/>
      <c r="Y703" s="581"/>
      <c r="Z703" s="581"/>
      <c r="AA703" s="581"/>
      <c r="AB703" s="581"/>
      <c r="AC703" s="581"/>
      <c r="AD703" s="581"/>
      <c r="AE703" s="581"/>
      <c r="AF703" s="581"/>
      <c r="AG703" s="581"/>
      <c r="AH703" s="581"/>
      <c r="AJ703" s="198"/>
      <c r="AL703" s="681" t="s">
        <v>529</v>
      </c>
      <c r="AM703" s="681" t="s">
        <v>803</v>
      </c>
      <c r="AO703" s="581"/>
      <c r="AP703" s="581"/>
    </row>
    <row r="704" spans="10:42">
      <c r="J704" s="198"/>
      <c r="K704" s="198"/>
      <c r="L704" s="198"/>
      <c r="M704" s="198"/>
      <c r="N704" s="198"/>
      <c r="X704" s="581"/>
      <c r="Y704" s="581"/>
      <c r="Z704" s="581"/>
      <c r="AA704" s="581"/>
      <c r="AB704" s="581"/>
      <c r="AC704" s="581"/>
      <c r="AD704" s="581"/>
      <c r="AE704" s="581"/>
      <c r="AF704" s="581"/>
      <c r="AG704" s="581"/>
      <c r="AH704" s="581"/>
      <c r="AJ704" s="198"/>
      <c r="AL704" s="681" t="s">
        <v>529</v>
      </c>
      <c r="AM704" s="681" t="s">
        <v>835</v>
      </c>
      <c r="AO704" s="581"/>
      <c r="AP704" s="581"/>
    </row>
    <row r="705" spans="10:42">
      <c r="J705" s="198"/>
      <c r="K705" s="198"/>
      <c r="L705" s="198"/>
      <c r="M705" s="198"/>
      <c r="N705" s="198"/>
      <c r="X705" s="581"/>
      <c r="Y705" s="581"/>
      <c r="Z705" s="581"/>
      <c r="AA705" s="581"/>
      <c r="AB705" s="581"/>
      <c r="AC705" s="581"/>
      <c r="AD705" s="581"/>
      <c r="AE705" s="581"/>
      <c r="AF705" s="581"/>
      <c r="AG705" s="581"/>
      <c r="AH705" s="581"/>
      <c r="AJ705" s="198"/>
      <c r="AL705" s="681" t="s">
        <v>529</v>
      </c>
      <c r="AM705" s="681" t="s">
        <v>156</v>
      </c>
      <c r="AO705" s="581"/>
      <c r="AP705" s="581"/>
    </row>
    <row r="706" spans="10:42">
      <c r="J706" s="198"/>
      <c r="K706" s="198"/>
      <c r="L706" s="198"/>
      <c r="M706" s="198"/>
      <c r="N706" s="198"/>
      <c r="X706" s="581"/>
      <c r="Y706" s="581"/>
      <c r="Z706" s="581"/>
      <c r="AA706" s="581"/>
      <c r="AB706" s="581"/>
      <c r="AC706" s="581"/>
      <c r="AD706" s="581"/>
      <c r="AE706" s="581"/>
      <c r="AF706" s="581"/>
      <c r="AG706" s="581"/>
      <c r="AH706" s="581"/>
      <c r="AJ706" s="198"/>
      <c r="AL706" s="681" t="s">
        <v>529</v>
      </c>
      <c r="AM706" s="681" t="s">
        <v>810</v>
      </c>
      <c r="AO706" s="581"/>
      <c r="AP706" s="581"/>
    </row>
    <row r="707" spans="10:42">
      <c r="J707" s="198"/>
      <c r="K707" s="198"/>
      <c r="L707" s="198"/>
      <c r="M707" s="198"/>
      <c r="N707" s="198"/>
      <c r="X707" s="581"/>
      <c r="Y707" s="581"/>
      <c r="Z707" s="581"/>
      <c r="AA707" s="581"/>
      <c r="AB707" s="581"/>
      <c r="AC707" s="581"/>
      <c r="AD707" s="581"/>
      <c r="AE707" s="581"/>
      <c r="AF707" s="581"/>
      <c r="AG707" s="581"/>
      <c r="AH707" s="581"/>
      <c r="AJ707" s="198"/>
      <c r="AL707" s="681" t="s">
        <v>529</v>
      </c>
      <c r="AM707" s="681" t="s">
        <v>627</v>
      </c>
      <c r="AO707" s="581"/>
      <c r="AP707" s="581"/>
    </row>
    <row r="708" spans="10:42">
      <c r="J708" s="198"/>
      <c r="K708" s="198"/>
      <c r="L708" s="198"/>
      <c r="M708" s="198"/>
      <c r="N708" s="198"/>
      <c r="X708" s="581"/>
      <c r="Y708" s="581"/>
      <c r="Z708" s="581"/>
      <c r="AA708" s="581"/>
      <c r="AB708" s="581"/>
      <c r="AC708" s="581"/>
      <c r="AD708" s="581"/>
      <c r="AE708" s="581"/>
      <c r="AF708" s="581"/>
      <c r="AG708" s="581"/>
      <c r="AH708" s="581"/>
      <c r="AJ708" s="198"/>
      <c r="AL708" s="681" t="s">
        <v>529</v>
      </c>
      <c r="AM708" s="681" t="s">
        <v>1098</v>
      </c>
      <c r="AO708" s="581"/>
      <c r="AP708" s="581"/>
    </row>
    <row r="709" spans="10:42">
      <c r="J709" s="198"/>
      <c r="K709" s="198"/>
      <c r="L709" s="198"/>
      <c r="M709" s="198"/>
      <c r="N709" s="198"/>
      <c r="X709" s="581"/>
      <c r="Y709" s="581"/>
      <c r="Z709" s="581"/>
      <c r="AA709" s="581"/>
      <c r="AB709" s="581"/>
      <c r="AC709" s="581"/>
      <c r="AD709" s="581"/>
      <c r="AE709" s="581"/>
      <c r="AF709" s="581"/>
      <c r="AG709" s="581"/>
      <c r="AH709" s="581"/>
      <c r="AJ709" s="198"/>
      <c r="AL709" s="681" t="s">
        <v>529</v>
      </c>
      <c r="AM709" s="681" t="s">
        <v>731</v>
      </c>
      <c r="AO709" s="581"/>
      <c r="AP709" s="581"/>
    </row>
    <row r="710" spans="10:42">
      <c r="J710" s="198"/>
      <c r="K710" s="198"/>
      <c r="L710" s="198"/>
      <c r="M710" s="198"/>
      <c r="N710" s="198"/>
      <c r="X710" s="581"/>
      <c r="Y710" s="581"/>
      <c r="Z710" s="581"/>
      <c r="AA710" s="581"/>
      <c r="AB710" s="581"/>
      <c r="AC710" s="581"/>
      <c r="AD710" s="581"/>
      <c r="AE710" s="581"/>
      <c r="AF710" s="581"/>
      <c r="AG710" s="581"/>
      <c r="AH710" s="581"/>
      <c r="AJ710" s="198"/>
      <c r="AL710" s="681" t="s">
        <v>529</v>
      </c>
      <c r="AM710" s="681" t="s">
        <v>936</v>
      </c>
      <c r="AO710" s="581"/>
      <c r="AP710" s="581"/>
    </row>
    <row r="711" spans="10:42">
      <c r="J711" s="198"/>
      <c r="K711" s="198"/>
      <c r="L711" s="198"/>
      <c r="M711" s="198"/>
      <c r="N711" s="198"/>
      <c r="X711" s="581"/>
      <c r="Y711" s="581"/>
      <c r="Z711" s="581"/>
      <c r="AA711" s="581"/>
      <c r="AB711" s="581"/>
      <c r="AC711" s="581"/>
      <c r="AD711" s="581"/>
      <c r="AE711" s="581"/>
      <c r="AF711" s="581"/>
      <c r="AG711" s="581"/>
      <c r="AH711" s="581"/>
      <c r="AJ711" s="198"/>
      <c r="AL711" s="681" t="s">
        <v>529</v>
      </c>
      <c r="AM711" s="681" t="s">
        <v>939</v>
      </c>
      <c r="AO711" s="581"/>
      <c r="AP711" s="581"/>
    </row>
    <row r="712" spans="10:42">
      <c r="J712" s="198"/>
      <c r="K712" s="198"/>
      <c r="L712" s="198"/>
      <c r="M712" s="198"/>
      <c r="N712" s="198"/>
      <c r="X712" s="581"/>
      <c r="Y712" s="581"/>
      <c r="Z712" s="581"/>
      <c r="AA712" s="581"/>
      <c r="AB712" s="581"/>
      <c r="AC712" s="581"/>
      <c r="AD712" s="581"/>
      <c r="AE712" s="581"/>
      <c r="AF712" s="581"/>
      <c r="AG712" s="581"/>
      <c r="AH712" s="581"/>
      <c r="AJ712" s="198"/>
      <c r="AL712" s="681" t="s">
        <v>529</v>
      </c>
      <c r="AM712" s="681" t="s">
        <v>1373</v>
      </c>
      <c r="AO712" s="581"/>
      <c r="AP712" s="581"/>
    </row>
    <row r="713" spans="10:42">
      <c r="J713" s="198"/>
      <c r="K713" s="198"/>
      <c r="L713" s="198"/>
      <c r="M713" s="198"/>
      <c r="N713" s="198"/>
      <c r="X713" s="581"/>
      <c r="Y713" s="581"/>
      <c r="Z713" s="581"/>
      <c r="AA713" s="581"/>
      <c r="AB713" s="581"/>
      <c r="AC713" s="581"/>
      <c r="AD713" s="581"/>
      <c r="AE713" s="581"/>
      <c r="AF713" s="581"/>
      <c r="AG713" s="581"/>
      <c r="AH713" s="581"/>
      <c r="AJ713" s="198"/>
      <c r="AL713" s="681" t="s">
        <v>529</v>
      </c>
      <c r="AM713" s="681" t="s">
        <v>657</v>
      </c>
      <c r="AO713" s="581"/>
      <c r="AP713" s="581"/>
    </row>
    <row r="714" spans="10:42">
      <c r="J714" s="198"/>
      <c r="K714" s="198"/>
      <c r="L714" s="198"/>
      <c r="M714" s="198"/>
      <c r="N714" s="198"/>
      <c r="X714" s="581"/>
      <c r="Y714" s="581"/>
      <c r="Z714" s="581"/>
      <c r="AA714" s="581"/>
      <c r="AB714" s="581"/>
      <c r="AC714" s="581"/>
      <c r="AD714" s="581"/>
      <c r="AE714" s="581"/>
      <c r="AF714" s="581"/>
      <c r="AG714" s="581"/>
      <c r="AH714" s="581"/>
      <c r="AJ714" s="198"/>
      <c r="AL714" s="681" t="s">
        <v>529</v>
      </c>
      <c r="AM714" s="681" t="s">
        <v>1606</v>
      </c>
      <c r="AO714" s="581"/>
      <c r="AP714" s="581"/>
    </row>
    <row r="715" spans="10:42">
      <c r="J715" s="198"/>
      <c r="K715" s="198"/>
      <c r="L715" s="198"/>
      <c r="M715" s="198"/>
      <c r="N715" s="198"/>
      <c r="X715" s="581"/>
      <c r="Y715" s="581"/>
      <c r="Z715" s="581"/>
      <c r="AA715" s="581"/>
      <c r="AB715" s="581"/>
      <c r="AC715" s="581"/>
      <c r="AD715" s="581"/>
      <c r="AE715" s="581"/>
      <c r="AF715" s="581"/>
      <c r="AG715" s="581"/>
      <c r="AH715" s="581"/>
      <c r="AJ715" s="198"/>
      <c r="AL715" s="681" t="s">
        <v>529</v>
      </c>
      <c r="AM715" s="681" t="s">
        <v>687</v>
      </c>
      <c r="AO715" s="581"/>
      <c r="AP715" s="581"/>
    </row>
    <row r="716" spans="10:42">
      <c r="J716" s="198"/>
      <c r="K716" s="198"/>
      <c r="L716" s="198"/>
      <c r="M716" s="198"/>
      <c r="N716" s="198"/>
      <c r="X716" s="581"/>
      <c r="Y716" s="581"/>
      <c r="Z716" s="581"/>
      <c r="AA716" s="581"/>
      <c r="AB716" s="581"/>
      <c r="AC716" s="581"/>
      <c r="AD716" s="581"/>
      <c r="AE716" s="581"/>
      <c r="AF716" s="581"/>
      <c r="AG716" s="581"/>
      <c r="AH716" s="581"/>
      <c r="AJ716" s="198"/>
      <c r="AL716" s="681" t="s">
        <v>529</v>
      </c>
      <c r="AM716" s="681" t="s">
        <v>941</v>
      </c>
      <c r="AO716" s="581"/>
      <c r="AP716" s="581"/>
    </row>
    <row r="717" spans="10:42">
      <c r="J717" s="198"/>
      <c r="K717" s="198"/>
      <c r="L717" s="198"/>
      <c r="M717" s="198"/>
      <c r="N717" s="198"/>
      <c r="X717" s="581"/>
      <c r="Y717" s="581"/>
      <c r="Z717" s="581"/>
      <c r="AA717" s="581"/>
      <c r="AB717" s="581"/>
      <c r="AC717" s="581"/>
      <c r="AD717" s="581"/>
      <c r="AE717" s="581"/>
      <c r="AF717" s="581"/>
      <c r="AG717" s="581"/>
      <c r="AH717" s="581"/>
      <c r="AJ717" s="198"/>
      <c r="AL717" s="681" t="s">
        <v>529</v>
      </c>
      <c r="AM717" s="681" t="s">
        <v>947</v>
      </c>
      <c r="AO717" s="581"/>
      <c r="AP717" s="581"/>
    </row>
    <row r="718" spans="10:42">
      <c r="J718" s="198"/>
      <c r="K718" s="198"/>
      <c r="L718" s="198"/>
      <c r="M718" s="198"/>
      <c r="N718" s="198"/>
      <c r="X718" s="581"/>
      <c r="Y718" s="581"/>
      <c r="Z718" s="581"/>
      <c r="AA718" s="581"/>
      <c r="AB718" s="581"/>
      <c r="AC718" s="581"/>
      <c r="AD718" s="581"/>
      <c r="AE718" s="581"/>
      <c r="AF718" s="581"/>
      <c r="AG718" s="581"/>
      <c r="AH718" s="581"/>
      <c r="AJ718" s="198"/>
      <c r="AL718" s="681" t="s">
        <v>529</v>
      </c>
      <c r="AM718" s="681" t="s">
        <v>1100</v>
      </c>
      <c r="AO718" s="581"/>
      <c r="AP718" s="581"/>
    </row>
    <row r="719" spans="10:42">
      <c r="J719" s="198"/>
      <c r="K719" s="198"/>
      <c r="L719" s="198"/>
      <c r="M719" s="198"/>
      <c r="N719" s="198"/>
      <c r="X719" s="581"/>
      <c r="Y719" s="581"/>
      <c r="Z719" s="581"/>
      <c r="AA719" s="581"/>
      <c r="AB719" s="581"/>
      <c r="AC719" s="581"/>
      <c r="AD719" s="581"/>
      <c r="AE719" s="581"/>
      <c r="AF719" s="581"/>
      <c r="AG719" s="581"/>
      <c r="AH719" s="581"/>
      <c r="AJ719" s="198"/>
      <c r="AL719" s="681" t="s">
        <v>529</v>
      </c>
      <c r="AM719" s="681" t="s">
        <v>1068</v>
      </c>
      <c r="AO719" s="581"/>
      <c r="AP719" s="581"/>
    </row>
    <row r="720" spans="10:42">
      <c r="J720" s="198"/>
      <c r="K720" s="198"/>
      <c r="L720" s="198"/>
      <c r="M720" s="198"/>
      <c r="N720" s="198"/>
      <c r="X720" s="581"/>
      <c r="Y720" s="581"/>
      <c r="Z720" s="581"/>
      <c r="AA720" s="581"/>
      <c r="AB720" s="581"/>
      <c r="AC720" s="581"/>
      <c r="AD720" s="581"/>
      <c r="AE720" s="581"/>
      <c r="AF720" s="581"/>
      <c r="AG720" s="581"/>
      <c r="AH720" s="581"/>
      <c r="AJ720" s="198"/>
      <c r="AL720" s="681" t="s">
        <v>529</v>
      </c>
      <c r="AM720" s="681" t="s">
        <v>1608</v>
      </c>
      <c r="AO720" s="581"/>
      <c r="AP720" s="581"/>
    </row>
    <row r="721" spans="10:42">
      <c r="J721" s="198"/>
      <c r="K721" s="198"/>
      <c r="L721" s="198"/>
      <c r="M721" s="198"/>
      <c r="N721" s="198"/>
      <c r="X721" s="581"/>
      <c r="Y721" s="581"/>
      <c r="Z721" s="581"/>
      <c r="AA721" s="581"/>
      <c r="AB721" s="581"/>
      <c r="AC721" s="581"/>
      <c r="AD721" s="581"/>
      <c r="AE721" s="581"/>
      <c r="AF721" s="581"/>
      <c r="AG721" s="581"/>
      <c r="AH721" s="581"/>
      <c r="AJ721" s="198"/>
      <c r="AL721" s="681" t="s">
        <v>529</v>
      </c>
      <c r="AM721" s="681" t="s">
        <v>1609</v>
      </c>
      <c r="AO721" s="581"/>
      <c r="AP721" s="581"/>
    </row>
    <row r="722" spans="10:42">
      <c r="J722" s="198"/>
      <c r="K722" s="198"/>
      <c r="L722" s="198"/>
      <c r="M722" s="198"/>
      <c r="N722" s="198"/>
      <c r="X722" s="581"/>
      <c r="Y722" s="581"/>
      <c r="Z722" s="581"/>
      <c r="AA722" s="581"/>
      <c r="AB722" s="581"/>
      <c r="AC722" s="581"/>
      <c r="AD722" s="581"/>
      <c r="AE722" s="581"/>
      <c r="AF722" s="581"/>
      <c r="AG722" s="581"/>
      <c r="AH722" s="581"/>
      <c r="AJ722" s="198"/>
      <c r="AL722" s="681" t="s">
        <v>529</v>
      </c>
      <c r="AM722" s="681" t="s">
        <v>1610</v>
      </c>
      <c r="AO722" s="581"/>
      <c r="AP722" s="581"/>
    </row>
    <row r="723" spans="10:42">
      <c r="J723" s="198"/>
      <c r="K723" s="198"/>
      <c r="L723" s="198"/>
      <c r="M723" s="198"/>
      <c r="N723" s="198"/>
      <c r="X723" s="581"/>
      <c r="Y723" s="581"/>
      <c r="Z723" s="581"/>
      <c r="AA723" s="581"/>
      <c r="AB723" s="581"/>
      <c r="AC723" s="581"/>
      <c r="AD723" s="581"/>
      <c r="AE723" s="581"/>
      <c r="AF723" s="581"/>
      <c r="AG723" s="581"/>
      <c r="AH723" s="581"/>
      <c r="AJ723" s="198"/>
      <c r="AL723" s="681" t="s">
        <v>529</v>
      </c>
      <c r="AM723" s="681" t="s">
        <v>1612</v>
      </c>
      <c r="AO723" s="581"/>
      <c r="AP723" s="581"/>
    </row>
    <row r="724" spans="10:42">
      <c r="J724" s="198"/>
      <c r="K724" s="198"/>
      <c r="L724" s="198"/>
      <c r="M724" s="198"/>
      <c r="N724" s="198"/>
      <c r="X724" s="581"/>
      <c r="Y724" s="581"/>
      <c r="Z724" s="581"/>
      <c r="AA724" s="581"/>
      <c r="AB724" s="581"/>
      <c r="AC724" s="581"/>
      <c r="AD724" s="581"/>
      <c r="AE724" s="581"/>
      <c r="AF724" s="581"/>
      <c r="AG724" s="581"/>
      <c r="AH724" s="581"/>
      <c r="AJ724" s="198"/>
      <c r="AL724" s="681" t="s">
        <v>529</v>
      </c>
      <c r="AM724" s="681" t="s">
        <v>1613</v>
      </c>
      <c r="AO724" s="581"/>
      <c r="AP724" s="581"/>
    </row>
    <row r="725" spans="10:42">
      <c r="J725" s="198"/>
      <c r="K725" s="198"/>
      <c r="L725" s="198"/>
      <c r="M725" s="198"/>
      <c r="N725" s="198"/>
      <c r="X725" s="581"/>
      <c r="Y725" s="581"/>
      <c r="Z725" s="581"/>
      <c r="AA725" s="581"/>
      <c r="AB725" s="581"/>
      <c r="AC725" s="581"/>
      <c r="AD725" s="581"/>
      <c r="AE725" s="581"/>
      <c r="AF725" s="581"/>
      <c r="AG725" s="581"/>
      <c r="AH725" s="581"/>
      <c r="AJ725" s="198"/>
      <c r="AL725" s="681" t="s">
        <v>529</v>
      </c>
      <c r="AM725" s="681" t="s">
        <v>541</v>
      </c>
      <c r="AO725" s="581"/>
      <c r="AP725" s="581"/>
    </row>
    <row r="726" spans="10:42">
      <c r="J726" s="198"/>
      <c r="K726" s="198"/>
      <c r="L726" s="198"/>
      <c r="M726" s="198"/>
      <c r="N726" s="198"/>
      <c r="X726" s="581"/>
      <c r="Y726" s="581"/>
      <c r="Z726" s="581"/>
      <c r="AA726" s="581"/>
      <c r="AB726" s="581"/>
      <c r="AC726" s="581"/>
      <c r="AD726" s="581"/>
      <c r="AE726" s="581"/>
      <c r="AF726" s="581"/>
      <c r="AG726" s="581"/>
      <c r="AH726" s="581"/>
      <c r="AJ726" s="198"/>
      <c r="AL726" s="681" t="s">
        <v>529</v>
      </c>
      <c r="AM726" s="681" t="s">
        <v>1615</v>
      </c>
      <c r="AO726" s="581"/>
      <c r="AP726" s="581"/>
    </row>
    <row r="727" spans="10:42">
      <c r="J727" s="198"/>
      <c r="K727" s="198"/>
      <c r="L727" s="198"/>
      <c r="M727" s="198"/>
      <c r="N727" s="198"/>
      <c r="X727" s="581"/>
      <c r="Y727" s="581"/>
      <c r="Z727" s="581"/>
      <c r="AA727" s="581"/>
      <c r="AB727" s="581"/>
      <c r="AC727" s="581"/>
      <c r="AD727" s="581"/>
      <c r="AE727" s="581"/>
      <c r="AF727" s="581"/>
      <c r="AG727" s="581"/>
      <c r="AH727" s="581"/>
      <c r="AJ727" s="198"/>
      <c r="AL727" s="681" t="s">
        <v>529</v>
      </c>
      <c r="AM727" s="681" t="s">
        <v>1620</v>
      </c>
      <c r="AO727" s="581"/>
      <c r="AP727" s="581"/>
    </row>
    <row r="728" spans="10:42">
      <c r="J728" s="198"/>
      <c r="K728" s="198"/>
      <c r="L728" s="198"/>
      <c r="M728" s="198"/>
      <c r="N728" s="198"/>
      <c r="X728" s="581"/>
      <c r="Y728" s="581"/>
      <c r="Z728" s="581"/>
      <c r="AA728" s="581"/>
      <c r="AB728" s="581"/>
      <c r="AC728" s="581"/>
      <c r="AD728" s="581"/>
      <c r="AE728" s="581"/>
      <c r="AF728" s="581"/>
      <c r="AG728" s="581"/>
      <c r="AH728" s="581"/>
      <c r="AJ728" s="198"/>
      <c r="AL728" s="681" t="s">
        <v>529</v>
      </c>
      <c r="AM728" s="681" t="s">
        <v>951</v>
      </c>
      <c r="AO728" s="581"/>
      <c r="AP728" s="581"/>
    </row>
    <row r="729" spans="10:42">
      <c r="J729" s="198"/>
      <c r="K729" s="198"/>
      <c r="L729" s="198"/>
      <c r="M729" s="198"/>
      <c r="N729" s="198"/>
      <c r="X729" s="581"/>
      <c r="Y729" s="581"/>
      <c r="Z729" s="581"/>
      <c r="AA729" s="581"/>
      <c r="AB729" s="581"/>
      <c r="AC729" s="581"/>
      <c r="AD729" s="581"/>
      <c r="AE729" s="581"/>
      <c r="AF729" s="581"/>
      <c r="AG729" s="581"/>
      <c r="AH729" s="581"/>
      <c r="AJ729" s="198"/>
      <c r="AL729" s="681" t="s">
        <v>529</v>
      </c>
      <c r="AM729" s="681" t="s">
        <v>1105</v>
      </c>
      <c r="AO729" s="581"/>
      <c r="AP729" s="581"/>
    </row>
    <row r="730" spans="10:42">
      <c r="J730" s="198"/>
      <c r="K730" s="198"/>
      <c r="L730" s="198"/>
      <c r="M730" s="198"/>
      <c r="N730" s="198"/>
      <c r="X730" s="581"/>
      <c r="Y730" s="581"/>
      <c r="Z730" s="581"/>
      <c r="AA730" s="581"/>
      <c r="AB730" s="581"/>
      <c r="AC730" s="581"/>
      <c r="AD730" s="581"/>
      <c r="AE730" s="581"/>
      <c r="AF730" s="581"/>
      <c r="AG730" s="581"/>
      <c r="AH730" s="581"/>
      <c r="AJ730" s="198"/>
      <c r="AL730" s="681" t="s">
        <v>257</v>
      </c>
      <c r="AM730" s="681" t="s">
        <v>561</v>
      </c>
      <c r="AO730" s="581"/>
      <c r="AP730" s="581"/>
    </row>
    <row r="731" spans="10:42">
      <c r="J731" s="198"/>
      <c r="K731" s="198"/>
      <c r="L731" s="198"/>
      <c r="M731" s="198"/>
      <c r="N731" s="198"/>
      <c r="X731" s="581"/>
      <c r="Y731" s="581"/>
      <c r="Z731" s="581"/>
      <c r="AA731" s="581"/>
      <c r="AB731" s="581"/>
      <c r="AC731" s="581"/>
      <c r="AD731" s="581"/>
      <c r="AE731" s="581"/>
      <c r="AF731" s="581"/>
      <c r="AG731" s="581"/>
      <c r="AH731" s="581"/>
      <c r="AJ731" s="198"/>
      <c r="AL731" s="681" t="s">
        <v>257</v>
      </c>
      <c r="AM731" s="681" t="s">
        <v>491</v>
      </c>
      <c r="AO731" s="581"/>
      <c r="AP731" s="581"/>
    </row>
    <row r="732" spans="10:42">
      <c r="J732" s="198"/>
      <c r="K732" s="198"/>
      <c r="L732" s="198"/>
      <c r="M732" s="198"/>
      <c r="N732" s="198"/>
      <c r="X732" s="581"/>
      <c r="Y732" s="581"/>
      <c r="Z732" s="581"/>
      <c r="AA732" s="581"/>
      <c r="AB732" s="581"/>
      <c r="AC732" s="581"/>
      <c r="AD732" s="581"/>
      <c r="AE732" s="581"/>
      <c r="AF732" s="581"/>
      <c r="AG732" s="581"/>
      <c r="AH732" s="581"/>
      <c r="AJ732" s="198"/>
      <c r="AL732" s="681" t="s">
        <v>257</v>
      </c>
      <c r="AM732" s="681" t="s">
        <v>1622</v>
      </c>
      <c r="AO732" s="581"/>
      <c r="AP732" s="581"/>
    </row>
    <row r="733" spans="10:42">
      <c r="J733" s="198"/>
      <c r="K733" s="198"/>
      <c r="L733" s="198"/>
      <c r="M733" s="198"/>
      <c r="N733" s="198"/>
      <c r="X733" s="581"/>
      <c r="Y733" s="581"/>
      <c r="Z733" s="581"/>
      <c r="AA733" s="581"/>
      <c r="AB733" s="581"/>
      <c r="AC733" s="581"/>
      <c r="AD733" s="581"/>
      <c r="AE733" s="581"/>
      <c r="AF733" s="581"/>
      <c r="AG733" s="581"/>
      <c r="AH733" s="581"/>
      <c r="AJ733" s="198"/>
      <c r="AL733" s="681" t="s">
        <v>257</v>
      </c>
      <c r="AM733" s="681" t="s">
        <v>231</v>
      </c>
      <c r="AO733" s="581"/>
      <c r="AP733" s="581"/>
    </row>
    <row r="734" spans="10:42">
      <c r="J734" s="198"/>
      <c r="K734" s="198"/>
      <c r="L734" s="198"/>
      <c r="M734" s="198"/>
      <c r="N734" s="198"/>
      <c r="X734" s="581"/>
      <c r="Y734" s="581"/>
      <c r="Z734" s="581"/>
      <c r="AA734" s="581"/>
      <c r="AB734" s="581"/>
      <c r="AC734" s="581"/>
      <c r="AD734" s="581"/>
      <c r="AE734" s="581"/>
      <c r="AF734" s="581"/>
      <c r="AG734" s="581"/>
      <c r="AH734" s="581"/>
      <c r="AJ734" s="198"/>
      <c r="AL734" s="681" t="s">
        <v>257</v>
      </c>
      <c r="AM734" s="681" t="s">
        <v>764</v>
      </c>
      <c r="AO734" s="581"/>
      <c r="AP734" s="581"/>
    </row>
    <row r="735" spans="10:42">
      <c r="J735" s="198"/>
      <c r="K735" s="198"/>
      <c r="L735" s="198"/>
      <c r="M735" s="198"/>
      <c r="N735" s="198"/>
      <c r="X735" s="581"/>
      <c r="Y735" s="581"/>
      <c r="Z735" s="581"/>
      <c r="AA735" s="581"/>
      <c r="AB735" s="581"/>
      <c r="AC735" s="581"/>
      <c r="AD735" s="581"/>
      <c r="AE735" s="581"/>
      <c r="AF735" s="581"/>
      <c r="AG735" s="581"/>
      <c r="AH735" s="581"/>
      <c r="AJ735" s="198"/>
      <c r="AL735" s="681" t="s">
        <v>257</v>
      </c>
      <c r="AM735" s="681" t="s">
        <v>1624</v>
      </c>
      <c r="AO735" s="581"/>
      <c r="AP735" s="581"/>
    </row>
    <row r="736" spans="10:42">
      <c r="J736" s="198"/>
      <c r="K736" s="198"/>
      <c r="L736" s="198"/>
      <c r="M736" s="198"/>
      <c r="N736" s="198"/>
      <c r="X736" s="581"/>
      <c r="Y736" s="581"/>
      <c r="Z736" s="581"/>
      <c r="AA736" s="581"/>
      <c r="AB736" s="581"/>
      <c r="AC736" s="581"/>
      <c r="AD736" s="581"/>
      <c r="AE736" s="581"/>
      <c r="AF736" s="581"/>
      <c r="AG736" s="581"/>
      <c r="AH736" s="581"/>
      <c r="AJ736" s="198"/>
      <c r="AL736" s="681" t="s">
        <v>257</v>
      </c>
      <c r="AM736" s="681" t="s">
        <v>1626</v>
      </c>
      <c r="AO736" s="581"/>
      <c r="AP736" s="581"/>
    </row>
    <row r="737" spans="10:42">
      <c r="J737" s="198"/>
      <c r="K737" s="198"/>
      <c r="L737" s="198"/>
      <c r="M737" s="198"/>
      <c r="N737" s="198"/>
      <c r="X737" s="581"/>
      <c r="Y737" s="581"/>
      <c r="Z737" s="581"/>
      <c r="AA737" s="581"/>
      <c r="AB737" s="581"/>
      <c r="AC737" s="581"/>
      <c r="AD737" s="581"/>
      <c r="AE737" s="581"/>
      <c r="AF737" s="581"/>
      <c r="AG737" s="581"/>
      <c r="AH737" s="581"/>
      <c r="AJ737" s="198"/>
      <c r="AL737" s="681" t="s">
        <v>257</v>
      </c>
      <c r="AM737" s="681" t="s">
        <v>1146</v>
      </c>
      <c r="AO737" s="581"/>
      <c r="AP737" s="581"/>
    </row>
    <row r="738" spans="10:42">
      <c r="J738" s="198"/>
      <c r="K738" s="198"/>
      <c r="L738" s="198"/>
      <c r="M738" s="198"/>
      <c r="N738" s="198"/>
      <c r="X738" s="581"/>
      <c r="Y738" s="581"/>
      <c r="Z738" s="581"/>
      <c r="AA738" s="581"/>
      <c r="AB738" s="581"/>
      <c r="AC738" s="581"/>
      <c r="AD738" s="581"/>
      <c r="AE738" s="581"/>
      <c r="AF738" s="581"/>
      <c r="AG738" s="581"/>
      <c r="AH738" s="581"/>
      <c r="AJ738" s="198"/>
      <c r="AL738" s="681" t="s">
        <v>257</v>
      </c>
      <c r="AM738" s="681" t="s">
        <v>1130</v>
      </c>
      <c r="AO738" s="581"/>
      <c r="AP738" s="581"/>
    </row>
    <row r="739" spans="10:42">
      <c r="J739" s="198"/>
      <c r="K739" s="198"/>
      <c r="L739" s="198"/>
      <c r="M739" s="198"/>
      <c r="N739" s="198"/>
      <c r="X739" s="581"/>
      <c r="Y739" s="581"/>
      <c r="Z739" s="581"/>
      <c r="AA739" s="581"/>
      <c r="AB739" s="581"/>
      <c r="AC739" s="581"/>
      <c r="AD739" s="581"/>
      <c r="AE739" s="581"/>
      <c r="AF739" s="581"/>
      <c r="AG739" s="581"/>
      <c r="AH739" s="581"/>
      <c r="AJ739" s="198"/>
      <c r="AL739" s="681" t="s">
        <v>257</v>
      </c>
      <c r="AM739" s="681" t="s">
        <v>1028</v>
      </c>
      <c r="AO739" s="581"/>
      <c r="AP739" s="581"/>
    </row>
    <row r="740" spans="10:42">
      <c r="J740" s="198"/>
      <c r="K740" s="198"/>
      <c r="L740" s="198"/>
      <c r="M740" s="198"/>
      <c r="N740" s="198"/>
      <c r="X740" s="581"/>
      <c r="Y740" s="581"/>
      <c r="Z740" s="581"/>
      <c r="AA740" s="581"/>
      <c r="AB740" s="581"/>
      <c r="AC740" s="581"/>
      <c r="AD740" s="581"/>
      <c r="AE740" s="581"/>
      <c r="AF740" s="581"/>
      <c r="AG740" s="581"/>
      <c r="AH740" s="581"/>
      <c r="AJ740" s="198"/>
      <c r="AL740" s="681" t="s">
        <v>257</v>
      </c>
      <c r="AM740" s="681" t="s">
        <v>998</v>
      </c>
      <c r="AO740" s="581"/>
      <c r="AP740" s="581"/>
    </row>
    <row r="741" spans="10:42">
      <c r="J741" s="198"/>
      <c r="K741" s="198"/>
      <c r="L741" s="198"/>
      <c r="M741" s="198"/>
      <c r="N741" s="198"/>
      <c r="X741" s="581"/>
      <c r="Y741" s="581"/>
      <c r="Z741" s="581"/>
      <c r="AA741" s="581"/>
      <c r="AB741" s="581"/>
      <c r="AC741" s="581"/>
      <c r="AD741" s="581"/>
      <c r="AE741" s="581"/>
      <c r="AF741" s="581"/>
      <c r="AG741" s="581"/>
      <c r="AH741" s="581"/>
      <c r="AJ741" s="198"/>
      <c r="AL741" s="681" t="s">
        <v>257</v>
      </c>
      <c r="AM741" s="681" t="s">
        <v>1628</v>
      </c>
      <c r="AO741" s="581"/>
      <c r="AP741" s="581"/>
    </row>
    <row r="742" spans="10:42">
      <c r="J742" s="198"/>
      <c r="K742" s="198"/>
      <c r="L742" s="198"/>
      <c r="M742" s="198"/>
      <c r="N742" s="198"/>
      <c r="X742" s="581"/>
      <c r="Y742" s="581"/>
      <c r="Z742" s="581"/>
      <c r="AA742" s="581"/>
      <c r="AB742" s="581"/>
      <c r="AC742" s="581"/>
      <c r="AD742" s="581"/>
      <c r="AE742" s="581"/>
      <c r="AF742" s="581"/>
      <c r="AG742" s="581"/>
      <c r="AH742" s="581"/>
      <c r="AJ742" s="198"/>
      <c r="AL742" s="681" t="s">
        <v>257</v>
      </c>
      <c r="AM742" s="681" t="s">
        <v>1617</v>
      </c>
      <c r="AO742" s="581"/>
      <c r="AP742" s="581"/>
    </row>
    <row r="743" spans="10:42">
      <c r="J743" s="198"/>
      <c r="K743" s="198"/>
      <c r="L743" s="198"/>
      <c r="M743" s="198"/>
      <c r="N743" s="198"/>
      <c r="X743" s="581"/>
      <c r="Y743" s="581"/>
      <c r="Z743" s="581"/>
      <c r="AA743" s="581"/>
      <c r="AB743" s="581"/>
      <c r="AC743" s="581"/>
      <c r="AD743" s="581"/>
      <c r="AE743" s="581"/>
      <c r="AF743" s="581"/>
      <c r="AG743" s="581"/>
      <c r="AH743" s="581"/>
      <c r="AJ743" s="198"/>
      <c r="AL743" s="681" t="s">
        <v>257</v>
      </c>
      <c r="AM743" s="681" t="s">
        <v>1630</v>
      </c>
      <c r="AO743" s="581"/>
      <c r="AP743" s="581"/>
    </row>
    <row r="744" spans="10:42">
      <c r="J744" s="198"/>
      <c r="K744" s="198"/>
      <c r="L744" s="198"/>
      <c r="M744" s="198"/>
      <c r="N744" s="198"/>
      <c r="X744" s="581"/>
      <c r="Y744" s="581"/>
      <c r="Z744" s="581"/>
      <c r="AA744" s="581"/>
      <c r="AB744" s="581"/>
      <c r="AC744" s="581"/>
      <c r="AD744" s="581"/>
      <c r="AE744" s="581"/>
      <c r="AF744" s="581"/>
      <c r="AG744" s="581"/>
      <c r="AH744" s="581"/>
      <c r="AJ744" s="198"/>
      <c r="AL744" s="681" t="s">
        <v>257</v>
      </c>
      <c r="AM744" s="681" t="s">
        <v>223</v>
      </c>
      <c r="AO744" s="581"/>
      <c r="AP744" s="581"/>
    </row>
    <row r="745" spans="10:42">
      <c r="J745" s="198"/>
      <c r="K745" s="198"/>
      <c r="L745" s="198"/>
      <c r="M745" s="198"/>
      <c r="N745" s="198"/>
      <c r="X745" s="581"/>
      <c r="Y745" s="581"/>
      <c r="Z745" s="581"/>
      <c r="AA745" s="581"/>
      <c r="AB745" s="581"/>
      <c r="AC745" s="581"/>
      <c r="AD745" s="581"/>
      <c r="AE745" s="581"/>
      <c r="AF745" s="581"/>
      <c r="AG745" s="581"/>
      <c r="AH745" s="581"/>
      <c r="AJ745" s="198"/>
      <c r="AL745" s="681" t="s">
        <v>257</v>
      </c>
      <c r="AM745" s="681" t="s">
        <v>1632</v>
      </c>
      <c r="AO745" s="581"/>
      <c r="AP745" s="581"/>
    </row>
    <row r="746" spans="10:42">
      <c r="J746" s="198"/>
      <c r="K746" s="198"/>
      <c r="L746" s="198"/>
      <c r="M746" s="198"/>
      <c r="N746" s="198"/>
      <c r="X746" s="581"/>
      <c r="Y746" s="581"/>
      <c r="Z746" s="581"/>
      <c r="AA746" s="581"/>
      <c r="AB746" s="581"/>
      <c r="AC746" s="581"/>
      <c r="AD746" s="581"/>
      <c r="AE746" s="581"/>
      <c r="AF746" s="581"/>
      <c r="AG746" s="581"/>
      <c r="AH746" s="581"/>
      <c r="AJ746" s="198"/>
      <c r="AL746" s="681" t="s">
        <v>257</v>
      </c>
      <c r="AM746" s="681" t="s">
        <v>1492</v>
      </c>
      <c r="AO746" s="581"/>
      <c r="AP746" s="581"/>
    </row>
    <row r="747" spans="10:42">
      <c r="J747" s="198"/>
      <c r="K747" s="198"/>
      <c r="L747" s="198"/>
      <c r="M747" s="198"/>
      <c r="N747" s="198"/>
      <c r="X747" s="581"/>
      <c r="Y747" s="581"/>
      <c r="Z747" s="581"/>
      <c r="AA747" s="581"/>
      <c r="AB747" s="581"/>
      <c r="AC747" s="581"/>
      <c r="AD747" s="581"/>
      <c r="AE747" s="581"/>
      <c r="AF747" s="581"/>
      <c r="AG747" s="581"/>
      <c r="AH747" s="581"/>
      <c r="AJ747" s="198"/>
      <c r="AL747" s="681" t="s">
        <v>257</v>
      </c>
      <c r="AM747" s="681" t="s">
        <v>1634</v>
      </c>
      <c r="AO747" s="581"/>
      <c r="AP747" s="581"/>
    </row>
    <row r="748" spans="10:42">
      <c r="J748" s="198"/>
      <c r="K748" s="198"/>
      <c r="L748" s="198"/>
      <c r="M748" s="198"/>
      <c r="N748" s="198"/>
      <c r="X748" s="581"/>
      <c r="Y748" s="581"/>
      <c r="Z748" s="581"/>
      <c r="AA748" s="581"/>
      <c r="AB748" s="581"/>
      <c r="AC748" s="581"/>
      <c r="AD748" s="581"/>
      <c r="AE748" s="581"/>
      <c r="AF748" s="581"/>
      <c r="AG748" s="581"/>
      <c r="AH748" s="581"/>
      <c r="AJ748" s="198"/>
      <c r="AL748" s="681" t="s">
        <v>257</v>
      </c>
      <c r="AM748" s="681" t="s">
        <v>1635</v>
      </c>
      <c r="AO748" s="581"/>
      <c r="AP748" s="581"/>
    </row>
    <row r="749" spans="10:42">
      <c r="J749" s="198"/>
      <c r="K749" s="198"/>
      <c r="L749" s="198"/>
      <c r="M749" s="198"/>
      <c r="N749" s="198"/>
      <c r="X749" s="581"/>
      <c r="Y749" s="581"/>
      <c r="Z749" s="581"/>
      <c r="AA749" s="581"/>
      <c r="AB749" s="581"/>
      <c r="AC749" s="581"/>
      <c r="AD749" s="581"/>
      <c r="AE749" s="581"/>
      <c r="AF749" s="581"/>
      <c r="AG749" s="581"/>
      <c r="AH749" s="581"/>
      <c r="AJ749" s="198"/>
      <c r="AL749" s="681" t="s">
        <v>257</v>
      </c>
      <c r="AM749" s="681" t="s">
        <v>1637</v>
      </c>
      <c r="AO749" s="581"/>
      <c r="AP749" s="581"/>
    </row>
    <row r="750" spans="10:42">
      <c r="J750" s="198"/>
      <c r="K750" s="198"/>
      <c r="L750" s="198"/>
      <c r="M750" s="198"/>
      <c r="N750" s="198"/>
      <c r="X750" s="581"/>
      <c r="Y750" s="581"/>
      <c r="Z750" s="581"/>
      <c r="AA750" s="581"/>
      <c r="AB750" s="581"/>
      <c r="AC750" s="581"/>
      <c r="AD750" s="581"/>
      <c r="AE750" s="581"/>
      <c r="AF750" s="581"/>
      <c r="AG750" s="581"/>
      <c r="AH750" s="581"/>
      <c r="AJ750" s="198"/>
      <c r="AL750" s="681" t="s">
        <v>257</v>
      </c>
      <c r="AM750" s="681" t="s">
        <v>90</v>
      </c>
      <c r="AO750" s="581"/>
      <c r="AP750" s="581"/>
    </row>
    <row r="751" spans="10:42">
      <c r="J751" s="198"/>
      <c r="K751" s="198"/>
      <c r="L751" s="198"/>
      <c r="M751" s="198"/>
      <c r="N751" s="198"/>
      <c r="X751" s="581"/>
      <c r="Y751" s="581"/>
      <c r="Z751" s="581"/>
      <c r="AA751" s="581"/>
      <c r="AB751" s="581"/>
      <c r="AC751" s="581"/>
      <c r="AD751" s="581"/>
      <c r="AE751" s="581"/>
      <c r="AF751" s="581"/>
      <c r="AG751" s="581"/>
      <c r="AH751" s="581"/>
      <c r="AJ751" s="198"/>
      <c r="AL751" s="681" t="s">
        <v>257</v>
      </c>
      <c r="AM751" s="681" t="s">
        <v>887</v>
      </c>
      <c r="AO751" s="581"/>
      <c r="AP751" s="581"/>
    </row>
    <row r="752" spans="10:42">
      <c r="J752" s="198"/>
      <c r="K752" s="198"/>
      <c r="L752" s="198"/>
      <c r="M752" s="198"/>
      <c r="N752" s="198"/>
      <c r="X752" s="581"/>
      <c r="Y752" s="581"/>
      <c r="Z752" s="581"/>
      <c r="AA752" s="581"/>
      <c r="AB752" s="581"/>
      <c r="AC752" s="581"/>
      <c r="AD752" s="581"/>
      <c r="AE752" s="581"/>
      <c r="AF752" s="581"/>
      <c r="AG752" s="581"/>
      <c r="AH752" s="581"/>
      <c r="AJ752" s="198"/>
      <c r="AL752" s="681" t="s">
        <v>257</v>
      </c>
      <c r="AM752" s="681" t="s">
        <v>1640</v>
      </c>
      <c r="AO752" s="581"/>
      <c r="AP752" s="581"/>
    </row>
    <row r="753" spans="10:42">
      <c r="J753" s="198"/>
      <c r="K753" s="198"/>
      <c r="L753" s="198"/>
      <c r="M753" s="198"/>
      <c r="N753" s="198"/>
      <c r="X753" s="581"/>
      <c r="Y753" s="581"/>
      <c r="Z753" s="581"/>
      <c r="AA753" s="581"/>
      <c r="AB753" s="581"/>
      <c r="AC753" s="581"/>
      <c r="AD753" s="581"/>
      <c r="AE753" s="581"/>
      <c r="AF753" s="581"/>
      <c r="AG753" s="581"/>
      <c r="AH753" s="581"/>
      <c r="AJ753" s="198"/>
      <c r="AL753" s="681" t="s">
        <v>257</v>
      </c>
      <c r="AM753" s="681" t="s">
        <v>470</v>
      </c>
      <c r="AO753" s="581"/>
      <c r="AP753" s="581"/>
    </row>
    <row r="754" spans="10:42">
      <c r="J754" s="198"/>
      <c r="K754" s="198"/>
      <c r="L754" s="198"/>
      <c r="M754" s="198"/>
      <c r="N754" s="198"/>
      <c r="X754" s="581"/>
      <c r="Y754" s="581"/>
      <c r="Z754" s="581"/>
      <c r="AA754" s="581"/>
      <c r="AB754" s="581"/>
      <c r="AC754" s="581"/>
      <c r="AD754" s="581"/>
      <c r="AE754" s="581"/>
      <c r="AF754" s="581"/>
      <c r="AG754" s="581"/>
      <c r="AH754" s="581"/>
      <c r="AJ754" s="198"/>
      <c r="AL754" s="681" t="s">
        <v>257</v>
      </c>
      <c r="AM754" s="681" t="s">
        <v>50</v>
      </c>
      <c r="AO754" s="581"/>
      <c r="AP754" s="581"/>
    </row>
    <row r="755" spans="10:42">
      <c r="J755" s="198"/>
      <c r="K755" s="198"/>
      <c r="L755" s="198"/>
      <c r="M755" s="198"/>
      <c r="N755" s="198"/>
      <c r="X755" s="581"/>
      <c r="Y755" s="581"/>
      <c r="Z755" s="581"/>
      <c r="AA755" s="581"/>
      <c r="AB755" s="581"/>
      <c r="AC755" s="581"/>
      <c r="AD755" s="581"/>
      <c r="AE755" s="581"/>
      <c r="AF755" s="581"/>
      <c r="AG755" s="581"/>
      <c r="AH755" s="581"/>
      <c r="AJ755" s="198"/>
      <c r="AL755" s="681" t="s">
        <v>257</v>
      </c>
      <c r="AM755" s="681" t="s">
        <v>1642</v>
      </c>
      <c r="AO755" s="581"/>
      <c r="AP755" s="581"/>
    </row>
    <row r="756" spans="10:42">
      <c r="J756" s="198"/>
      <c r="K756" s="198"/>
      <c r="L756" s="198"/>
      <c r="M756" s="198"/>
      <c r="N756" s="198"/>
      <c r="X756" s="581"/>
      <c r="Y756" s="581"/>
      <c r="Z756" s="581"/>
      <c r="AA756" s="581"/>
      <c r="AB756" s="581"/>
      <c r="AC756" s="581"/>
      <c r="AD756" s="581"/>
      <c r="AE756" s="581"/>
      <c r="AF756" s="581"/>
      <c r="AG756" s="581"/>
      <c r="AH756" s="581"/>
      <c r="AJ756" s="198"/>
      <c r="AL756" s="681" t="s">
        <v>257</v>
      </c>
      <c r="AM756" s="681" t="s">
        <v>876</v>
      </c>
      <c r="AO756" s="581"/>
      <c r="AP756" s="581"/>
    </row>
    <row r="757" spans="10:42">
      <c r="J757" s="198"/>
      <c r="K757" s="198"/>
      <c r="L757" s="198"/>
      <c r="M757" s="198"/>
      <c r="N757" s="198"/>
      <c r="X757" s="581"/>
      <c r="Y757" s="581"/>
      <c r="Z757" s="581"/>
      <c r="AA757" s="581"/>
      <c r="AB757" s="581"/>
      <c r="AC757" s="581"/>
      <c r="AD757" s="581"/>
      <c r="AE757" s="581"/>
      <c r="AF757" s="581"/>
      <c r="AG757" s="581"/>
      <c r="AH757" s="581"/>
      <c r="AJ757" s="198"/>
      <c r="AL757" s="681" t="s">
        <v>257</v>
      </c>
      <c r="AM757" s="681" t="s">
        <v>381</v>
      </c>
      <c r="AO757" s="581"/>
      <c r="AP757" s="581"/>
    </row>
    <row r="758" spans="10:42">
      <c r="J758" s="198"/>
      <c r="K758" s="198"/>
      <c r="L758" s="198"/>
      <c r="M758" s="198"/>
      <c r="N758" s="198"/>
      <c r="X758" s="581"/>
      <c r="Y758" s="581"/>
      <c r="Z758" s="581"/>
      <c r="AA758" s="581"/>
      <c r="AB758" s="581"/>
      <c r="AC758" s="581"/>
      <c r="AD758" s="581"/>
      <c r="AE758" s="581"/>
      <c r="AF758" s="581"/>
      <c r="AG758" s="581"/>
      <c r="AH758" s="581"/>
      <c r="AJ758" s="198"/>
      <c r="AL758" s="681" t="s">
        <v>257</v>
      </c>
      <c r="AM758" s="681" t="s">
        <v>678</v>
      </c>
      <c r="AO758" s="581"/>
      <c r="AP758" s="581"/>
    </row>
    <row r="759" spans="10:42">
      <c r="J759" s="198"/>
      <c r="K759" s="198"/>
      <c r="L759" s="198"/>
      <c r="M759" s="198"/>
      <c r="N759" s="198"/>
      <c r="X759" s="581"/>
      <c r="Y759" s="581"/>
      <c r="Z759" s="581"/>
      <c r="AA759" s="581"/>
      <c r="AB759" s="581"/>
      <c r="AC759" s="581"/>
      <c r="AD759" s="581"/>
      <c r="AE759" s="581"/>
      <c r="AF759" s="581"/>
      <c r="AG759" s="581"/>
      <c r="AH759" s="581"/>
      <c r="AJ759" s="198"/>
      <c r="AL759" s="681" t="s">
        <v>257</v>
      </c>
      <c r="AM759" s="681" t="s">
        <v>962</v>
      </c>
      <c r="AO759" s="581"/>
      <c r="AP759" s="581"/>
    </row>
    <row r="760" spans="10:42">
      <c r="J760" s="198"/>
      <c r="K760" s="198"/>
      <c r="L760" s="198"/>
      <c r="M760" s="198"/>
      <c r="N760" s="198"/>
      <c r="X760" s="581"/>
      <c r="Y760" s="581"/>
      <c r="Z760" s="581"/>
      <c r="AA760" s="581"/>
      <c r="AB760" s="581"/>
      <c r="AC760" s="581"/>
      <c r="AD760" s="581"/>
      <c r="AE760" s="581"/>
      <c r="AF760" s="581"/>
      <c r="AG760" s="581"/>
      <c r="AH760" s="581"/>
      <c r="AJ760" s="198"/>
      <c r="AL760" s="681" t="s">
        <v>542</v>
      </c>
      <c r="AM760" s="681" t="s">
        <v>1359</v>
      </c>
      <c r="AO760" s="581"/>
      <c r="AP760" s="581"/>
    </row>
    <row r="761" spans="10:42">
      <c r="J761" s="198"/>
      <c r="K761" s="198"/>
      <c r="L761" s="198"/>
      <c r="M761" s="198"/>
      <c r="N761" s="198"/>
      <c r="X761" s="581"/>
      <c r="Y761" s="581"/>
      <c r="Z761" s="581"/>
      <c r="AA761" s="581"/>
      <c r="AB761" s="581"/>
      <c r="AC761" s="581"/>
      <c r="AD761" s="581"/>
      <c r="AE761" s="581"/>
      <c r="AF761" s="581"/>
      <c r="AG761" s="581"/>
      <c r="AH761" s="581"/>
      <c r="AJ761" s="198"/>
      <c r="AL761" s="681" t="s">
        <v>542</v>
      </c>
      <c r="AM761" s="681" t="s">
        <v>1465</v>
      </c>
      <c r="AO761" s="581"/>
      <c r="AP761" s="581"/>
    </row>
    <row r="762" spans="10:42">
      <c r="J762" s="198"/>
      <c r="K762" s="198"/>
      <c r="L762" s="198"/>
      <c r="M762" s="198"/>
      <c r="N762" s="198"/>
      <c r="X762" s="581"/>
      <c r="Y762" s="581"/>
      <c r="Z762" s="581"/>
      <c r="AA762" s="581"/>
      <c r="AB762" s="581"/>
      <c r="AC762" s="581"/>
      <c r="AD762" s="581"/>
      <c r="AE762" s="581"/>
      <c r="AF762" s="581"/>
      <c r="AG762" s="581"/>
      <c r="AH762" s="581"/>
      <c r="AJ762" s="198"/>
      <c r="AL762" s="681" t="s">
        <v>542</v>
      </c>
      <c r="AM762" s="681" t="s">
        <v>245</v>
      </c>
      <c r="AO762" s="581"/>
      <c r="AP762" s="581"/>
    </row>
    <row r="763" spans="10:42">
      <c r="J763" s="198"/>
      <c r="K763" s="198"/>
      <c r="L763" s="198"/>
      <c r="M763" s="198"/>
      <c r="N763" s="198"/>
      <c r="X763" s="581"/>
      <c r="Y763" s="581"/>
      <c r="Z763" s="581"/>
      <c r="AA763" s="581"/>
      <c r="AB763" s="581"/>
      <c r="AC763" s="581"/>
      <c r="AD763" s="581"/>
      <c r="AE763" s="581"/>
      <c r="AF763" s="581"/>
      <c r="AG763" s="581"/>
      <c r="AH763" s="581"/>
      <c r="AJ763" s="198"/>
      <c r="AL763" s="681" t="s">
        <v>542</v>
      </c>
      <c r="AM763" s="681" t="s">
        <v>450</v>
      </c>
      <c r="AO763" s="581"/>
      <c r="AP763" s="581"/>
    </row>
    <row r="764" spans="10:42">
      <c r="J764" s="198"/>
      <c r="K764" s="198"/>
      <c r="L764" s="198"/>
      <c r="M764" s="198"/>
      <c r="N764" s="198"/>
      <c r="X764" s="581"/>
      <c r="Y764" s="581"/>
      <c r="Z764" s="581"/>
      <c r="AA764" s="581"/>
      <c r="AB764" s="581"/>
      <c r="AC764" s="581"/>
      <c r="AD764" s="581"/>
      <c r="AE764" s="581"/>
      <c r="AF764" s="581"/>
      <c r="AG764" s="581"/>
      <c r="AH764" s="581"/>
      <c r="AJ764" s="198"/>
      <c r="AL764" s="681" t="s">
        <v>542</v>
      </c>
      <c r="AM764" s="681" t="s">
        <v>591</v>
      </c>
      <c r="AO764" s="581"/>
      <c r="AP764" s="581"/>
    </row>
    <row r="765" spans="10:42">
      <c r="J765" s="198"/>
      <c r="K765" s="198"/>
      <c r="L765" s="198"/>
      <c r="M765" s="198"/>
      <c r="N765" s="198"/>
      <c r="X765" s="581"/>
      <c r="Y765" s="581"/>
      <c r="Z765" s="581"/>
      <c r="AA765" s="581"/>
      <c r="AB765" s="581"/>
      <c r="AC765" s="581"/>
      <c r="AD765" s="581"/>
      <c r="AE765" s="581"/>
      <c r="AF765" s="581"/>
      <c r="AG765" s="581"/>
      <c r="AH765" s="581"/>
      <c r="AJ765" s="198"/>
      <c r="AL765" s="681" t="s">
        <v>542</v>
      </c>
      <c r="AM765" s="681" t="s">
        <v>1643</v>
      </c>
      <c r="AO765" s="581"/>
      <c r="AP765" s="581"/>
    </row>
    <row r="766" spans="10:42">
      <c r="J766" s="198"/>
      <c r="K766" s="198"/>
      <c r="L766" s="198"/>
      <c r="M766" s="198"/>
      <c r="N766" s="198"/>
      <c r="X766" s="581"/>
      <c r="Y766" s="581"/>
      <c r="Z766" s="581"/>
      <c r="AA766" s="581"/>
      <c r="AB766" s="581"/>
      <c r="AC766" s="581"/>
      <c r="AD766" s="581"/>
      <c r="AE766" s="581"/>
      <c r="AF766" s="581"/>
      <c r="AG766" s="581"/>
      <c r="AH766" s="581"/>
      <c r="AJ766" s="198"/>
      <c r="AL766" s="681" t="s">
        <v>542</v>
      </c>
      <c r="AM766" s="681" t="s">
        <v>1645</v>
      </c>
      <c r="AO766" s="581"/>
      <c r="AP766" s="581"/>
    </row>
    <row r="767" spans="10:42">
      <c r="J767" s="198"/>
      <c r="K767" s="198"/>
      <c r="L767" s="198"/>
      <c r="M767" s="198"/>
      <c r="N767" s="198"/>
      <c r="X767" s="581"/>
      <c r="Y767" s="581"/>
      <c r="Z767" s="581"/>
      <c r="AA767" s="581"/>
      <c r="AB767" s="581"/>
      <c r="AC767" s="581"/>
      <c r="AD767" s="581"/>
      <c r="AE767" s="581"/>
      <c r="AF767" s="581"/>
      <c r="AG767" s="581"/>
      <c r="AH767" s="581"/>
      <c r="AJ767" s="198"/>
      <c r="AL767" s="681" t="s">
        <v>542</v>
      </c>
      <c r="AM767" s="681" t="s">
        <v>1343</v>
      </c>
      <c r="AO767" s="581"/>
      <c r="AP767" s="581"/>
    </row>
    <row r="768" spans="10:42">
      <c r="J768" s="198"/>
      <c r="K768" s="198"/>
      <c r="L768" s="198"/>
      <c r="M768" s="198"/>
      <c r="N768" s="198"/>
      <c r="X768" s="581"/>
      <c r="Y768" s="581"/>
      <c r="Z768" s="581"/>
      <c r="AA768" s="581"/>
      <c r="AB768" s="581"/>
      <c r="AC768" s="581"/>
      <c r="AD768" s="581"/>
      <c r="AE768" s="581"/>
      <c r="AF768" s="581"/>
      <c r="AG768" s="581"/>
      <c r="AH768" s="581"/>
      <c r="AJ768" s="198"/>
      <c r="AL768" s="681" t="s">
        <v>542</v>
      </c>
      <c r="AM768" s="681" t="s">
        <v>1646</v>
      </c>
      <c r="AO768" s="581"/>
      <c r="AP768" s="581"/>
    </row>
    <row r="769" spans="10:42">
      <c r="J769" s="198"/>
      <c r="K769" s="198"/>
      <c r="L769" s="198"/>
      <c r="M769" s="198"/>
      <c r="N769" s="198"/>
      <c r="X769" s="581"/>
      <c r="Y769" s="581"/>
      <c r="Z769" s="581"/>
      <c r="AA769" s="581"/>
      <c r="AB769" s="581"/>
      <c r="AC769" s="581"/>
      <c r="AD769" s="581"/>
      <c r="AE769" s="581"/>
      <c r="AF769" s="581"/>
      <c r="AG769" s="581"/>
      <c r="AH769" s="581"/>
      <c r="AJ769" s="198"/>
      <c r="AL769" s="681" t="s">
        <v>542</v>
      </c>
      <c r="AM769" s="681" t="s">
        <v>1647</v>
      </c>
      <c r="AO769" s="581"/>
      <c r="AP769" s="581"/>
    </row>
    <row r="770" spans="10:42">
      <c r="J770" s="198"/>
      <c r="K770" s="198"/>
      <c r="L770" s="198"/>
      <c r="M770" s="198"/>
      <c r="N770" s="198"/>
      <c r="X770" s="581"/>
      <c r="Y770" s="581"/>
      <c r="Z770" s="581"/>
      <c r="AA770" s="581"/>
      <c r="AB770" s="581"/>
      <c r="AC770" s="581"/>
      <c r="AD770" s="581"/>
      <c r="AE770" s="581"/>
      <c r="AF770" s="581"/>
      <c r="AG770" s="581"/>
      <c r="AH770" s="581"/>
      <c r="AJ770" s="198"/>
      <c r="AL770" s="681" t="s">
        <v>542</v>
      </c>
      <c r="AM770" s="681" t="s">
        <v>1652</v>
      </c>
      <c r="AO770" s="581"/>
      <c r="AP770" s="581"/>
    </row>
    <row r="771" spans="10:42">
      <c r="J771" s="198"/>
      <c r="K771" s="198"/>
      <c r="L771" s="198"/>
      <c r="M771" s="198"/>
      <c r="N771" s="198"/>
      <c r="X771" s="581"/>
      <c r="Y771" s="581"/>
      <c r="Z771" s="581"/>
      <c r="AA771" s="581"/>
      <c r="AB771" s="581"/>
      <c r="AC771" s="581"/>
      <c r="AD771" s="581"/>
      <c r="AE771" s="581"/>
      <c r="AF771" s="581"/>
      <c r="AG771" s="581"/>
      <c r="AH771" s="581"/>
      <c r="AJ771" s="198"/>
      <c r="AL771" s="681" t="s">
        <v>542</v>
      </c>
      <c r="AM771" s="681" t="s">
        <v>1654</v>
      </c>
      <c r="AO771" s="581"/>
      <c r="AP771" s="581"/>
    </row>
    <row r="772" spans="10:42">
      <c r="J772" s="198"/>
      <c r="K772" s="198"/>
      <c r="L772" s="198"/>
      <c r="M772" s="198"/>
      <c r="N772" s="198"/>
      <c r="X772" s="581"/>
      <c r="Y772" s="581"/>
      <c r="Z772" s="581"/>
      <c r="AA772" s="581"/>
      <c r="AB772" s="581"/>
      <c r="AC772" s="581"/>
      <c r="AD772" s="581"/>
      <c r="AE772" s="581"/>
      <c r="AF772" s="581"/>
      <c r="AG772" s="581"/>
      <c r="AH772" s="581"/>
      <c r="AJ772" s="198"/>
      <c r="AL772" s="681" t="s">
        <v>542</v>
      </c>
      <c r="AM772" s="681" t="s">
        <v>461</v>
      </c>
      <c r="AO772" s="581"/>
      <c r="AP772" s="581"/>
    </row>
    <row r="773" spans="10:42">
      <c r="J773" s="198"/>
      <c r="K773" s="198"/>
      <c r="L773" s="198"/>
      <c r="M773" s="198"/>
      <c r="N773" s="198"/>
      <c r="X773" s="581"/>
      <c r="Y773" s="581"/>
      <c r="Z773" s="581"/>
      <c r="AA773" s="581"/>
      <c r="AB773" s="581"/>
      <c r="AC773" s="581"/>
      <c r="AD773" s="581"/>
      <c r="AE773" s="581"/>
      <c r="AF773" s="581"/>
      <c r="AG773" s="581"/>
      <c r="AH773" s="581"/>
      <c r="AJ773" s="198"/>
      <c r="AL773" s="681" t="s">
        <v>542</v>
      </c>
      <c r="AM773" s="681" t="s">
        <v>1656</v>
      </c>
      <c r="AO773" s="581"/>
      <c r="AP773" s="581"/>
    </row>
    <row r="774" spans="10:42">
      <c r="J774" s="198"/>
      <c r="K774" s="198"/>
      <c r="L774" s="198"/>
      <c r="M774" s="198"/>
      <c r="N774" s="198"/>
      <c r="X774" s="581"/>
      <c r="Y774" s="581"/>
      <c r="Z774" s="581"/>
      <c r="AA774" s="581"/>
      <c r="AB774" s="581"/>
      <c r="AC774" s="581"/>
      <c r="AD774" s="581"/>
      <c r="AE774" s="581"/>
      <c r="AF774" s="581"/>
      <c r="AG774" s="581"/>
      <c r="AH774" s="581"/>
      <c r="AJ774" s="198"/>
      <c r="AL774" s="681" t="s">
        <v>542</v>
      </c>
      <c r="AM774" s="681" t="s">
        <v>1356</v>
      </c>
      <c r="AO774" s="581"/>
      <c r="AP774" s="581"/>
    </row>
    <row r="775" spans="10:42">
      <c r="J775" s="198"/>
      <c r="K775" s="198"/>
      <c r="L775" s="198"/>
      <c r="M775" s="198"/>
      <c r="N775" s="198"/>
      <c r="X775" s="581"/>
      <c r="Y775" s="581"/>
      <c r="Z775" s="581"/>
      <c r="AA775" s="581"/>
      <c r="AB775" s="581"/>
      <c r="AC775" s="581"/>
      <c r="AD775" s="581"/>
      <c r="AE775" s="581"/>
      <c r="AF775" s="581"/>
      <c r="AG775" s="581"/>
      <c r="AH775" s="581"/>
      <c r="AJ775" s="198"/>
      <c r="AL775" s="681" t="s">
        <v>543</v>
      </c>
      <c r="AM775" s="681" t="s">
        <v>1360</v>
      </c>
      <c r="AO775" s="581"/>
      <c r="AP775" s="581"/>
    </row>
    <row r="776" spans="10:42">
      <c r="J776" s="198"/>
      <c r="K776" s="198"/>
      <c r="L776" s="198"/>
      <c r="M776" s="198"/>
      <c r="N776" s="198"/>
      <c r="X776" s="581"/>
      <c r="Y776" s="581"/>
      <c r="Z776" s="581"/>
      <c r="AA776" s="581"/>
      <c r="AB776" s="581"/>
      <c r="AC776" s="581"/>
      <c r="AD776" s="581"/>
      <c r="AE776" s="581"/>
      <c r="AF776" s="581"/>
      <c r="AG776" s="581"/>
      <c r="AH776" s="581"/>
      <c r="AJ776" s="198"/>
      <c r="AL776" s="681" t="s">
        <v>543</v>
      </c>
      <c r="AM776" s="681" t="s">
        <v>1658</v>
      </c>
      <c r="AO776" s="581"/>
      <c r="AP776" s="581"/>
    </row>
    <row r="777" spans="10:42">
      <c r="J777" s="198"/>
      <c r="K777" s="198"/>
      <c r="L777" s="198"/>
      <c r="M777" s="198"/>
      <c r="N777" s="198"/>
      <c r="X777" s="581"/>
      <c r="Y777" s="581"/>
      <c r="Z777" s="581"/>
      <c r="AA777" s="581"/>
      <c r="AB777" s="581"/>
      <c r="AC777" s="581"/>
      <c r="AD777" s="581"/>
      <c r="AE777" s="581"/>
      <c r="AF777" s="581"/>
      <c r="AG777" s="581"/>
      <c r="AH777" s="581"/>
      <c r="AJ777" s="198"/>
      <c r="AL777" s="681" t="s">
        <v>543</v>
      </c>
      <c r="AM777" s="681" t="s">
        <v>366</v>
      </c>
      <c r="AO777" s="581"/>
      <c r="AP777" s="581"/>
    </row>
    <row r="778" spans="10:42">
      <c r="J778" s="198"/>
      <c r="K778" s="198"/>
      <c r="L778" s="198"/>
      <c r="M778" s="198"/>
      <c r="N778" s="198"/>
      <c r="X778" s="581"/>
      <c r="Y778" s="581"/>
      <c r="Z778" s="581"/>
      <c r="AA778" s="581"/>
      <c r="AB778" s="581"/>
      <c r="AC778" s="581"/>
      <c r="AD778" s="581"/>
      <c r="AE778" s="581"/>
      <c r="AF778" s="581"/>
      <c r="AG778" s="581"/>
      <c r="AH778" s="581"/>
      <c r="AJ778" s="198"/>
      <c r="AL778" s="681" t="s">
        <v>543</v>
      </c>
      <c r="AM778" s="681" t="s">
        <v>1446</v>
      </c>
      <c r="AO778" s="581"/>
      <c r="AP778" s="581"/>
    </row>
    <row r="779" spans="10:42">
      <c r="J779" s="198"/>
      <c r="K779" s="198"/>
      <c r="L779" s="198"/>
      <c r="M779" s="198"/>
      <c r="N779" s="198"/>
      <c r="X779" s="581"/>
      <c r="Y779" s="581"/>
      <c r="Z779" s="581"/>
      <c r="AA779" s="581"/>
      <c r="AB779" s="581"/>
      <c r="AC779" s="581"/>
      <c r="AD779" s="581"/>
      <c r="AE779" s="581"/>
      <c r="AF779" s="581"/>
      <c r="AG779" s="581"/>
      <c r="AH779" s="581"/>
      <c r="AJ779" s="198"/>
      <c r="AL779" s="681" t="s">
        <v>543</v>
      </c>
      <c r="AM779" s="681" t="s">
        <v>1659</v>
      </c>
      <c r="AO779" s="581"/>
      <c r="AP779" s="581"/>
    </row>
    <row r="780" spans="10:42">
      <c r="J780" s="198"/>
      <c r="K780" s="198"/>
      <c r="L780" s="198"/>
      <c r="M780" s="198"/>
      <c r="N780" s="198"/>
      <c r="X780" s="581"/>
      <c r="Y780" s="581"/>
      <c r="Z780" s="581"/>
      <c r="AA780" s="581"/>
      <c r="AB780" s="581"/>
      <c r="AC780" s="581"/>
      <c r="AD780" s="581"/>
      <c r="AE780" s="581"/>
      <c r="AF780" s="581"/>
      <c r="AG780" s="581"/>
      <c r="AH780" s="581"/>
      <c r="AJ780" s="198"/>
      <c r="AL780" s="681" t="s">
        <v>543</v>
      </c>
      <c r="AM780" s="681" t="s">
        <v>1631</v>
      </c>
      <c r="AO780" s="581"/>
      <c r="AP780" s="581"/>
    </row>
    <row r="781" spans="10:42">
      <c r="J781" s="198"/>
      <c r="K781" s="198"/>
      <c r="L781" s="198"/>
      <c r="M781" s="198"/>
      <c r="N781" s="198"/>
      <c r="X781" s="581"/>
      <c r="Y781" s="581"/>
      <c r="Z781" s="581"/>
      <c r="AA781" s="581"/>
      <c r="AB781" s="581"/>
      <c r="AC781" s="581"/>
      <c r="AD781" s="581"/>
      <c r="AE781" s="581"/>
      <c r="AF781" s="581"/>
      <c r="AG781" s="581"/>
      <c r="AH781" s="581"/>
      <c r="AJ781" s="198"/>
      <c r="AL781" s="681" t="s">
        <v>543</v>
      </c>
      <c r="AM781" s="681" t="s">
        <v>1661</v>
      </c>
      <c r="AO781" s="581"/>
      <c r="AP781" s="581"/>
    </row>
    <row r="782" spans="10:42">
      <c r="J782" s="198"/>
      <c r="K782" s="198"/>
      <c r="L782" s="198"/>
      <c r="M782" s="198"/>
      <c r="N782" s="198"/>
      <c r="X782" s="581"/>
      <c r="Y782" s="581"/>
      <c r="Z782" s="581"/>
      <c r="AA782" s="581"/>
      <c r="AB782" s="581"/>
      <c r="AC782" s="581"/>
      <c r="AD782" s="581"/>
      <c r="AE782" s="581"/>
      <c r="AF782" s="581"/>
      <c r="AG782" s="581"/>
      <c r="AH782" s="581"/>
      <c r="AJ782" s="198"/>
      <c r="AL782" s="681" t="s">
        <v>543</v>
      </c>
      <c r="AM782" s="681" t="s">
        <v>1664</v>
      </c>
      <c r="AO782" s="581"/>
      <c r="AP782" s="581"/>
    </row>
    <row r="783" spans="10:42">
      <c r="J783" s="198"/>
      <c r="K783" s="198"/>
      <c r="L783" s="198"/>
      <c r="M783" s="198"/>
      <c r="N783" s="198"/>
      <c r="X783" s="581"/>
      <c r="Y783" s="581"/>
      <c r="Z783" s="581"/>
      <c r="AA783" s="581"/>
      <c r="AB783" s="581"/>
      <c r="AC783" s="581"/>
      <c r="AD783" s="581"/>
      <c r="AE783" s="581"/>
      <c r="AF783" s="581"/>
      <c r="AG783" s="581"/>
      <c r="AH783" s="581"/>
      <c r="AJ783" s="198"/>
      <c r="AL783" s="681" t="s">
        <v>543</v>
      </c>
      <c r="AM783" s="681" t="s">
        <v>1425</v>
      </c>
      <c r="AO783" s="581"/>
      <c r="AP783" s="581"/>
    </row>
    <row r="784" spans="10:42">
      <c r="J784" s="198"/>
      <c r="K784" s="198"/>
      <c r="L784" s="198"/>
      <c r="M784" s="198"/>
      <c r="N784" s="198"/>
      <c r="X784" s="581"/>
      <c r="Y784" s="581"/>
      <c r="Z784" s="581"/>
      <c r="AA784" s="581"/>
      <c r="AB784" s="581"/>
      <c r="AC784" s="581"/>
      <c r="AD784" s="581"/>
      <c r="AE784" s="581"/>
      <c r="AF784" s="581"/>
      <c r="AG784" s="581"/>
      <c r="AH784" s="581"/>
      <c r="AJ784" s="198"/>
      <c r="AL784" s="681" t="s">
        <v>543</v>
      </c>
      <c r="AM784" s="681" t="s">
        <v>1665</v>
      </c>
      <c r="AO784" s="581"/>
      <c r="AP784" s="581"/>
    </row>
    <row r="785" spans="10:42">
      <c r="J785" s="198"/>
      <c r="K785" s="198"/>
      <c r="L785" s="198"/>
      <c r="M785" s="198"/>
      <c r="N785" s="198"/>
      <c r="X785" s="581"/>
      <c r="Y785" s="581"/>
      <c r="Z785" s="581"/>
      <c r="AA785" s="581"/>
      <c r="AB785" s="581"/>
      <c r="AC785" s="581"/>
      <c r="AD785" s="581"/>
      <c r="AE785" s="581"/>
      <c r="AF785" s="581"/>
      <c r="AG785" s="581"/>
      <c r="AH785" s="581"/>
      <c r="AJ785" s="198"/>
      <c r="AL785" s="681" t="s">
        <v>543</v>
      </c>
      <c r="AM785" s="681" t="s">
        <v>770</v>
      </c>
      <c r="AO785" s="581"/>
      <c r="AP785" s="581"/>
    </row>
    <row r="786" spans="10:42">
      <c r="J786" s="198"/>
      <c r="K786" s="198"/>
      <c r="L786" s="198"/>
      <c r="M786" s="198"/>
      <c r="N786" s="198"/>
      <c r="X786" s="581"/>
      <c r="Y786" s="581"/>
      <c r="Z786" s="581"/>
      <c r="AA786" s="581"/>
      <c r="AB786" s="581"/>
      <c r="AC786" s="581"/>
      <c r="AD786" s="581"/>
      <c r="AE786" s="581"/>
      <c r="AF786" s="581"/>
      <c r="AG786" s="581"/>
      <c r="AH786" s="581"/>
      <c r="AJ786" s="198"/>
      <c r="AL786" s="681" t="s">
        <v>543</v>
      </c>
      <c r="AM786" s="681" t="s">
        <v>1378</v>
      </c>
      <c r="AO786" s="581"/>
      <c r="AP786" s="581"/>
    </row>
    <row r="787" spans="10:42">
      <c r="J787" s="198"/>
      <c r="K787" s="198"/>
      <c r="L787" s="198"/>
      <c r="M787" s="198"/>
      <c r="N787" s="198"/>
      <c r="X787" s="581"/>
      <c r="Y787" s="581"/>
      <c r="Z787" s="581"/>
      <c r="AA787" s="581"/>
      <c r="AB787" s="581"/>
      <c r="AC787" s="581"/>
      <c r="AD787" s="581"/>
      <c r="AE787" s="581"/>
      <c r="AF787" s="581"/>
      <c r="AG787" s="581"/>
      <c r="AH787" s="581"/>
      <c r="AJ787" s="198"/>
      <c r="AL787" s="681" t="s">
        <v>543</v>
      </c>
      <c r="AM787" s="681" t="s">
        <v>1666</v>
      </c>
      <c r="AO787" s="581"/>
      <c r="AP787" s="581"/>
    </row>
    <row r="788" spans="10:42">
      <c r="J788" s="198"/>
      <c r="K788" s="198"/>
      <c r="L788" s="198"/>
      <c r="M788" s="198"/>
      <c r="N788" s="198"/>
      <c r="X788" s="581"/>
      <c r="Y788" s="581"/>
      <c r="Z788" s="581"/>
      <c r="AA788" s="581"/>
      <c r="AB788" s="581"/>
      <c r="AC788" s="581"/>
      <c r="AD788" s="581"/>
      <c r="AE788" s="581"/>
      <c r="AF788" s="581"/>
      <c r="AG788" s="581"/>
      <c r="AH788" s="581"/>
      <c r="AJ788" s="198"/>
      <c r="AL788" s="681" t="s">
        <v>543</v>
      </c>
      <c r="AM788" s="681" t="s">
        <v>1262</v>
      </c>
      <c r="AO788" s="581"/>
      <c r="AP788" s="581"/>
    </row>
    <row r="789" spans="10:42">
      <c r="J789" s="198"/>
      <c r="K789" s="198"/>
      <c r="L789" s="198"/>
      <c r="M789" s="198"/>
      <c r="N789" s="198"/>
      <c r="X789" s="581"/>
      <c r="Y789" s="581"/>
      <c r="Z789" s="581"/>
      <c r="AA789" s="581"/>
      <c r="AB789" s="581"/>
      <c r="AC789" s="581"/>
      <c r="AD789" s="581"/>
      <c r="AE789" s="581"/>
      <c r="AF789" s="581"/>
      <c r="AG789" s="581"/>
      <c r="AH789" s="581"/>
      <c r="AJ789" s="198"/>
      <c r="AL789" s="681" t="s">
        <v>543</v>
      </c>
      <c r="AM789" s="681" t="s">
        <v>126</v>
      </c>
      <c r="AO789" s="581"/>
      <c r="AP789" s="581"/>
    </row>
    <row r="790" spans="10:42">
      <c r="J790" s="198"/>
      <c r="K790" s="198"/>
      <c r="L790" s="198"/>
      <c r="M790" s="198"/>
      <c r="N790" s="198"/>
      <c r="X790" s="581"/>
      <c r="Y790" s="581"/>
      <c r="Z790" s="581"/>
      <c r="AA790" s="581"/>
      <c r="AB790" s="581"/>
      <c r="AC790" s="581"/>
      <c r="AD790" s="581"/>
      <c r="AE790" s="581"/>
      <c r="AF790" s="581"/>
      <c r="AG790" s="581"/>
      <c r="AH790" s="581"/>
      <c r="AJ790" s="198"/>
      <c r="AL790" s="681" t="s">
        <v>543</v>
      </c>
      <c r="AM790" s="681" t="s">
        <v>1344</v>
      </c>
      <c r="AO790" s="581"/>
      <c r="AP790" s="581"/>
    </row>
    <row r="791" spans="10:42">
      <c r="J791" s="198"/>
      <c r="K791" s="198"/>
      <c r="L791" s="198"/>
      <c r="M791" s="198"/>
      <c r="N791" s="198"/>
      <c r="X791" s="581"/>
      <c r="Y791" s="581"/>
      <c r="Z791" s="581"/>
      <c r="AA791" s="581"/>
      <c r="AB791" s="581"/>
      <c r="AC791" s="581"/>
      <c r="AD791" s="581"/>
      <c r="AE791" s="581"/>
      <c r="AF791" s="581"/>
      <c r="AG791" s="581"/>
      <c r="AH791" s="581"/>
      <c r="AJ791" s="198"/>
      <c r="AL791" s="681" t="s">
        <v>543</v>
      </c>
      <c r="AM791" s="681" t="s">
        <v>1667</v>
      </c>
      <c r="AO791" s="581"/>
      <c r="AP791" s="581"/>
    </row>
    <row r="792" spans="10:42">
      <c r="J792" s="198"/>
      <c r="K792" s="198"/>
      <c r="L792" s="198"/>
      <c r="M792" s="198"/>
      <c r="N792" s="198"/>
      <c r="X792" s="581"/>
      <c r="Y792" s="581"/>
      <c r="Z792" s="581"/>
      <c r="AA792" s="581"/>
      <c r="AB792" s="581"/>
      <c r="AC792" s="581"/>
      <c r="AD792" s="581"/>
      <c r="AE792" s="581"/>
      <c r="AF792" s="581"/>
      <c r="AG792" s="581"/>
      <c r="AH792" s="581"/>
      <c r="AJ792" s="198"/>
      <c r="AL792" s="681" t="s">
        <v>543</v>
      </c>
      <c r="AM792" s="681" t="s">
        <v>1669</v>
      </c>
      <c r="AO792" s="581"/>
      <c r="AP792" s="581"/>
    </row>
    <row r="793" spans="10:42">
      <c r="J793" s="198"/>
      <c r="K793" s="198"/>
      <c r="L793" s="198"/>
      <c r="M793" s="198"/>
      <c r="N793" s="198"/>
      <c r="X793" s="581"/>
      <c r="Y793" s="581"/>
      <c r="Z793" s="581"/>
      <c r="AA793" s="581"/>
      <c r="AB793" s="581"/>
      <c r="AC793" s="581"/>
      <c r="AD793" s="581"/>
      <c r="AE793" s="581"/>
      <c r="AF793" s="581"/>
      <c r="AG793" s="581"/>
      <c r="AH793" s="581"/>
      <c r="AJ793" s="198"/>
      <c r="AL793" s="681" t="s">
        <v>543</v>
      </c>
      <c r="AM793" s="681" t="s">
        <v>453</v>
      </c>
      <c r="AO793" s="581"/>
      <c r="AP793" s="581"/>
    </row>
    <row r="794" spans="10:42">
      <c r="J794" s="198"/>
      <c r="K794" s="198"/>
      <c r="L794" s="198"/>
      <c r="M794" s="198"/>
      <c r="N794" s="198"/>
      <c r="X794" s="581"/>
      <c r="Y794" s="581"/>
      <c r="Z794" s="581"/>
      <c r="AA794" s="581"/>
      <c r="AB794" s="581"/>
      <c r="AC794" s="581"/>
      <c r="AD794" s="581"/>
      <c r="AE794" s="581"/>
      <c r="AF794" s="581"/>
      <c r="AG794" s="581"/>
      <c r="AH794" s="581"/>
      <c r="AJ794" s="198"/>
      <c r="AL794" s="681" t="s">
        <v>552</v>
      </c>
      <c r="AM794" s="681" t="s">
        <v>1365</v>
      </c>
      <c r="AO794" s="581"/>
      <c r="AP794" s="581"/>
    </row>
    <row r="795" spans="10:42">
      <c r="J795" s="198"/>
      <c r="K795" s="198"/>
      <c r="L795" s="198"/>
      <c r="M795" s="198"/>
      <c r="N795" s="198"/>
      <c r="X795" s="581"/>
      <c r="Y795" s="581"/>
      <c r="Z795" s="581"/>
      <c r="AA795" s="581"/>
      <c r="AB795" s="581"/>
      <c r="AC795" s="581"/>
      <c r="AD795" s="581"/>
      <c r="AE795" s="581"/>
      <c r="AF795" s="581"/>
      <c r="AG795" s="581"/>
      <c r="AH795" s="581"/>
      <c r="AJ795" s="198"/>
      <c r="AL795" s="681" t="s">
        <v>552</v>
      </c>
      <c r="AM795" s="681" t="s">
        <v>1285</v>
      </c>
      <c r="AO795" s="581"/>
      <c r="AP795" s="581"/>
    </row>
    <row r="796" spans="10:42">
      <c r="J796" s="198"/>
      <c r="K796" s="198"/>
      <c r="L796" s="198"/>
      <c r="M796" s="198"/>
      <c r="N796" s="198"/>
      <c r="X796" s="581"/>
      <c r="Y796" s="581"/>
      <c r="Z796" s="581"/>
      <c r="AA796" s="581"/>
      <c r="AB796" s="581"/>
      <c r="AC796" s="581"/>
      <c r="AD796" s="581"/>
      <c r="AE796" s="581"/>
      <c r="AF796" s="581"/>
      <c r="AG796" s="581"/>
      <c r="AH796" s="581"/>
      <c r="AJ796" s="198"/>
      <c r="AL796" s="681" t="s">
        <v>552</v>
      </c>
      <c r="AM796" s="681" t="s">
        <v>1671</v>
      </c>
      <c r="AO796" s="581"/>
      <c r="AP796" s="581"/>
    </row>
    <row r="797" spans="10:42">
      <c r="J797" s="198"/>
      <c r="K797" s="198"/>
      <c r="L797" s="198"/>
      <c r="M797" s="198"/>
      <c r="N797" s="198"/>
      <c r="X797" s="581"/>
      <c r="Y797" s="581"/>
      <c r="Z797" s="581"/>
      <c r="AA797" s="581"/>
      <c r="AB797" s="581"/>
      <c r="AC797" s="581"/>
      <c r="AD797" s="581"/>
      <c r="AE797" s="581"/>
      <c r="AF797" s="581"/>
      <c r="AG797" s="581"/>
      <c r="AH797" s="581"/>
      <c r="AJ797" s="198"/>
      <c r="AL797" s="681" t="s">
        <v>552</v>
      </c>
      <c r="AM797" s="681" t="s">
        <v>1264</v>
      </c>
      <c r="AO797" s="581"/>
      <c r="AP797" s="581"/>
    </row>
    <row r="798" spans="10:42">
      <c r="J798" s="198"/>
      <c r="K798" s="198"/>
      <c r="L798" s="198"/>
      <c r="M798" s="198"/>
      <c r="N798" s="198"/>
      <c r="X798" s="581"/>
      <c r="Y798" s="581"/>
      <c r="Z798" s="581"/>
      <c r="AA798" s="581"/>
      <c r="AB798" s="581"/>
      <c r="AC798" s="581"/>
      <c r="AD798" s="581"/>
      <c r="AE798" s="581"/>
      <c r="AF798" s="581"/>
      <c r="AG798" s="581"/>
      <c r="AH798" s="581"/>
      <c r="AJ798" s="198"/>
      <c r="AL798" s="681" t="s">
        <v>552</v>
      </c>
      <c r="AM798" s="681" t="s">
        <v>1182</v>
      </c>
      <c r="AO798" s="581"/>
      <c r="AP798" s="581"/>
    </row>
    <row r="799" spans="10:42">
      <c r="J799" s="198"/>
      <c r="K799" s="198"/>
      <c r="L799" s="198"/>
      <c r="M799" s="198"/>
      <c r="N799" s="198"/>
      <c r="X799" s="581"/>
      <c r="Y799" s="581"/>
      <c r="Z799" s="581"/>
      <c r="AA799" s="581"/>
      <c r="AB799" s="581"/>
      <c r="AC799" s="581"/>
      <c r="AD799" s="581"/>
      <c r="AE799" s="581"/>
      <c r="AF799" s="581"/>
      <c r="AG799" s="581"/>
      <c r="AH799" s="581"/>
      <c r="AJ799" s="198"/>
      <c r="AL799" s="681" t="s">
        <v>552</v>
      </c>
      <c r="AM799" s="681" t="s">
        <v>599</v>
      </c>
      <c r="AO799" s="581"/>
      <c r="AP799" s="581"/>
    </row>
    <row r="800" spans="10:42">
      <c r="J800" s="198"/>
      <c r="K800" s="198"/>
      <c r="L800" s="198"/>
      <c r="M800" s="198"/>
      <c r="N800" s="198"/>
      <c r="X800" s="581"/>
      <c r="Y800" s="581"/>
      <c r="Z800" s="581"/>
      <c r="AA800" s="581"/>
      <c r="AB800" s="581"/>
      <c r="AC800" s="581"/>
      <c r="AD800" s="581"/>
      <c r="AE800" s="581"/>
      <c r="AF800" s="581"/>
      <c r="AG800" s="581"/>
      <c r="AH800" s="581"/>
      <c r="AJ800" s="198"/>
      <c r="AL800" s="681" t="s">
        <v>552</v>
      </c>
      <c r="AM800" s="681" t="s">
        <v>1672</v>
      </c>
      <c r="AO800" s="581"/>
      <c r="AP800" s="581"/>
    </row>
    <row r="801" spans="10:42">
      <c r="J801" s="198"/>
      <c r="K801" s="198"/>
      <c r="L801" s="198"/>
      <c r="M801" s="198"/>
      <c r="N801" s="198"/>
      <c r="X801" s="581"/>
      <c r="Y801" s="581"/>
      <c r="Z801" s="581"/>
      <c r="AA801" s="581"/>
      <c r="AB801" s="581"/>
      <c r="AC801" s="581"/>
      <c r="AD801" s="581"/>
      <c r="AE801" s="581"/>
      <c r="AF801" s="581"/>
      <c r="AG801" s="581"/>
      <c r="AH801" s="581"/>
      <c r="AJ801" s="198"/>
      <c r="AL801" s="681" t="s">
        <v>552</v>
      </c>
      <c r="AM801" s="681" t="s">
        <v>1361</v>
      </c>
      <c r="AO801" s="581"/>
      <c r="AP801" s="581"/>
    </row>
    <row r="802" spans="10:42">
      <c r="J802" s="198"/>
      <c r="K802" s="198"/>
      <c r="L802" s="198"/>
      <c r="M802" s="198"/>
      <c r="N802" s="198"/>
      <c r="X802" s="581"/>
      <c r="Y802" s="581"/>
      <c r="Z802" s="581"/>
      <c r="AA802" s="581"/>
      <c r="AB802" s="581"/>
      <c r="AC802" s="581"/>
      <c r="AD802" s="581"/>
      <c r="AE802" s="581"/>
      <c r="AF802" s="581"/>
      <c r="AG802" s="581"/>
      <c r="AH802" s="581"/>
      <c r="AJ802" s="198"/>
      <c r="AL802" s="681" t="s">
        <v>552</v>
      </c>
      <c r="AM802" s="681" t="s">
        <v>1673</v>
      </c>
      <c r="AO802" s="581"/>
      <c r="AP802" s="581"/>
    </row>
    <row r="803" spans="10:42">
      <c r="J803" s="198"/>
      <c r="K803" s="198"/>
      <c r="L803" s="198"/>
      <c r="M803" s="198"/>
      <c r="N803" s="198"/>
      <c r="X803" s="581"/>
      <c r="Y803" s="581"/>
      <c r="Z803" s="581"/>
      <c r="AA803" s="581"/>
      <c r="AB803" s="581"/>
      <c r="AC803" s="581"/>
      <c r="AD803" s="581"/>
      <c r="AE803" s="581"/>
      <c r="AF803" s="581"/>
      <c r="AG803" s="581"/>
      <c r="AH803" s="581"/>
      <c r="AJ803" s="198"/>
      <c r="AL803" s="681" t="s">
        <v>552</v>
      </c>
      <c r="AM803" s="681" t="s">
        <v>1674</v>
      </c>
      <c r="AO803" s="581"/>
      <c r="AP803" s="581"/>
    </row>
    <row r="804" spans="10:42">
      <c r="J804" s="198"/>
      <c r="K804" s="198"/>
      <c r="L804" s="198"/>
      <c r="M804" s="198"/>
      <c r="N804" s="198"/>
      <c r="X804" s="581"/>
      <c r="Y804" s="581"/>
      <c r="Z804" s="581"/>
      <c r="AA804" s="581"/>
      <c r="AB804" s="581"/>
      <c r="AC804" s="581"/>
      <c r="AD804" s="581"/>
      <c r="AE804" s="581"/>
      <c r="AF804" s="581"/>
      <c r="AG804" s="581"/>
      <c r="AH804" s="581"/>
      <c r="AJ804" s="198"/>
      <c r="AL804" s="681" t="s">
        <v>552</v>
      </c>
      <c r="AM804" s="681" t="s">
        <v>872</v>
      </c>
      <c r="AO804" s="581"/>
      <c r="AP804" s="581"/>
    </row>
    <row r="805" spans="10:42">
      <c r="J805" s="198"/>
      <c r="K805" s="198"/>
      <c r="L805" s="198"/>
      <c r="M805" s="198"/>
      <c r="N805" s="198"/>
      <c r="X805" s="581"/>
      <c r="Y805" s="581"/>
      <c r="Z805" s="581"/>
      <c r="AA805" s="581"/>
      <c r="AB805" s="581"/>
      <c r="AC805" s="581"/>
      <c r="AD805" s="581"/>
      <c r="AE805" s="581"/>
      <c r="AF805" s="581"/>
      <c r="AG805" s="581"/>
      <c r="AH805" s="581"/>
      <c r="AJ805" s="198"/>
      <c r="AL805" s="681" t="s">
        <v>552</v>
      </c>
      <c r="AM805" s="681" t="s">
        <v>1677</v>
      </c>
      <c r="AO805" s="581"/>
      <c r="AP805" s="581"/>
    </row>
    <row r="806" spans="10:42">
      <c r="J806" s="198"/>
      <c r="K806" s="198"/>
      <c r="L806" s="198"/>
      <c r="M806" s="198"/>
      <c r="N806" s="198"/>
      <c r="X806" s="581"/>
      <c r="Y806" s="581"/>
      <c r="Z806" s="581"/>
      <c r="AA806" s="581"/>
      <c r="AB806" s="581"/>
      <c r="AC806" s="581"/>
      <c r="AD806" s="581"/>
      <c r="AE806" s="581"/>
      <c r="AF806" s="581"/>
      <c r="AG806" s="581"/>
      <c r="AH806" s="581"/>
      <c r="AJ806" s="198"/>
      <c r="AL806" s="681" t="s">
        <v>552</v>
      </c>
      <c r="AM806" s="681" t="s">
        <v>644</v>
      </c>
      <c r="AO806" s="581"/>
      <c r="AP806" s="581"/>
    </row>
    <row r="807" spans="10:42">
      <c r="J807" s="198"/>
      <c r="K807" s="198"/>
      <c r="L807" s="198"/>
      <c r="M807" s="198"/>
      <c r="N807" s="198"/>
      <c r="X807" s="581"/>
      <c r="Y807" s="581"/>
      <c r="Z807" s="581"/>
      <c r="AA807" s="581"/>
      <c r="AB807" s="581"/>
      <c r="AC807" s="581"/>
      <c r="AD807" s="581"/>
      <c r="AE807" s="581"/>
      <c r="AF807" s="581"/>
      <c r="AG807" s="581"/>
      <c r="AH807" s="581"/>
      <c r="AJ807" s="198"/>
      <c r="AL807" s="681" t="s">
        <v>552</v>
      </c>
      <c r="AM807" s="681" t="s">
        <v>1678</v>
      </c>
      <c r="AO807" s="581"/>
      <c r="AP807" s="581"/>
    </row>
    <row r="808" spans="10:42">
      <c r="J808" s="198"/>
      <c r="K808" s="198"/>
      <c r="L808" s="198"/>
      <c r="M808" s="198"/>
      <c r="N808" s="198"/>
      <c r="X808" s="581"/>
      <c r="Y808" s="581"/>
      <c r="Z808" s="581"/>
      <c r="AA808" s="581"/>
      <c r="AB808" s="581"/>
      <c r="AC808" s="581"/>
      <c r="AD808" s="581"/>
      <c r="AE808" s="581"/>
      <c r="AF808" s="581"/>
      <c r="AG808" s="581"/>
      <c r="AH808" s="581"/>
      <c r="AJ808" s="198"/>
      <c r="AL808" s="681" t="s">
        <v>552</v>
      </c>
      <c r="AM808" s="681" t="s">
        <v>943</v>
      </c>
      <c r="AO808" s="581"/>
      <c r="AP808" s="581"/>
    </row>
    <row r="809" spans="10:42">
      <c r="J809" s="198"/>
      <c r="K809" s="198"/>
      <c r="L809" s="198"/>
      <c r="M809" s="198"/>
      <c r="N809" s="198"/>
      <c r="X809" s="581"/>
      <c r="Y809" s="581"/>
      <c r="Z809" s="581"/>
      <c r="AA809" s="581"/>
      <c r="AB809" s="581"/>
      <c r="AC809" s="581"/>
      <c r="AD809" s="581"/>
      <c r="AE809" s="581"/>
      <c r="AF809" s="581"/>
      <c r="AG809" s="581"/>
      <c r="AH809" s="581"/>
      <c r="AJ809" s="198"/>
      <c r="AL809" s="681" t="s">
        <v>552</v>
      </c>
      <c r="AM809" s="681" t="s">
        <v>664</v>
      </c>
      <c r="AO809" s="581"/>
      <c r="AP809" s="581"/>
    </row>
    <row r="810" spans="10:42">
      <c r="J810" s="198"/>
      <c r="K810" s="198"/>
      <c r="L810" s="198"/>
      <c r="M810" s="198"/>
      <c r="N810" s="198"/>
      <c r="X810" s="581"/>
      <c r="Y810" s="581"/>
      <c r="Z810" s="581"/>
      <c r="AA810" s="581"/>
      <c r="AB810" s="581"/>
      <c r="AC810" s="581"/>
      <c r="AD810" s="581"/>
      <c r="AE810" s="581"/>
      <c r="AF810" s="581"/>
      <c r="AG810" s="581"/>
      <c r="AH810" s="581"/>
      <c r="AJ810" s="198"/>
      <c r="AL810" s="681" t="s">
        <v>552</v>
      </c>
      <c r="AM810" s="681" t="s">
        <v>1680</v>
      </c>
      <c r="AO810" s="581"/>
      <c r="AP810" s="581"/>
    </row>
    <row r="811" spans="10:42">
      <c r="J811" s="198"/>
      <c r="K811" s="198"/>
      <c r="L811" s="198"/>
      <c r="M811" s="198"/>
      <c r="N811" s="198"/>
      <c r="X811" s="581"/>
      <c r="Y811" s="581"/>
      <c r="Z811" s="581"/>
      <c r="AA811" s="581"/>
      <c r="AB811" s="581"/>
      <c r="AC811" s="581"/>
      <c r="AD811" s="581"/>
      <c r="AE811" s="581"/>
      <c r="AF811" s="581"/>
      <c r="AG811" s="581"/>
      <c r="AH811" s="581"/>
      <c r="AJ811" s="198"/>
      <c r="AL811" s="681" t="s">
        <v>555</v>
      </c>
      <c r="AM811" s="681" t="s">
        <v>961</v>
      </c>
      <c r="AO811" s="581"/>
      <c r="AP811" s="581"/>
    </row>
    <row r="812" spans="10:42">
      <c r="J812" s="198"/>
      <c r="K812" s="198"/>
      <c r="L812" s="198"/>
      <c r="M812" s="198"/>
      <c r="N812" s="198"/>
      <c r="X812" s="581"/>
      <c r="Y812" s="581"/>
      <c r="Z812" s="581"/>
      <c r="AA812" s="581"/>
      <c r="AB812" s="581"/>
      <c r="AC812" s="581"/>
      <c r="AD812" s="581"/>
      <c r="AE812" s="581"/>
      <c r="AF812" s="581"/>
      <c r="AG812" s="581"/>
      <c r="AH812" s="581"/>
      <c r="AJ812" s="198"/>
      <c r="AL812" s="681" t="s">
        <v>555</v>
      </c>
      <c r="AM812" s="681" t="s">
        <v>1682</v>
      </c>
      <c r="AO812" s="581"/>
      <c r="AP812" s="581"/>
    </row>
    <row r="813" spans="10:42">
      <c r="J813" s="198"/>
      <c r="K813" s="198"/>
      <c r="L813" s="198"/>
      <c r="M813" s="198"/>
      <c r="N813" s="198"/>
      <c r="X813" s="581"/>
      <c r="Y813" s="581"/>
      <c r="Z813" s="581"/>
      <c r="AA813" s="581"/>
      <c r="AB813" s="581"/>
      <c r="AC813" s="581"/>
      <c r="AD813" s="581"/>
      <c r="AE813" s="581"/>
      <c r="AF813" s="581"/>
      <c r="AG813" s="581"/>
      <c r="AH813" s="581"/>
      <c r="AJ813" s="198"/>
      <c r="AL813" s="681" t="s">
        <v>555</v>
      </c>
      <c r="AM813" s="681" t="s">
        <v>1683</v>
      </c>
      <c r="AO813" s="581"/>
      <c r="AP813" s="581"/>
    </row>
    <row r="814" spans="10:42">
      <c r="J814" s="198"/>
      <c r="K814" s="198"/>
      <c r="L814" s="198"/>
      <c r="M814" s="198"/>
      <c r="N814" s="198"/>
      <c r="X814" s="581"/>
      <c r="Y814" s="581"/>
      <c r="Z814" s="581"/>
      <c r="AA814" s="581"/>
      <c r="AB814" s="581"/>
      <c r="AC814" s="581"/>
      <c r="AD814" s="581"/>
      <c r="AE814" s="581"/>
      <c r="AF814" s="581"/>
      <c r="AG814" s="581"/>
      <c r="AH814" s="581"/>
      <c r="AJ814" s="198"/>
      <c r="AL814" s="681" t="s">
        <v>555</v>
      </c>
      <c r="AM814" s="681" t="s">
        <v>194</v>
      </c>
      <c r="AO814" s="581"/>
      <c r="AP814" s="581"/>
    </row>
    <row r="815" spans="10:42">
      <c r="J815" s="198"/>
      <c r="K815" s="198"/>
      <c r="L815" s="198"/>
      <c r="M815" s="198"/>
      <c r="N815" s="198"/>
      <c r="X815" s="581"/>
      <c r="Y815" s="581"/>
      <c r="Z815" s="581"/>
      <c r="AA815" s="581"/>
      <c r="AB815" s="581"/>
      <c r="AC815" s="581"/>
      <c r="AD815" s="581"/>
      <c r="AE815" s="581"/>
      <c r="AF815" s="581"/>
      <c r="AG815" s="581"/>
      <c r="AH815" s="581"/>
      <c r="AJ815" s="198"/>
      <c r="AL815" s="681" t="s">
        <v>555</v>
      </c>
      <c r="AM815" s="681" t="s">
        <v>1295</v>
      </c>
      <c r="AO815" s="581"/>
      <c r="AP815" s="581"/>
    </row>
    <row r="816" spans="10:42">
      <c r="J816" s="198"/>
      <c r="K816" s="198"/>
      <c r="L816" s="198"/>
      <c r="M816" s="198"/>
      <c r="N816" s="198"/>
      <c r="X816" s="581"/>
      <c r="Y816" s="581"/>
      <c r="Z816" s="581"/>
      <c r="AA816" s="581"/>
      <c r="AB816" s="581"/>
      <c r="AC816" s="581"/>
      <c r="AD816" s="581"/>
      <c r="AE816" s="581"/>
      <c r="AF816" s="581"/>
      <c r="AG816" s="581"/>
      <c r="AH816" s="581"/>
      <c r="AJ816" s="198"/>
      <c r="AL816" s="681" t="s">
        <v>555</v>
      </c>
      <c r="AM816" s="681" t="s">
        <v>371</v>
      </c>
      <c r="AO816" s="581"/>
      <c r="AP816" s="581"/>
    </row>
    <row r="817" spans="10:42">
      <c r="J817" s="198"/>
      <c r="K817" s="198"/>
      <c r="L817" s="198"/>
      <c r="M817" s="198"/>
      <c r="N817" s="198"/>
      <c r="X817" s="581"/>
      <c r="Y817" s="581"/>
      <c r="Z817" s="581"/>
      <c r="AA817" s="581"/>
      <c r="AB817" s="581"/>
      <c r="AC817" s="581"/>
      <c r="AD817" s="581"/>
      <c r="AE817" s="581"/>
      <c r="AF817" s="581"/>
      <c r="AG817" s="581"/>
      <c r="AH817" s="581"/>
      <c r="AJ817" s="198"/>
      <c r="AL817" s="681" t="s">
        <v>555</v>
      </c>
      <c r="AM817" s="681" t="s">
        <v>1684</v>
      </c>
      <c r="AO817" s="581"/>
      <c r="AP817" s="581"/>
    </row>
    <row r="818" spans="10:42">
      <c r="J818" s="198"/>
      <c r="K818" s="198"/>
      <c r="L818" s="198"/>
      <c r="M818" s="198"/>
      <c r="N818" s="198"/>
      <c r="X818" s="581"/>
      <c r="Y818" s="581"/>
      <c r="Z818" s="581"/>
      <c r="AA818" s="581"/>
      <c r="AB818" s="581"/>
      <c r="AC818" s="581"/>
      <c r="AD818" s="581"/>
      <c r="AE818" s="581"/>
      <c r="AF818" s="581"/>
      <c r="AG818" s="581"/>
      <c r="AH818" s="581"/>
      <c r="AJ818" s="198"/>
      <c r="AL818" s="681" t="s">
        <v>555</v>
      </c>
      <c r="AM818" s="681" t="s">
        <v>1685</v>
      </c>
      <c r="AO818" s="581"/>
      <c r="AP818" s="581"/>
    </row>
    <row r="819" spans="10:42">
      <c r="J819" s="198"/>
      <c r="K819" s="198"/>
      <c r="L819" s="198"/>
      <c r="M819" s="198"/>
      <c r="N819" s="198"/>
      <c r="X819" s="581"/>
      <c r="Y819" s="581"/>
      <c r="Z819" s="581"/>
      <c r="AA819" s="581"/>
      <c r="AB819" s="581"/>
      <c r="AC819" s="581"/>
      <c r="AD819" s="581"/>
      <c r="AE819" s="581"/>
      <c r="AF819" s="581"/>
      <c r="AG819" s="581"/>
      <c r="AH819" s="581"/>
      <c r="AJ819" s="198"/>
      <c r="AL819" s="681" t="s">
        <v>555</v>
      </c>
      <c r="AM819" s="681" t="s">
        <v>1687</v>
      </c>
      <c r="AO819" s="581"/>
      <c r="AP819" s="581"/>
    </row>
    <row r="820" spans="10:42">
      <c r="J820" s="198"/>
      <c r="K820" s="198"/>
      <c r="L820" s="198"/>
      <c r="M820" s="198"/>
      <c r="N820" s="198"/>
      <c r="X820" s="581"/>
      <c r="Y820" s="581"/>
      <c r="Z820" s="581"/>
      <c r="AA820" s="581"/>
      <c r="AB820" s="581"/>
      <c r="AC820" s="581"/>
      <c r="AD820" s="581"/>
      <c r="AE820" s="581"/>
      <c r="AF820" s="581"/>
      <c r="AG820" s="581"/>
      <c r="AH820" s="581"/>
      <c r="AJ820" s="198"/>
      <c r="AL820" s="681" t="s">
        <v>555</v>
      </c>
      <c r="AM820" s="681" t="s">
        <v>1153</v>
      </c>
      <c r="AO820" s="581"/>
      <c r="AP820" s="581"/>
    </row>
    <row r="821" spans="10:42">
      <c r="J821" s="198"/>
      <c r="K821" s="198"/>
      <c r="L821" s="198"/>
      <c r="M821" s="198"/>
      <c r="N821" s="198"/>
      <c r="X821" s="581"/>
      <c r="Y821" s="581"/>
      <c r="Z821" s="581"/>
      <c r="AA821" s="581"/>
      <c r="AB821" s="581"/>
      <c r="AC821" s="581"/>
      <c r="AD821" s="581"/>
      <c r="AE821" s="581"/>
      <c r="AF821" s="581"/>
      <c r="AG821" s="581"/>
      <c r="AH821" s="581"/>
      <c r="AJ821" s="198"/>
      <c r="AL821" s="681" t="s">
        <v>555</v>
      </c>
      <c r="AM821" s="681" t="s">
        <v>611</v>
      </c>
      <c r="AO821" s="581"/>
      <c r="AP821" s="581"/>
    </row>
    <row r="822" spans="10:42">
      <c r="J822" s="198"/>
      <c r="K822" s="198"/>
      <c r="L822" s="198"/>
      <c r="M822" s="198"/>
      <c r="N822" s="198"/>
      <c r="X822" s="581"/>
      <c r="Y822" s="581"/>
      <c r="Z822" s="581"/>
      <c r="AA822" s="581"/>
      <c r="AB822" s="581"/>
      <c r="AC822" s="581"/>
      <c r="AD822" s="581"/>
      <c r="AE822" s="581"/>
      <c r="AF822" s="581"/>
      <c r="AG822" s="581"/>
      <c r="AH822" s="581"/>
      <c r="AJ822" s="198"/>
      <c r="AL822" s="681" t="s">
        <v>555</v>
      </c>
      <c r="AM822" s="681" t="s">
        <v>1688</v>
      </c>
      <c r="AO822" s="581"/>
      <c r="AP822" s="581"/>
    </row>
    <row r="823" spans="10:42">
      <c r="J823" s="198"/>
      <c r="K823" s="198"/>
      <c r="L823" s="198"/>
      <c r="M823" s="198"/>
      <c r="N823" s="198"/>
      <c r="X823" s="581"/>
      <c r="Y823" s="581"/>
      <c r="Z823" s="581"/>
      <c r="AA823" s="581"/>
      <c r="AB823" s="581"/>
      <c r="AC823" s="581"/>
      <c r="AD823" s="581"/>
      <c r="AE823" s="581"/>
      <c r="AF823" s="581"/>
      <c r="AG823" s="581"/>
      <c r="AH823" s="581"/>
      <c r="AJ823" s="198"/>
      <c r="AL823" s="681" t="s">
        <v>555</v>
      </c>
      <c r="AM823" s="681" t="s">
        <v>177</v>
      </c>
      <c r="AO823" s="581"/>
      <c r="AP823" s="581"/>
    </row>
    <row r="824" spans="10:42">
      <c r="J824" s="198"/>
      <c r="K824" s="198"/>
      <c r="L824" s="198"/>
      <c r="M824" s="198"/>
      <c r="N824" s="198"/>
      <c r="X824" s="581"/>
      <c r="Y824" s="581"/>
      <c r="Z824" s="581"/>
      <c r="AA824" s="581"/>
      <c r="AB824" s="581"/>
      <c r="AC824" s="581"/>
      <c r="AD824" s="581"/>
      <c r="AE824" s="581"/>
      <c r="AF824" s="581"/>
      <c r="AG824" s="581"/>
      <c r="AH824" s="581"/>
      <c r="AJ824" s="198"/>
      <c r="AL824" s="681" t="s">
        <v>555</v>
      </c>
      <c r="AM824" s="681" t="s">
        <v>1265</v>
      </c>
      <c r="AO824" s="581"/>
      <c r="AP824" s="581"/>
    </row>
    <row r="825" spans="10:42">
      <c r="J825" s="198"/>
      <c r="K825" s="198"/>
      <c r="L825" s="198"/>
      <c r="M825" s="198"/>
      <c r="N825" s="198"/>
      <c r="X825" s="581"/>
      <c r="Y825" s="581"/>
      <c r="Z825" s="581"/>
      <c r="AA825" s="581"/>
      <c r="AB825" s="581"/>
      <c r="AC825" s="581"/>
      <c r="AD825" s="581"/>
      <c r="AE825" s="581"/>
      <c r="AF825" s="581"/>
      <c r="AG825" s="581"/>
      <c r="AH825" s="581"/>
      <c r="AJ825" s="198"/>
      <c r="AL825" s="681" t="s">
        <v>555</v>
      </c>
      <c r="AM825" s="681" t="s">
        <v>1690</v>
      </c>
      <c r="AO825" s="581"/>
      <c r="AP825" s="581"/>
    </row>
    <row r="826" spans="10:42">
      <c r="J826" s="198"/>
      <c r="K826" s="198"/>
      <c r="L826" s="198"/>
      <c r="M826" s="198"/>
      <c r="N826" s="198"/>
      <c r="X826" s="581"/>
      <c r="Y826" s="581"/>
      <c r="Z826" s="581"/>
      <c r="AA826" s="581"/>
      <c r="AB826" s="581"/>
      <c r="AC826" s="581"/>
      <c r="AD826" s="581"/>
      <c r="AE826" s="581"/>
      <c r="AF826" s="581"/>
      <c r="AG826" s="581"/>
      <c r="AH826" s="581"/>
      <c r="AJ826" s="198"/>
      <c r="AL826" s="681" t="s">
        <v>555</v>
      </c>
      <c r="AM826" s="681" t="s">
        <v>831</v>
      </c>
      <c r="AO826" s="581"/>
      <c r="AP826" s="581"/>
    </row>
    <row r="827" spans="10:42">
      <c r="J827" s="198"/>
      <c r="K827" s="198"/>
      <c r="L827" s="198"/>
      <c r="M827" s="198"/>
      <c r="N827" s="198"/>
      <c r="X827" s="581"/>
      <c r="Y827" s="581"/>
      <c r="Z827" s="581"/>
      <c r="AA827" s="581"/>
      <c r="AB827" s="581"/>
      <c r="AC827" s="581"/>
      <c r="AD827" s="581"/>
      <c r="AE827" s="581"/>
      <c r="AF827" s="581"/>
      <c r="AG827" s="581"/>
      <c r="AH827" s="581"/>
      <c r="AJ827" s="198"/>
      <c r="AL827" s="681" t="s">
        <v>555</v>
      </c>
      <c r="AM827" s="681" t="s">
        <v>1154</v>
      </c>
      <c r="AO827" s="581"/>
      <c r="AP827" s="581"/>
    </row>
    <row r="828" spans="10:42">
      <c r="J828" s="198"/>
      <c r="K828" s="198"/>
      <c r="L828" s="198"/>
      <c r="M828" s="198"/>
      <c r="N828" s="198"/>
      <c r="X828" s="581"/>
      <c r="Y828" s="581"/>
      <c r="Z828" s="581"/>
      <c r="AA828" s="581"/>
      <c r="AB828" s="581"/>
      <c r="AC828" s="581"/>
      <c r="AD828" s="581"/>
      <c r="AE828" s="581"/>
      <c r="AF828" s="581"/>
      <c r="AG828" s="581"/>
      <c r="AH828" s="581"/>
      <c r="AJ828" s="198"/>
      <c r="AL828" s="681" t="s">
        <v>555</v>
      </c>
      <c r="AM828" s="681" t="s">
        <v>1691</v>
      </c>
      <c r="AO828" s="581"/>
      <c r="AP828" s="581"/>
    </row>
    <row r="829" spans="10:42">
      <c r="J829" s="198"/>
      <c r="K829" s="198"/>
      <c r="L829" s="198"/>
      <c r="M829" s="198"/>
      <c r="N829" s="198"/>
      <c r="X829" s="581"/>
      <c r="Y829" s="581"/>
      <c r="Z829" s="581"/>
      <c r="AA829" s="581"/>
      <c r="AB829" s="581"/>
      <c r="AC829" s="581"/>
      <c r="AD829" s="581"/>
      <c r="AE829" s="581"/>
      <c r="AF829" s="581"/>
      <c r="AG829" s="581"/>
      <c r="AH829" s="581"/>
      <c r="AJ829" s="198"/>
      <c r="AL829" s="681" t="s">
        <v>555</v>
      </c>
      <c r="AM829" s="681" t="s">
        <v>1279</v>
      </c>
      <c r="AO829" s="581"/>
      <c r="AP829" s="581"/>
    </row>
    <row r="830" spans="10:42">
      <c r="J830" s="198"/>
      <c r="K830" s="198"/>
      <c r="L830" s="198"/>
      <c r="M830" s="198"/>
      <c r="N830" s="198"/>
      <c r="X830" s="581"/>
      <c r="Y830" s="581"/>
      <c r="Z830" s="581"/>
      <c r="AA830" s="581"/>
      <c r="AB830" s="581"/>
      <c r="AC830" s="581"/>
      <c r="AD830" s="581"/>
      <c r="AE830" s="581"/>
      <c r="AF830" s="581"/>
      <c r="AG830" s="581"/>
      <c r="AH830" s="581"/>
      <c r="AJ830" s="198"/>
      <c r="AL830" s="681" t="s">
        <v>555</v>
      </c>
      <c r="AM830" s="681" t="s">
        <v>1627</v>
      </c>
      <c r="AO830" s="581"/>
      <c r="AP830" s="581"/>
    </row>
    <row r="831" spans="10:42">
      <c r="J831" s="198"/>
      <c r="K831" s="198"/>
      <c r="L831" s="198"/>
      <c r="M831" s="198"/>
      <c r="N831" s="198"/>
      <c r="X831" s="581"/>
      <c r="Y831" s="581"/>
      <c r="Z831" s="581"/>
      <c r="AA831" s="581"/>
      <c r="AB831" s="581"/>
      <c r="AC831" s="581"/>
      <c r="AD831" s="581"/>
      <c r="AE831" s="581"/>
      <c r="AF831" s="581"/>
      <c r="AG831" s="581"/>
      <c r="AH831" s="581"/>
      <c r="AJ831" s="198"/>
      <c r="AL831" s="681" t="s">
        <v>555</v>
      </c>
      <c r="AM831" s="681" t="s">
        <v>1694</v>
      </c>
      <c r="AO831" s="581"/>
      <c r="AP831" s="581"/>
    </row>
    <row r="832" spans="10:42">
      <c r="J832" s="198"/>
      <c r="K832" s="198"/>
      <c r="L832" s="198"/>
      <c r="M832" s="198"/>
      <c r="N832" s="198"/>
      <c r="X832" s="581"/>
      <c r="Y832" s="581"/>
      <c r="Z832" s="581"/>
      <c r="AA832" s="581"/>
      <c r="AB832" s="581"/>
      <c r="AC832" s="581"/>
      <c r="AD832" s="581"/>
      <c r="AE832" s="581"/>
      <c r="AF832" s="581"/>
      <c r="AG832" s="581"/>
      <c r="AH832" s="581"/>
      <c r="AJ832" s="198"/>
      <c r="AL832" s="681" t="s">
        <v>555</v>
      </c>
      <c r="AM832" s="681" t="s">
        <v>1696</v>
      </c>
      <c r="AO832" s="581"/>
      <c r="AP832" s="581"/>
    </row>
    <row r="833" spans="10:42">
      <c r="J833" s="198"/>
      <c r="K833" s="198"/>
      <c r="L833" s="198"/>
      <c r="M833" s="198"/>
      <c r="N833" s="198"/>
      <c r="X833" s="581"/>
      <c r="Y833" s="581"/>
      <c r="Z833" s="581"/>
      <c r="AA833" s="581"/>
      <c r="AB833" s="581"/>
      <c r="AC833" s="581"/>
      <c r="AD833" s="581"/>
      <c r="AE833" s="581"/>
      <c r="AF833" s="581"/>
      <c r="AG833" s="581"/>
      <c r="AH833" s="581"/>
      <c r="AJ833" s="198"/>
      <c r="AL833" s="681" t="s">
        <v>555</v>
      </c>
      <c r="AM833" s="681" t="s">
        <v>1670</v>
      </c>
      <c r="AO833" s="581"/>
      <c r="AP833" s="581"/>
    </row>
    <row r="834" spans="10:42">
      <c r="J834" s="198"/>
      <c r="K834" s="198"/>
      <c r="L834" s="198"/>
      <c r="M834" s="198"/>
      <c r="N834" s="198"/>
      <c r="X834" s="581"/>
      <c r="Y834" s="581"/>
      <c r="Z834" s="581"/>
      <c r="AA834" s="581"/>
      <c r="AB834" s="581"/>
      <c r="AC834" s="581"/>
      <c r="AD834" s="581"/>
      <c r="AE834" s="581"/>
      <c r="AF834" s="581"/>
      <c r="AG834" s="581"/>
      <c r="AH834" s="581"/>
      <c r="AJ834" s="198"/>
      <c r="AL834" s="681" t="s">
        <v>555</v>
      </c>
      <c r="AM834" s="681" t="s">
        <v>1698</v>
      </c>
      <c r="AO834" s="581"/>
      <c r="AP834" s="581"/>
    </row>
    <row r="835" spans="10:42">
      <c r="J835" s="198"/>
      <c r="K835" s="198"/>
      <c r="L835" s="198"/>
      <c r="M835" s="198"/>
      <c r="N835" s="198"/>
      <c r="X835" s="581"/>
      <c r="Y835" s="581"/>
      <c r="Z835" s="581"/>
      <c r="AA835" s="581"/>
      <c r="AB835" s="581"/>
      <c r="AC835" s="581"/>
      <c r="AD835" s="581"/>
      <c r="AE835" s="581"/>
      <c r="AF835" s="581"/>
      <c r="AG835" s="581"/>
      <c r="AH835" s="581"/>
      <c r="AJ835" s="198"/>
      <c r="AL835" s="681" t="s">
        <v>555</v>
      </c>
      <c r="AM835" s="681" t="s">
        <v>1701</v>
      </c>
      <c r="AO835" s="581"/>
      <c r="AP835" s="581"/>
    </row>
    <row r="836" spans="10:42">
      <c r="J836" s="198"/>
      <c r="K836" s="198"/>
      <c r="L836" s="198"/>
      <c r="M836" s="198"/>
      <c r="N836" s="198"/>
      <c r="X836" s="581"/>
      <c r="Y836" s="581"/>
      <c r="Z836" s="581"/>
      <c r="AA836" s="581"/>
      <c r="AB836" s="581"/>
      <c r="AC836" s="581"/>
      <c r="AD836" s="581"/>
      <c r="AE836" s="581"/>
      <c r="AF836" s="581"/>
      <c r="AG836" s="581"/>
      <c r="AH836" s="581"/>
      <c r="AJ836" s="198"/>
      <c r="AL836" s="681" t="s">
        <v>555</v>
      </c>
      <c r="AM836" s="681" t="s">
        <v>1703</v>
      </c>
      <c r="AO836" s="581"/>
      <c r="AP836" s="581"/>
    </row>
    <row r="837" spans="10:42">
      <c r="J837" s="198"/>
      <c r="K837" s="198"/>
      <c r="L837" s="198"/>
      <c r="M837" s="198"/>
      <c r="N837" s="198"/>
      <c r="X837" s="581"/>
      <c r="Y837" s="581"/>
      <c r="Z837" s="581"/>
      <c r="AA837" s="581"/>
      <c r="AB837" s="581"/>
      <c r="AC837" s="581"/>
      <c r="AD837" s="581"/>
      <c r="AE837" s="581"/>
      <c r="AF837" s="581"/>
      <c r="AG837" s="581"/>
      <c r="AH837" s="581"/>
      <c r="AJ837" s="198"/>
      <c r="AL837" s="681" t="s">
        <v>555</v>
      </c>
      <c r="AM837" s="681" t="s">
        <v>1705</v>
      </c>
      <c r="AO837" s="581"/>
      <c r="AP837" s="581"/>
    </row>
    <row r="838" spans="10:42">
      <c r="J838" s="198"/>
      <c r="K838" s="198"/>
      <c r="L838" s="198"/>
      <c r="M838" s="198"/>
      <c r="N838" s="198"/>
      <c r="X838" s="581"/>
      <c r="Y838" s="581"/>
      <c r="Z838" s="581"/>
      <c r="AA838" s="581"/>
      <c r="AB838" s="581"/>
      <c r="AC838" s="581"/>
      <c r="AD838" s="581"/>
      <c r="AE838" s="581"/>
      <c r="AF838" s="581"/>
      <c r="AG838" s="581"/>
      <c r="AH838" s="581"/>
      <c r="AJ838" s="198"/>
      <c r="AL838" s="681" t="s">
        <v>563</v>
      </c>
      <c r="AM838" s="681" t="s">
        <v>1136</v>
      </c>
      <c r="AO838" s="581"/>
      <c r="AP838" s="581"/>
    </row>
    <row r="839" spans="10:42">
      <c r="J839" s="198"/>
      <c r="K839" s="198"/>
      <c r="L839" s="198"/>
      <c r="M839" s="198"/>
      <c r="N839" s="198"/>
      <c r="X839" s="581"/>
      <c r="Y839" s="581"/>
      <c r="Z839" s="581"/>
      <c r="AA839" s="581"/>
      <c r="AB839" s="581"/>
      <c r="AC839" s="581"/>
      <c r="AD839" s="581"/>
      <c r="AE839" s="581"/>
      <c r="AF839" s="581"/>
      <c r="AG839" s="581"/>
      <c r="AH839" s="581"/>
      <c r="AJ839" s="198"/>
      <c r="AL839" s="681" t="s">
        <v>563</v>
      </c>
      <c r="AM839" s="681" t="s">
        <v>1348</v>
      </c>
      <c r="AO839" s="581"/>
      <c r="AP839" s="581"/>
    </row>
    <row r="840" spans="10:42">
      <c r="J840" s="198"/>
      <c r="K840" s="198"/>
      <c r="L840" s="198"/>
      <c r="M840" s="198"/>
      <c r="N840" s="198"/>
      <c r="X840" s="581"/>
      <c r="Y840" s="581"/>
      <c r="Z840" s="581"/>
      <c r="AA840" s="581"/>
      <c r="AB840" s="581"/>
      <c r="AC840" s="581"/>
      <c r="AD840" s="581"/>
      <c r="AE840" s="581"/>
      <c r="AF840" s="581"/>
      <c r="AG840" s="581"/>
      <c r="AH840" s="581"/>
      <c r="AJ840" s="198"/>
      <c r="AL840" s="681" t="s">
        <v>563</v>
      </c>
      <c r="AM840" s="681" t="s">
        <v>579</v>
      </c>
      <c r="AO840" s="581"/>
      <c r="AP840" s="581"/>
    </row>
    <row r="841" spans="10:42">
      <c r="J841" s="198"/>
      <c r="K841" s="198"/>
      <c r="L841" s="198"/>
      <c r="M841" s="198"/>
      <c r="N841" s="198"/>
      <c r="X841" s="581"/>
      <c r="Y841" s="581"/>
      <c r="Z841" s="581"/>
      <c r="AA841" s="581"/>
      <c r="AB841" s="581"/>
      <c r="AC841" s="581"/>
      <c r="AD841" s="581"/>
      <c r="AE841" s="581"/>
      <c r="AF841" s="581"/>
      <c r="AG841" s="581"/>
      <c r="AH841" s="581"/>
      <c r="AJ841" s="198"/>
      <c r="AL841" s="681" t="s">
        <v>563</v>
      </c>
      <c r="AM841" s="681" t="s">
        <v>1212</v>
      </c>
      <c r="AO841" s="581"/>
      <c r="AP841" s="581"/>
    </row>
    <row r="842" spans="10:42">
      <c r="J842" s="198"/>
      <c r="K842" s="198"/>
      <c r="L842" s="198"/>
      <c r="M842" s="198"/>
      <c r="N842" s="198"/>
      <c r="X842" s="581"/>
      <c r="Y842" s="581"/>
      <c r="Z842" s="581"/>
      <c r="AA842" s="581"/>
      <c r="AB842" s="581"/>
      <c r="AC842" s="581"/>
      <c r="AD842" s="581"/>
      <c r="AE842" s="581"/>
      <c r="AF842" s="581"/>
      <c r="AG842" s="581"/>
      <c r="AH842" s="581"/>
      <c r="AJ842" s="198"/>
      <c r="AL842" s="681" t="s">
        <v>563</v>
      </c>
      <c r="AM842" s="681" t="s">
        <v>301</v>
      </c>
      <c r="AO842" s="581"/>
      <c r="AP842" s="581"/>
    </row>
    <row r="843" spans="10:42">
      <c r="J843" s="198"/>
      <c r="K843" s="198"/>
      <c r="L843" s="198"/>
      <c r="M843" s="198"/>
      <c r="N843" s="198"/>
      <c r="X843" s="581"/>
      <c r="Y843" s="581"/>
      <c r="Z843" s="581"/>
      <c r="AA843" s="581"/>
      <c r="AB843" s="581"/>
      <c r="AC843" s="581"/>
      <c r="AD843" s="581"/>
      <c r="AE843" s="581"/>
      <c r="AF843" s="581"/>
      <c r="AG843" s="581"/>
      <c r="AH843" s="581"/>
      <c r="AJ843" s="198"/>
      <c r="AL843" s="681" t="s">
        <v>563</v>
      </c>
      <c r="AM843" s="681" t="s">
        <v>1706</v>
      </c>
      <c r="AO843" s="581"/>
      <c r="AP843" s="581"/>
    </row>
    <row r="844" spans="10:42">
      <c r="J844" s="198"/>
      <c r="K844" s="198"/>
      <c r="L844" s="198"/>
      <c r="M844" s="198"/>
      <c r="N844" s="198"/>
      <c r="X844" s="581"/>
      <c r="Y844" s="581"/>
      <c r="Z844" s="581"/>
      <c r="AA844" s="581"/>
      <c r="AB844" s="581"/>
      <c r="AC844" s="581"/>
      <c r="AD844" s="581"/>
      <c r="AE844" s="581"/>
      <c r="AF844" s="581"/>
      <c r="AG844" s="581"/>
      <c r="AH844" s="581"/>
      <c r="AJ844" s="198"/>
      <c r="AL844" s="681" t="s">
        <v>563</v>
      </c>
      <c r="AM844" s="681" t="s">
        <v>1420</v>
      </c>
      <c r="AO844" s="581"/>
      <c r="AP844" s="581"/>
    </row>
    <row r="845" spans="10:42">
      <c r="J845" s="198"/>
      <c r="K845" s="198"/>
      <c r="L845" s="198"/>
      <c r="M845" s="198"/>
      <c r="N845" s="198"/>
      <c r="X845" s="581"/>
      <c r="Y845" s="581"/>
      <c r="Z845" s="581"/>
      <c r="AA845" s="581"/>
      <c r="AB845" s="581"/>
      <c r="AC845" s="581"/>
      <c r="AD845" s="581"/>
      <c r="AE845" s="581"/>
      <c r="AF845" s="581"/>
      <c r="AG845" s="581"/>
      <c r="AH845" s="581"/>
      <c r="AJ845" s="198"/>
      <c r="AL845" s="681" t="s">
        <v>563</v>
      </c>
      <c r="AM845" s="681" t="s">
        <v>1707</v>
      </c>
      <c r="AO845" s="581"/>
      <c r="AP845" s="581"/>
    </row>
    <row r="846" spans="10:42">
      <c r="J846" s="198"/>
      <c r="K846" s="198"/>
      <c r="L846" s="198"/>
      <c r="M846" s="198"/>
      <c r="N846" s="198"/>
      <c r="X846" s="581"/>
      <c r="Y846" s="581"/>
      <c r="Z846" s="581"/>
      <c r="AA846" s="581"/>
      <c r="AB846" s="581"/>
      <c r="AC846" s="581"/>
      <c r="AD846" s="581"/>
      <c r="AE846" s="581"/>
      <c r="AF846" s="581"/>
      <c r="AG846" s="581"/>
      <c r="AH846" s="581"/>
      <c r="AJ846" s="198"/>
      <c r="AL846" s="681" t="s">
        <v>563</v>
      </c>
      <c r="AM846" s="681" t="s">
        <v>1037</v>
      </c>
      <c r="AO846" s="581"/>
      <c r="AP846" s="581"/>
    </row>
    <row r="847" spans="10:42">
      <c r="J847" s="198"/>
      <c r="K847" s="198"/>
      <c r="L847" s="198"/>
      <c r="M847" s="198"/>
      <c r="N847" s="198"/>
      <c r="X847" s="581"/>
      <c r="Y847" s="581"/>
      <c r="Z847" s="581"/>
      <c r="AA847" s="581"/>
      <c r="AB847" s="581"/>
      <c r="AC847" s="581"/>
      <c r="AD847" s="581"/>
      <c r="AE847" s="581"/>
      <c r="AF847" s="581"/>
      <c r="AG847" s="581"/>
      <c r="AH847" s="581"/>
      <c r="AJ847" s="198"/>
      <c r="AL847" s="681" t="s">
        <v>563</v>
      </c>
      <c r="AM847" s="681" t="s">
        <v>1709</v>
      </c>
      <c r="AO847" s="581"/>
      <c r="AP847" s="581"/>
    </row>
    <row r="848" spans="10:42">
      <c r="J848" s="198"/>
      <c r="K848" s="198"/>
      <c r="L848" s="198"/>
      <c r="M848" s="198"/>
      <c r="N848" s="198"/>
      <c r="X848" s="581"/>
      <c r="Y848" s="581"/>
      <c r="Z848" s="581"/>
      <c r="AA848" s="581"/>
      <c r="AB848" s="581"/>
      <c r="AC848" s="581"/>
      <c r="AD848" s="581"/>
      <c r="AE848" s="581"/>
      <c r="AF848" s="581"/>
      <c r="AG848" s="581"/>
      <c r="AH848" s="581"/>
      <c r="AJ848" s="198"/>
      <c r="AL848" s="681" t="s">
        <v>563</v>
      </c>
      <c r="AM848" s="681" t="s">
        <v>1055</v>
      </c>
      <c r="AO848" s="581"/>
      <c r="AP848" s="581"/>
    </row>
    <row r="849" spans="10:42">
      <c r="J849" s="198"/>
      <c r="K849" s="198"/>
      <c r="L849" s="198"/>
      <c r="M849" s="198"/>
      <c r="N849" s="198"/>
      <c r="X849" s="581"/>
      <c r="Y849" s="581"/>
      <c r="Z849" s="581"/>
      <c r="AA849" s="581"/>
      <c r="AB849" s="581"/>
      <c r="AC849" s="581"/>
      <c r="AD849" s="581"/>
      <c r="AE849" s="581"/>
      <c r="AF849" s="581"/>
      <c r="AG849" s="581"/>
      <c r="AH849" s="581"/>
      <c r="AJ849" s="198"/>
      <c r="AL849" s="681" t="s">
        <v>563</v>
      </c>
      <c r="AM849" s="681" t="s">
        <v>465</v>
      </c>
      <c r="AO849" s="581"/>
      <c r="AP849" s="581"/>
    </row>
    <row r="850" spans="10:42">
      <c r="J850" s="198"/>
      <c r="K850" s="198"/>
      <c r="L850" s="198"/>
      <c r="M850" s="198"/>
      <c r="N850" s="198"/>
      <c r="X850" s="581"/>
      <c r="Y850" s="581"/>
      <c r="Z850" s="581"/>
      <c r="AA850" s="581"/>
      <c r="AB850" s="581"/>
      <c r="AC850" s="581"/>
      <c r="AD850" s="581"/>
      <c r="AE850" s="581"/>
      <c r="AF850" s="581"/>
      <c r="AG850" s="581"/>
      <c r="AH850" s="581"/>
      <c r="AJ850" s="198"/>
      <c r="AL850" s="681" t="s">
        <v>563</v>
      </c>
      <c r="AM850" s="681" t="s">
        <v>1713</v>
      </c>
      <c r="AO850" s="581"/>
      <c r="AP850" s="581"/>
    </row>
    <row r="851" spans="10:42">
      <c r="J851" s="198"/>
      <c r="K851" s="198"/>
      <c r="L851" s="198"/>
      <c r="M851" s="198"/>
      <c r="N851" s="198"/>
      <c r="X851" s="581"/>
      <c r="Y851" s="581"/>
      <c r="Z851" s="581"/>
      <c r="AA851" s="581"/>
      <c r="AB851" s="581"/>
      <c r="AC851" s="581"/>
      <c r="AD851" s="581"/>
      <c r="AE851" s="581"/>
      <c r="AF851" s="581"/>
      <c r="AG851" s="581"/>
      <c r="AH851" s="581"/>
      <c r="AJ851" s="198"/>
      <c r="AL851" s="681" t="s">
        <v>563</v>
      </c>
      <c r="AM851" s="681" t="s">
        <v>1715</v>
      </c>
      <c r="AO851" s="581"/>
      <c r="AP851" s="581"/>
    </row>
    <row r="852" spans="10:42">
      <c r="J852" s="198"/>
      <c r="K852" s="198"/>
      <c r="L852" s="198"/>
      <c r="M852" s="198"/>
      <c r="N852" s="198"/>
      <c r="X852" s="581"/>
      <c r="Y852" s="581"/>
      <c r="Z852" s="581"/>
      <c r="AA852" s="581"/>
      <c r="AB852" s="581"/>
      <c r="AC852" s="581"/>
      <c r="AD852" s="581"/>
      <c r="AE852" s="581"/>
      <c r="AF852" s="581"/>
      <c r="AG852" s="581"/>
      <c r="AH852" s="581"/>
      <c r="AJ852" s="198"/>
      <c r="AL852" s="681" t="s">
        <v>563</v>
      </c>
      <c r="AM852" s="681" t="s">
        <v>31</v>
      </c>
      <c r="AO852" s="581"/>
      <c r="AP852" s="581"/>
    </row>
    <row r="853" spans="10:42">
      <c r="J853" s="198"/>
      <c r="K853" s="198"/>
      <c r="L853" s="198"/>
      <c r="M853" s="198"/>
      <c r="N853" s="198"/>
      <c r="X853" s="581"/>
      <c r="Y853" s="581"/>
      <c r="Z853" s="581"/>
      <c r="AA853" s="581"/>
      <c r="AB853" s="581"/>
      <c r="AC853" s="581"/>
      <c r="AD853" s="581"/>
      <c r="AE853" s="581"/>
      <c r="AF853" s="581"/>
      <c r="AG853" s="581"/>
      <c r="AH853" s="581"/>
      <c r="AJ853" s="198"/>
      <c r="AL853" s="681" t="s">
        <v>563</v>
      </c>
      <c r="AM853" s="681" t="s">
        <v>556</v>
      </c>
      <c r="AO853" s="581"/>
      <c r="AP853" s="581"/>
    </row>
    <row r="854" spans="10:42">
      <c r="J854" s="198"/>
      <c r="K854" s="198"/>
      <c r="L854" s="198"/>
      <c r="M854" s="198"/>
      <c r="N854" s="198"/>
      <c r="X854" s="581"/>
      <c r="Y854" s="581"/>
      <c r="Z854" s="581"/>
      <c r="AA854" s="581"/>
      <c r="AB854" s="581"/>
      <c r="AC854" s="581"/>
      <c r="AD854" s="581"/>
      <c r="AE854" s="581"/>
      <c r="AF854" s="581"/>
      <c r="AG854" s="581"/>
      <c r="AH854" s="581"/>
      <c r="AJ854" s="198"/>
      <c r="AL854" s="681" t="s">
        <v>563</v>
      </c>
      <c r="AM854" s="681" t="s">
        <v>1716</v>
      </c>
      <c r="AO854" s="581"/>
      <c r="AP854" s="581"/>
    </row>
    <row r="855" spans="10:42">
      <c r="J855" s="198"/>
      <c r="K855" s="198"/>
      <c r="L855" s="198"/>
      <c r="M855" s="198"/>
      <c r="N855" s="198"/>
      <c r="X855" s="581"/>
      <c r="Y855" s="581"/>
      <c r="Z855" s="581"/>
      <c r="AA855" s="581"/>
      <c r="AB855" s="581"/>
      <c r="AC855" s="581"/>
      <c r="AD855" s="581"/>
      <c r="AE855" s="581"/>
      <c r="AF855" s="581"/>
      <c r="AG855" s="581"/>
      <c r="AH855" s="581"/>
      <c r="AJ855" s="198"/>
      <c r="AL855" s="681" t="s">
        <v>563</v>
      </c>
      <c r="AM855" s="681" t="s">
        <v>70</v>
      </c>
      <c r="AO855" s="581"/>
      <c r="AP855" s="581"/>
    </row>
    <row r="856" spans="10:42">
      <c r="J856" s="198"/>
      <c r="K856" s="198"/>
      <c r="L856" s="198"/>
      <c r="M856" s="198"/>
      <c r="N856" s="198"/>
      <c r="X856" s="581"/>
      <c r="Y856" s="581"/>
      <c r="Z856" s="581"/>
      <c r="AA856" s="581"/>
      <c r="AB856" s="581"/>
      <c r="AC856" s="581"/>
      <c r="AD856" s="581"/>
      <c r="AE856" s="581"/>
      <c r="AF856" s="581"/>
      <c r="AG856" s="581"/>
      <c r="AH856" s="581"/>
      <c r="AJ856" s="198"/>
      <c r="AL856" s="681" t="s">
        <v>563</v>
      </c>
      <c r="AM856" s="681" t="s">
        <v>41</v>
      </c>
      <c r="AO856" s="581"/>
      <c r="AP856" s="581"/>
    </row>
    <row r="857" spans="10:42">
      <c r="J857" s="198"/>
      <c r="K857" s="198"/>
      <c r="L857" s="198"/>
      <c r="M857" s="198"/>
      <c r="N857" s="198"/>
      <c r="X857" s="581"/>
      <c r="Y857" s="581"/>
      <c r="Z857" s="581"/>
      <c r="AA857" s="581"/>
      <c r="AB857" s="581"/>
      <c r="AC857" s="581"/>
      <c r="AD857" s="581"/>
      <c r="AE857" s="581"/>
      <c r="AF857" s="581"/>
      <c r="AG857" s="581"/>
      <c r="AH857" s="581"/>
      <c r="AJ857" s="198"/>
      <c r="AL857" s="681" t="s">
        <v>563</v>
      </c>
      <c r="AM857" s="681" t="s">
        <v>713</v>
      </c>
      <c r="AO857" s="581"/>
      <c r="AP857" s="581"/>
    </row>
    <row r="858" spans="10:42">
      <c r="J858" s="198"/>
      <c r="K858" s="198"/>
      <c r="L858" s="198"/>
      <c r="M858" s="198"/>
      <c r="N858" s="198"/>
      <c r="X858" s="581"/>
      <c r="Y858" s="581"/>
      <c r="Z858" s="581"/>
      <c r="AA858" s="581"/>
      <c r="AB858" s="581"/>
      <c r="AC858" s="581"/>
      <c r="AD858" s="581"/>
      <c r="AE858" s="581"/>
      <c r="AF858" s="581"/>
      <c r="AG858" s="581"/>
      <c r="AH858" s="581"/>
      <c r="AJ858" s="198"/>
      <c r="AL858" s="681" t="s">
        <v>563</v>
      </c>
      <c r="AM858" s="681" t="s">
        <v>1717</v>
      </c>
      <c r="AO858" s="581"/>
      <c r="AP858" s="581"/>
    </row>
    <row r="859" spans="10:42">
      <c r="J859" s="198"/>
      <c r="K859" s="198"/>
      <c r="L859" s="198"/>
      <c r="M859" s="198"/>
      <c r="N859" s="198"/>
      <c r="X859" s="581"/>
      <c r="Y859" s="581"/>
      <c r="Z859" s="581"/>
      <c r="AA859" s="581"/>
      <c r="AB859" s="581"/>
      <c r="AC859" s="581"/>
      <c r="AD859" s="581"/>
      <c r="AE859" s="581"/>
      <c r="AF859" s="581"/>
      <c r="AG859" s="581"/>
      <c r="AH859" s="581"/>
      <c r="AJ859" s="198"/>
      <c r="AL859" s="681" t="s">
        <v>563</v>
      </c>
      <c r="AM859" s="681" t="s">
        <v>1512</v>
      </c>
      <c r="AO859" s="581"/>
      <c r="AP859" s="581"/>
    </row>
    <row r="860" spans="10:42">
      <c r="J860" s="198"/>
      <c r="K860" s="198"/>
      <c r="L860" s="198"/>
      <c r="M860" s="198"/>
      <c r="N860" s="198"/>
      <c r="X860" s="581"/>
      <c r="Y860" s="581"/>
      <c r="Z860" s="581"/>
      <c r="AA860" s="581"/>
      <c r="AB860" s="581"/>
      <c r="AC860" s="581"/>
      <c r="AD860" s="581"/>
      <c r="AE860" s="581"/>
      <c r="AF860" s="581"/>
      <c r="AG860" s="581"/>
      <c r="AH860" s="581"/>
      <c r="AJ860" s="198"/>
      <c r="AL860" s="681" t="s">
        <v>563</v>
      </c>
      <c r="AM860" s="681" t="s">
        <v>1719</v>
      </c>
      <c r="AO860" s="581"/>
      <c r="AP860" s="581"/>
    </row>
    <row r="861" spans="10:42">
      <c r="J861" s="198"/>
      <c r="K861" s="198"/>
      <c r="L861" s="198"/>
      <c r="M861" s="198"/>
      <c r="N861" s="198"/>
      <c r="X861" s="581"/>
      <c r="Y861" s="581"/>
      <c r="Z861" s="581"/>
      <c r="AA861" s="581"/>
      <c r="AB861" s="581"/>
      <c r="AC861" s="581"/>
      <c r="AD861" s="581"/>
      <c r="AE861" s="581"/>
      <c r="AF861" s="581"/>
      <c r="AG861" s="581"/>
      <c r="AH861" s="581"/>
      <c r="AJ861" s="198"/>
      <c r="AL861" s="681" t="s">
        <v>563</v>
      </c>
      <c r="AM861" s="681" t="s">
        <v>1721</v>
      </c>
      <c r="AO861" s="581"/>
      <c r="AP861" s="581"/>
    </row>
    <row r="862" spans="10:42">
      <c r="J862" s="198"/>
      <c r="K862" s="198"/>
      <c r="L862" s="198"/>
      <c r="M862" s="198"/>
      <c r="N862" s="198"/>
      <c r="X862" s="581"/>
      <c r="Y862" s="581"/>
      <c r="Z862" s="581"/>
      <c r="AA862" s="581"/>
      <c r="AB862" s="581"/>
      <c r="AC862" s="581"/>
      <c r="AD862" s="581"/>
      <c r="AE862" s="581"/>
      <c r="AF862" s="581"/>
      <c r="AG862" s="581"/>
      <c r="AH862" s="581"/>
      <c r="AJ862" s="198"/>
      <c r="AL862" s="681" t="s">
        <v>563</v>
      </c>
      <c r="AM862" s="681" t="s">
        <v>1710</v>
      </c>
      <c r="AO862" s="581"/>
      <c r="AP862" s="581"/>
    </row>
    <row r="863" spans="10:42">
      <c r="J863" s="198"/>
      <c r="K863" s="198"/>
      <c r="L863" s="198"/>
      <c r="M863" s="198"/>
      <c r="N863" s="198"/>
      <c r="X863" s="581"/>
      <c r="Y863" s="581"/>
      <c r="Z863" s="581"/>
      <c r="AA863" s="581"/>
      <c r="AB863" s="581"/>
      <c r="AC863" s="581"/>
      <c r="AD863" s="581"/>
      <c r="AE863" s="581"/>
      <c r="AF863" s="581"/>
      <c r="AG863" s="581"/>
      <c r="AH863" s="581"/>
      <c r="AJ863" s="198"/>
      <c r="AL863" s="681" t="s">
        <v>563</v>
      </c>
      <c r="AM863" s="681" t="s">
        <v>401</v>
      </c>
      <c r="AO863" s="581"/>
      <c r="AP863" s="581"/>
    </row>
    <row r="864" spans="10:42">
      <c r="J864" s="198"/>
      <c r="K864" s="198"/>
      <c r="L864" s="198"/>
      <c r="M864" s="198"/>
      <c r="N864" s="198"/>
      <c r="X864" s="581"/>
      <c r="Y864" s="581"/>
      <c r="Z864" s="581"/>
      <c r="AA864" s="581"/>
      <c r="AB864" s="581"/>
      <c r="AC864" s="581"/>
      <c r="AD864" s="581"/>
      <c r="AE864" s="581"/>
      <c r="AF864" s="581"/>
      <c r="AG864" s="581"/>
      <c r="AH864" s="581"/>
      <c r="AJ864" s="198"/>
      <c r="AL864" s="681" t="s">
        <v>563</v>
      </c>
      <c r="AM864" s="681" t="s">
        <v>1722</v>
      </c>
      <c r="AO864" s="581"/>
      <c r="AP864" s="581"/>
    </row>
    <row r="865" spans="10:42">
      <c r="J865" s="198"/>
      <c r="K865" s="198"/>
      <c r="L865" s="198"/>
      <c r="M865" s="198"/>
      <c r="N865" s="198"/>
      <c r="X865" s="581"/>
      <c r="Y865" s="581"/>
      <c r="Z865" s="581"/>
      <c r="AA865" s="581"/>
      <c r="AB865" s="581"/>
      <c r="AC865" s="581"/>
      <c r="AD865" s="581"/>
      <c r="AE865" s="581"/>
      <c r="AF865" s="581"/>
      <c r="AG865" s="581"/>
      <c r="AH865" s="581"/>
      <c r="AJ865" s="198"/>
      <c r="AL865" s="681" t="s">
        <v>563</v>
      </c>
      <c r="AM865" s="681" t="s">
        <v>1725</v>
      </c>
      <c r="AO865" s="581"/>
      <c r="AP865" s="581"/>
    </row>
    <row r="866" spans="10:42">
      <c r="J866" s="198"/>
      <c r="K866" s="198"/>
      <c r="L866" s="198"/>
      <c r="M866" s="198"/>
      <c r="N866" s="198"/>
      <c r="X866" s="581"/>
      <c r="Y866" s="581"/>
      <c r="Z866" s="581"/>
      <c r="AA866" s="581"/>
      <c r="AB866" s="581"/>
      <c r="AC866" s="581"/>
      <c r="AD866" s="581"/>
      <c r="AE866" s="581"/>
      <c r="AF866" s="581"/>
      <c r="AG866" s="581"/>
      <c r="AH866" s="581"/>
      <c r="AJ866" s="198"/>
      <c r="AL866" s="681" t="s">
        <v>563</v>
      </c>
      <c r="AM866" s="681" t="s">
        <v>403</v>
      </c>
      <c r="AO866" s="581"/>
      <c r="AP866" s="581"/>
    </row>
    <row r="867" spans="10:42">
      <c r="J867" s="198"/>
      <c r="K867" s="198"/>
      <c r="L867" s="198"/>
      <c r="M867" s="198"/>
      <c r="N867" s="198"/>
      <c r="X867" s="581"/>
      <c r="Y867" s="581"/>
      <c r="Z867" s="581"/>
      <c r="AA867" s="581"/>
      <c r="AB867" s="581"/>
      <c r="AC867" s="581"/>
      <c r="AD867" s="581"/>
      <c r="AE867" s="581"/>
      <c r="AF867" s="581"/>
      <c r="AG867" s="581"/>
      <c r="AH867" s="581"/>
      <c r="AJ867" s="198"/>
      <c r="AL867" s="681" t="s">
        <v>563</v>
      </c>
      <c r="AM867" s="681" t="s">
        <v>1726</v>
      </c>
      <c r="AO867" s="581"/>
      <c r="AP867" s="581"/>
    </row>
    <row r="868" spans="10:42">
      <c r="J868" s="198"/>
      <c r="K868" s="198"/>
      <c r="L868" s="198"/>
      <c r="M868" s="198"/>
      <c r="N868" s="198"/>
      <c r="X868" s="581"/>
      <c r="Y868" s="581"/>
      <c r="Z868" s="581"/>
      <c r="AA868" s="581"/>
      <c r="AB868" s="581"/>
      <c r="AC868" s="581"/>
      <c r="AD868" s="581"/>
      <c r="AE868" s="581"/>
      <c r="AF868" s="581"/>
      <c r="AG868" s="581"/>
      <c r="AH868" s="581"/>
      <c r="AJ868" s="198"/>
      <c r="AL868" s="681" t="s">
        <v>563</v>
      </c>
      <c r="AM868" s="681" t="s">
        <v>1385</v>
      </c>
      <c r="AO868" s="581"/>
      <c r="AP868" s="581"/>
    </row>
    <row r="869" spans="10:42">
      <c r="J869" s="198"/>
      <c r="K869" s="198"/>
      <c r="L869" s="198"/>
      <c r="M869" s="198"/>
      <c r="N869" s="198"/>
      <c r="X869" s="581"/>
      <c r="Y869" s="581"/>
      <c r="Z869" s="581"/>
      <c r="AA869" s="581"/>
      <c r="AB869" s="581"/>
      <c r="AC869" s="581"/>
      <c r="AD869" s="581"/>
      <c r="AE869" s="581"/>
      <c r="AF869" s="581"/>
      <c r="AG869" s="581"/>
      <c r="AH869" s="581"/>
      <c r="AJ869" s="198"/>
      <c r="AL869" s="681" t="s">
        <v>563</v>
      </c>
      <c r="AM869" s="681" t="s">
        <v>1728</v>
      </c>
      <c r="AO869" s="581"/>
      <c r="AP869" s="581"/>
    </row>
    <row r="870" spans="10:42">
      <c r="J870" s="198"/>
      <c r="K870" s="198"/>
      <c r="L870" s="198"/>
      <c r="M870" s="198"/>
      <c r="N870" s="198"/>
      <c r="X870" s="581"/>
      <c r="Y870" s="581"/>
      <c r="Z870" s="581"/>
      <c r="AA870" s="581"/>
      <c r="AB870" s="581"/>
      <c r="AC870" s="581"/>
      <c r="AD870" s="581"/>
      <c r="AE870" s="581"/>
      <c r="AF870" s="581"/>
      <c r="AG870" s="581"/>
      <c r="AH870" s="581"/>
      <c r="AJ870" s="198"/>
      <c r="AL870" s="681" t="s">
        <v>563</v>
      </c>
      <c r="AM870" s="681" t="s">
        <v>1729</v>
      </c>
      <c r="AO870" s="581"/>
      <c r="AP870" s="581"/>
    </row>
    <row r="871" spans="10:42">
      <c r="J871" s="198"/>
      <c r="K871" s="198"/>
      <c r="L871" s="198"/>
      <c r="M871" s="198"/>
      <c r="N871" s="198"/>
      <c r="X871" s="581"/>
      <c r="Y871" s="581"/>
      <c r="Z871" s="581"/>
      <c r="AA871" s="581"/>
      <c r="AB871" s="581"/>
      <c r="AC871" s="581"/>
      <c r="AD871" s="581"/>
      <c r="AE871" s="581"/>
      <c r="AF871" s="581"/>
      <c r="AG871" s="581"/>
      <c r="AH871" s="581"/>
      <c r="AJ871" s="198"/>
      <c r="AL871" s="681" t="s">
        <v>563</v>
      </c>
      <c r="AM871" s="681" t="s">
        <v>1731</v>
      </c>
      <c r="AO871" s="581"/>
      <c r="AP871" s="581"/>
    </row>
    <row r="872" spans="10:42">
      <c r="J872" s="198"/>
      <c r="K872" s="198"/>
      <c r="L872" s="198"/>
      <c r="M872" s="198"/>
      <c r="N872" s="198"/>
      <c r="X872" s="581"/>
      <c r="Y872" s="581"/>
      <c r="Z872" s="581"/>
      <c r="AA872" s="581"/>
      <c r="AB872" s="581"/>
      <c r="AC872" s="581"/>
      <c r="AD872" s="581"/>
      <c r="AE872" s="581"/>
      <c r="AF872" s="581"/>
      <c r="AG872" s="581"/>
      <c r="AH872" s="581"/>
      <c r="AJ872" s="198"/>
      <c r="AL872" s="681" t="s">
        <v>563</v>
      </c>
      <c r="AM872" s="681" t="s">
        <v>254</v>
      </c>
      <c r="AO872" s="581"/>
      <c r="AP872" s="581"/>
    </row>
    <row r="873" spans="10:42">
      <c r="J873" s="198"/>
      <c r="K873" s="198"/>
      <c r="L873" s="198"/>
      <c r="M873" s="198"/>
      <c r="N873" s="198"/>
      <c r="X873" s="581"/>
      <c r="Y873" s="581"/>
      <c r="Z873" s="581"/>
      <c r="AA873" s="581"/>
      <c r="AB873" s="581"/>
      <c r="AC873" s="581"/>
      <c r="AD873" s="581"/>
      <c r="AE873" s="581"/>
      <c r="AF873" s="581"/>
      <c r="AG873" s="581"/>
      <c r="AH873" s="581"/>
      <c r="AJ873" s="198"/>
      <c r="AL873" s="681" t="s">
        <v>563</v>
      </c>
      <c r="AM873" s="681" t="s">
        <v>77</v>
      </c>
      <c r="AO873" s="581"/>
      <c r="AP873" s="581"/>
    </row>
    <row r="874" spans="10:42">
      <c r="J874" s="198"/>
      <c r="K874" s="198"/>
      <c r="L874" s="198"/>
      <c r="M874" s="198"/>
      <c r="N874" s="198"/>
      <c r="X874" s="581"/>
      <c r="Y874" s="581"/>
      <c r="Z874" s="581"/>
      <c r="AA874" s="581"/>
      <c r="AB874" s="581"/>
      <c r="AC874" s="581"/>
      <c r="AD874" s="581"/>
      <c r="AE874" s="581"/>
      <c r="AF874" s="581"/>
      <c r="AG874" s="581"/>
      <c r="AH874" s="581"/>
      <c r="AJ874" s="198"/>
      <c r="AL874" s="681" t="s">
        <v>563</v>
      </c>
      <c r="AM874" s="681" t="s">
        <v>825</v>
      </c>
      <c r="AO874" s="581"/>
      <c r="AP874" s="581"/>
    </row>
    <row r="875" spans="10:42">
      <c r="J875" s="198"/>
      <c r="K875" s="198"/>
      <c r="L875" s="198"/>
      <c r="M875" s="198"/>
      <c r="N875" s="198"/>
      <c r="X875" s="581"/>
      <c r="Y875" s="581"/>
      <c r="Z875" s="581"/>
      <c r="AA875" s="581"/>
      <c r="AB875" s="581"/>
      <c r="AC875" s="581"/>
      <c r="AD875" s="581"/>
      <c r="AE875" s="581"/>
      <c r="AF875" s="581"/>
      <c r="AG875" s="581"/>
      <c r="AH875" s="581"/>
      <c r="AJ875" s="198"/>
      <c r="AL875" s="681" t="s">
        <v>563</v>
      </c>
      <c r="AM875" s="681" t="s">
        <v>1734</v>
      </c>
      <c r="AO875" s="581"/>
      <c r="AP875" s="581"/>
    </row>
    <row r="876" spans="10:42">
      <c r="J876" s="198"/>
      <c r="K876" s="198"/>
      <c r="L876" s="198"/>
      <c r="M876" s="198"/>
      <c r="N876" s="198"/>
      <c r="X876" s="581"/>
      <c r="Y876" s="581"/>
      <c r="Z876" s="581"/>
      <c r="AA876" s="581"/>
      <c r="AB876" s="581"/>
      <c r="AC876" s="581"/>
      <c r="AD876" s="581"/>
      <c r="AE876" s="581"/>
      <c r="AF876" s="581"/>
      <c r="AG876" s="581"/>
      <c r="AH876" s="581"/>
      <c r="AJ876" s="198"/>
      <c r="AL876" s="681" t="s">
        <v>563</v>
      </c>
      <c r="AM876" s="681" t="s">
        <v>1736</v>
      </c>
      <c r="AO876" s="581"/>
      <c r="AP876" s="581"/>
    </row>
    <row r="877" spans="10:42">
      <c r="J877" s="198"/>
      <c r="K877" s="198"/>
      <c r="L877" s="198"/>
      <c r="M877" s="198"/>
      <c r="N877" s="198"/>
      <c r="X877" s="581"/>
      <c r="Y877" s="581"/>
      <c r="Z877" s="581"/>
      <c r="AA877" s="581"/>
      <c r="AB877" s="581"/>
      <c r="AC877" s="581"/>
      <c r="AD877" s="581"/>
      <c r="AE877" s="581"/>
      <c r="AF877" s="581"/>
      <c r="AG877" s="581"/>
      <c r="AH877" s="581"/>
      <c r="AJ877" s="198"/>
      <c r="AL877" s="681" t="s">
        <v>563</v>
      </c>
      <c r="AM877" s="681" t="s">
        <v>1737</v>
      </c>
      <c r="AO877" s="581"/>
      <c r="AP877" s="581"/>
    </row>
    <row r="878" spans="10:42">
      <c r="J878" s="198"/>
      <c r="K878" s="198"/>
      <c r="L878" s="198"/>
      <c r="M878" s="198"/>
      <c r="N878" s="198"/>
      <c r="X878" s="581"/>
      <c r="Y878" s="581"/>
      <c r="Z878" s="581"/>
      <c r="AA878" s="581"/>
      <c r="AB878" s="581"/>
      <c r="AC878" s="581"/>
      <c r="AD878" s="581"/>
      <c r="AE878" s="581"/>
      <c r="AF878" s="581"/>
      <c r="AG878" s="581"/>
      <c r="AH878" s="581"/>
      <c r="AJ878" s="198"/>
      <c r="AL878" s="681" t="s">
        <v>563</v>
      </c>
      <c r="AM878" s="681" t="s">
        <v>1739</v>
      </c>
      <c r="AO878" s="581"/>
      <c r="AP878" s="581"/>
    </row>
    <row r="879" spans="10:42">
      <c r="J879" s="198"/>
      <c r="K879" s="198"/>
      <c r="L879" s="198"/>
      <c r="M879" s="198"/>
      <c r="N879" s="198"/>
      <c r="X879" s="581"/>
      <c r="Y879" s="581"/>
      <c r="Z879" s="581"/>
      <c r="AA879" s="581"/>
      <c r="AB879" s="581"/>
      <c r="AC879" s="581"/>
      <c r="AD879" s="581"/>
      <c r="AE879" s="581"/>
      <c r="AF879" s="581"/>
      <c r="AG879" s="581"/>
      <c r="AH879" s="581"/>
      <c r="AJ879" s="198"/>
      <c r="AL879" s="681" t="s">
        <v>563</v>
      </c>
      <c r="AM879" s="681" t="s">
        <v>1578</v>
      </c>
      <c r="AO879" s="581"/>
      <c r="AP879" s="581"/>
    </row>
    <row r="880" spans="10:42">
      <c r="J880" s="198"/>
      <c r="K880" s="198"/>
      <c r="L880" s="198"/>
      <c r="M880" s="198"/>
      <c r="N880" s="198"/>
      <c r="X880" s="581"/>
      <c r="Y880" s="581"/>
      <c r="Z880" s="581"/>
      <c r="AA880" s="581"/>
      <c r="AB880" s="581"/>
      <c r="AC880" s="581"/>
      <c r="AD880" s="581"/>
      <c r="AE880" s="581"/>
      <c r="AF880" s="581"/>
      <c r="AG880" s="581"/>
      <c r="AH880" s="581"/>
      <c r="AJ880" s="198"/>
      <c r="AL880" s="681" t="s">
        <v>563</v>
      </c>
      <c r="AM880" s="681" t="s">
        <v>613</v>
      </c>
      <c r="AO880" s="581"/>
      <c r="AP880" s="581"/>
    </row>
    <row r="881" spans="10:42">
      <c r="J881" s="198"/>
      <c r="K881" s="198"/>
      <c r="L881" s="198"/>
      <c r="M881" s="198"/>
      <c r="N881" s="198"/>
      <c r="X881" s="581"/>
      <c r="Y881" s="581"/>
      <c r="Z881" s="581"/>
      <c r="AA881" s="581"/>
      <c r="AB881" s="581"/>
      <c r="AC881" s="581"/>
      <c r="AD881" s="581"/>
      <c r="AE881" s="581"/>
      <c r="AF881" s="581"/>
      <c r="AG881" s="581"/>
      <c r="AH881" s="581"/>
      <c r="AJ881" s="198"/>
      <c r="AL881" s="681" t="s">
        <v>563</v>
      </c>
      <c r="AM881" s="681" t="s">
        <v>702</v>
      </c>
      <c r="AO881" s="581"/>
      <c r="AP881" s="581"/>
    </row>
    <row r="882" spans="10:42">
      <c r="J882" s="198"/>
      <c r="K882" s="198"/>
      <c r="L882" s="198"/>
      <c r="M882" s="198"/>
      <c r="N882" s="198"/>
      <c r="X882" s="581"/>
      <c r="Y882" s="581"/>
      <c r="Z882" s="581"/>
      <c r="AA882" s="581"/>
      <c r="AB882" s="581"/>
      <c r="AC882" s="581"/>
      <c r="AD882" s="581"/>
      <c r="AE882" s="581"/>
      <c r="AF882" s="581"/>
      <c r="AG882" s="581"/>
      <c r="AH882" s="581"/>
      <c r="AJ882" s="198"/>
      <c r="AL882" s="681" t="s">
        <v>563</v>
      </c>
      <c r="AM882" s="681" t="s">
        <v>903</v>
      </c>
      <c r="AO882" s="581"/>
      <c r="AP882" s="581"/>
    </row>
    <row r="883" spans="10:42">
      <c r="J883" s="198"/>
      <c r="K883" s="198"/>
      <c r="L883" s="198"/>
      <c r="M883" s="198"/>
      <c r="N883" s="198"/>
      <c r="X883" s="581"/>
      <c r="Y883" s="581"/>
      <c r="Z883" s="581"/>
      <c r="AA883" s="581"/>
      <c r="AB883" s="581"/>
      <c r="AC883" s="581"/>
      <c r="AD883" s="581"/>
      <c r="AE883" s="581"/>
      <c r="AF883" s="581"/>
      <c r="AG883" s="581"/>
      <c r="AH883" s="581"/>
      <c r="AJ883" s="198"/>
      <c r="AL883" s="681" t="s">
        <v>563</v>
      </c>
      <c r="AM883" s="681" t="s">
        <v>266</v>
      </c>
      <c r="AO883" s="581"/>
      <c r="AP883" s="581"/>
    </row>
    <row r="884" spans="10:42">
      <c r="J884" s="198"/>
      <c r="K884" s="198"/>
      <c r="L884" s="198"/>
      <c r="M884" s="198"/>
      <c r="N884" s="198"/>
      <c r="X884" s="581"/>
      <c r="Y884" s="581"/>
      <c r="Z884" s="581"/>
      <c r="AA884" s="581"/>
      <c r="AB884" s="581"/>
      <c r="AC884" s="581"/>
      <c r="AD884" s="581"/>
      <c r="AE884" s="581"/>
      <c r="AF884" s="581"/>
      <c r="AG884" s="581"/>
      <c r="AH884" s="581"/>
      <c r="AJ884" s="198"/>
      <c r="AL884" s="681" t="s">
        <v>563</v>
      </c>
      <c r="AM884" s="681" t="s">
        <v>565</v>
      </c>
      <c r="AO884" s="581"/>
      <c r="AP884" s="581"/>
    </row>
    <row r="885" spans="10:42">
      <c r="J885" s="198"/>
      <c r="K885" s="198"/>
      <c r="L885" s="198"/>
      <c r="M885" s="198"/>
      <c r="N885" s="198"/>
      <c r="X885" s="581"/>
      <c r="Y885" s="581"/>
      <c r="Z885" s="581"/>
      <c r="AA885" s="581"/>
      <c r="AB885" s="581"/>
      <c r="AC885" s="581"/>
      <c r="AD885" s="581"/>
      <c r="AE885" s="581"/>
      <c r="AF885" s="581"/>
      <c r="AG885" s="581"/>
      <c r="AH885" s="581"/>
      <c r="AJ885" s="198"/>
      <c r="AL885" s="681" t="s">
        <v>563</v>
      </c>
      <c r="AM885" s="681" t="s">
        <v>1740</v>
      </c>
      <c r="AO885" s="581"/>
      <c r="AP885" s="581"/>
    </row>
    <row r="886" spans="10:42">
      <c r="J886" s="198"/>
      <c r="K886" s="198"/>
      <c r="L886" s="198"/>
      <c r="M886" s="198"/>
      <c r="N886" s="198"/>
      <c r="X886" s="581"/>
      <c r="Y886" s="581"/>
      <c r="Z886" s="581"/>
      <c r="AA886" s="581"/>
      <c r="AB886" s="581"/>
      <c r="AC886" s="581"/>
      <c r="AD886" s="581"/>
      <c r="AE886" s="581"/>
      <c r="AF886" s="581"/>
      <c r="AG886" s="581"/>
      <c r="AH886" s="581"/>
      <c r="AJ886" s="198"/>
      <c r="AL886" s="681" t="s">
        <v>563</v>
      </c>
      <c r="AM886" s="681" t="s">
        <v>578</v>
      </c>
      <c r="AO886" s="581"/>
      <c r="AP886" s="581"/>
    </row>
    <row r="887" spans="10:42">
      <c r="J887" s="198"/>
      <c r="K887" s="198"/>
      <c r="L887" s="198"/>
      <c r="M887" s="198"/>
      <c r="N887" s="198"/>
      <c r="X887" s="581"/>
      <c r="Y887" s="581"/>
      <c r="Z887" s="581"/>
      <c r="AA887" s="581"/>
      <c r="AB887" s="581"/>
      <c r="AC887" s="581"/>
      <c r="AD887" s="581"/>
      <c r="AE887" s="581"/>
      <c r="AF887" s="581"/>
      <c r="AG887" s="581"/>
      <c r="AH887" s="581"/>
      <c r="AJ887" s="198"/>
      <c r="AL887" s="681" t="s">
        <v>563</v>
      </c>
      <c r="AM887" s="681" t="s">
        <v>1741</v>
      </c>
      <c r="AO887" s="581"/>
      <c r="AP887" s="581"/>
    </row>
    <row r="888" spans="10:42">
      <c r="J888" s="198"/>
      <c r="K888" s="198"/>
      <c r="L888" s="198"/>
      <c r="M888" s="198"/>
      <c r="N888" s="198"/>
      <c r="X888" s="581"/>
      <c r="Y888" s="581"/>
      <c r="Z888" s="581"/>
      <c r="AA888" s="581"/>
      <c r="AB888" s="581"/>
      <c r="AC888" s="581"/>
      <c r="AD888" s="581"/>
      <c r="AE888" s="581"/>
      <c r="AF888" s="581"/>
      <c r="AG888" s="581"/>
      <c r="AH888" s="581"/>
      <c r="AJ888" s="198"/>
      <c r="AL888" s="681" t="s">
        <v>563</v>
      </c>
      <c r="AM888" s="681" t="s">
        <v>1550</v>
      </c>
      <c r="AO888" s="581"/>
      <c r="AP888" s="581"/>
    </row>
    <row r="889" spans="10:42">
      <c r="J889" s="198"/>
      <c r="K889" s="198"/>
      <c r="L889" s="198"/>
      <c r="M889" s="198"/>
      <c r="N889" s="198"/>
      <c r="X889" s="581"/>
      <c r="Y889" s="581"/>
      <c r="Z889" s="581"/>
      <c r="AA889" s="581"/>
      <c r="AB889" s="581"/>
      <c r="AC889" s="581"/>
      <c r="AD889" s="581"/>
      <c r="AE889" s="581"/>
      <c r="AF889" s="581"/>
      <c r="AG889" s="581"/>
      <c r="AH889" s="581"/>
      <c r="AJ889" s="198"/>
      <c r="AL889" s="681" t="s">
        <v>563</v>
      </c>
      <c r="AM889" s="681" t="s">
        <v>1607</v>
      </c>
      <c r="AO889" s="581"/>
      <c r="AP889" s="581"/>
    </row>
    <row r="890" spans="10:42">
      <c r="J890" s="198"/>
      <c r="K890" s="198"/>
      <c r="L890" s="198"/>
      <c r="M890" s="198"/>
      <c r="N890" s="198"/>
      <c r="X890" s="581"/>
      <c r="Y890" s="581"/>
      <c r="Z890" s="581"/>
      <c r="AA890" s="581"/>
      <c r="AB890" s="581"/>
      <c r="AC890" s="581"/>
      <c r="AD890" s="581"/>
      <c r="AE890" s="581"/>
      <c r="AF890" s="581"/>
      <c r="AG890" s="581"/>
      <c r="AH890" s="581"/>
      <c r="AJ890" s="198"/>
      <c r="AL890" s="681" t="s">
        <v>563</v>
      </c>
      <c r="AM890" s="681" t="s">
        <v>1742</v>
      </c>
      <c r="AO890" s="581"/>
      <c r="AP890" s="581"/>
    </row>
    <row r="891" spans="10:42">
      <c r="J891" s="198"/>
      <c r="K891" s="198"/>
      <c r="L891" s="198"/>
      <c r="M891" s="198"/>
      <c r="N891" s="198"/>
      <c r="X891" s="581"/>
      <c r="Y891" s="581"/>
      <c r="Z891" s="581"/>
      <c r="AA891" s="581"/>
      <c r="AB891" s="581"/>
      <c r="AC891" s="581"/>
      <c r="AD891" s="581"/>
      <c r="AE891" s="581"/>
      <c r="AF891" s="581"/>
      <c r="AG891" s="581"/>
      <c r="AH891" s="581"/>
      <c r="AJ891" s="198"/>
      <c r="AL891" s="681" t="s">
        <v>563</v>
      </c>
      <c r="AM891" s="681" t="s">
        <v>101</v>
      </c>
      <c r="AO891" s="581"/>
      <c r="AP891" s="581"/>
    </row>
    <row r="892" spans="10:42">
      <c r="J892" s="198"/>
      <c r="K892" s="198"/>
      <c r="L892" s="198"/>
      <c r="M892" s="198"/>
      <c r="N892" s="198"/>
      <c r="X892" s="581"/>
      <c r="Y892" s="581"/>
      <c r="Z892" s="581"/>
      <c r="AA892" s="581"/>
      <c r="AB892" s="581"/>
      <c r="AC892" s="581"/>
      <c r="AD892" s="581"/>
      <c r="AE892" s="581"/>
      <c r="AF892" s="581"/>
      <c r="AG892" s="581"/>
      <c r="AH892" s="581"/>
      <c r="AJ892" s="198"/>
      <c r="AL892" s="681" t="s">
        <v>563</v>
      </c>
      <c r="AM892" s="681" t="s">
        <v>641</v>
      </c>
      <c r="AO892" s="581"/>
      <c r="AP892" s="581"/>
    </row>
    <row r="893" spans="10:42">
      <c r="J893" s="198"/>
      <c r="K893" s="198"/>
      <c r="L893" s="198"/>
      <c r="M893" s="198"/>
      <c r="N893" s="198"/>
      <c r="X893" s="581"/>
      <c r="Y893" s="581"/>
      <c r="Z893" s="581"/>
      <c r="AA893" s="581"/>
      <c r="AB893" s="581"/>
      <c r="AC893" s="581"/>
      <c r="AD893" s="581"/>
      <c r="AE893" s="581"/>
      <c r="AF893" s="581"/>
      <c r="AG893" s="581"/>
      <c r="AH893" s="581"/>
      <c r="AJ893" s="198"/>
      <c r="AL893" s="681" t="s">
        <v>563</v>
      </c>
      <c r="AM893" s="681" t="s">
        <v>942</v>
      </c>
      <c r="AO893" s="581"/>
      <c r="AP893" s="581"/>
    </row>
    <row r="894" spans="10:42">
      <c r="J894" s="198"/>
      <c r="K894" s="198"/>
      <c r="L894" s="198"/>
      <c r="M894" s="198"/>
      <c r="N894" s="198"/>
      <c r="X894" s="581"/>
      <c r="Y894" s="581"/>
      <c r="Z894" s="581"/>
      <c r="AA894" s="581"/>
      <c r="AB894" s="581"/>
      <c r="AC894" s="581"/>
      <c r="AD894" s="581"/>
      <c r="AE894" s="581"/>
      <c r="AF894" s="581"/>
      <c r="AG894" s="581"/>
      <c r="AH894" s="581"/>
      <c r="AJ894" s="198"/>
      <c r="AL894" s="681" t="s">
        <v>563</v>
      </c>
      <c r="AM894" s="681" t="s">
        <v>695</v>
      </c>
      <c r="AO894" s="581"/>
      <c r="AP894" s="581"/>
    </row>
    <row r="895" spans="10:42">
      <c r="J895" s="198"/>
      <c r="K895" s="198"/>
      <c r="L895" s="198"/>
      <c r="M895" s="198"/>
      <c r="N895" s="198"/>
      <c r="X895" s="581"/>
      <c r="Y895" s="581"/>
      <c r="Z895" s="581"/>
      <c r="AA895" s="581"/>
      <c r="AB895" s="581"/>
      <c r="AC895" s="581"/>
      <c r="AD895" s="581"/>
      <c r="AE895" s="581"/>
      <c r="AF895" s="581"/>
      <c r="AG895" s="581"/>
      <c r="AH895" s="581"/>
      <c r="AJ895" s="198"/>
      <c r="AL895" s="681" t="s">
        <v>563</v>
      </c>
      <c r="AM895" s="681" t="s">
        <v>1699</v>
      </c>
      <c r="AO895" s="581"/>
      <c r="AP895" s="581"/>
    </row>
    <row r="896" spans="10:42">
      <c r="J896" s="198"/>
      <c r="K896" s="198"/>
      <c r="L896" s="198"/>
      <c r="M896" s="198"/>
      <c r="N896" s="198"/>
      <c r="X896" s="581"/>
      <c r="Y896" s="581"/>
      <c r="Z896" s="581"/>
      <c r="AA896" s="581"/>
      <c r="AB896" s="581"/>
      <c r="AC896" s="581"/>
      <c r="AD896" s="581"/>
      <c r="AE896" s="581"/>
      <c r="AF896" s="581"/>
      <c r="AG896" s="581"/>
      <c r="AH896" s="581"/>
      <c r="AJ896" s="198"/>
      <c r="AL896" s="681" t="s">
        <v>563</v>
      </c>
      <c r="AM896" s="681" t="s">
        <v>1743</v>
      </c>
      <c r="AO896" s="581"/>
      <c r="AP896" s="581"/>
    </row>
    <row r="897" spans="10:42">
      <c r="J897" s="198"/>
      <c r="K897" s="198"/>
      <c r="L897" s="198"/>
      <c r="M897" s="198"/>
      <c r="N897" s="198"/>
      <c r="X897" s="581"/>
      <c r="Y897" s="581"/>
      <c r="Z897" s="581"/>
      <c r="AA897" s="581"/>
      <c r="AB897" s="581"/>
      <c r="AC897" s="581"/>
      <c r="AD897" s="581"/>
      <c r="AE897" s="581"/>
      <c r="AF897" s="581"/>
      <c r="AG897" s="581"/>
      <c r="AH897" s="581"/>
      <c r="AJ897" s="198"/>
      <c r="AL897" s="681" t="s">
        <v>563</v>
      </c>
      <c r="AM897" s="681" t="s">
        <v>1022</v>
      </c>
      <c r="AO897" s="581"/>
      <c r="AP897" s="581"/>
    </row>
    <row r="898" spans="10:42">
      <c r="J898" s="198"/>
      <c r="K898" s="198"/>
      <c r="L898" s="198"/>
      <c r="M898" s="198"/>
      <c r="N898" s="198"/>
      <c r="X898" s="581"/>
      <c r="Y898" s="581"/>
      <c r="Z898" s="581"/>
      <c r="AA898" s="581"/>
      <c r="AB898" s="581"/>
      <c r="AC898" s="581"/>
      <c r="AD898" s="581"/>
      <c r="AE898" s="581"/>
      <c r="AF898" s="581"/>
      <c r="AG898" s="581"/>
      <c r="AH898" s="581"/>
      <c r="AJ898" s="198"/>
      <c r="AL898" s="681" t="s">
        <v>563</v>
      </c>
      <c r="AM898" s="681" t="s">
        <v>1745</v>
      </c>
      <c r="AO898" s="581"/>
      <c r="AP898" s="581"/>
    </row>
    <row r="899" spans="10:42">
      <c r="J899" s="198"/>
      <c r="K899" s="198"/>
      <c r="L899" s="198"/>
      <c r="M899" s="198"/>
      <c r="N899" s="198"/>
      <c r="X899" s="581"/>
      <c r="Y899" s="581"/>
      <c r="Z899" s="581"/>
      <c r="AA899" s="581"/>
      <c r="AB899" s="581"/>
      <c r="AC899" s="581"/>
      <c r="AD899" s="581"/>
      <c r="AE899" s="581"/>
      <c r="AF899" s="581"/>
      <c r="AG899" s="581"/>
      <c r="AH899" s="581"/>
      <c r="AJ899" s="198"/>
      <c r="AL899" s="681" t="s">
        <v>563</v>
      </c>
      <c r="AM899" s="681" t="s">
        <v>1219</v>
      </c>
      <c r="AO899" s="581"/>
      <c r="AP899" s="581"/>
    </row>
    <row r="900" spans="10:42">
      <c r="J900" s="198"/>
      <c r="K900" s="198"/>
      <c r="L900" s="198"/>
      <c r="M900" s="198"/>
      <c r="N900" s="198"/>
      <c r="X900" s="581"/>
      <c r="Y900" s="581"/>
      <c r="Z900" s="581"/>
      <c r="AA900" s="581"/>
      <c r="AB900" s="581"/>
      <c r="AC900" s="581"/>
      <c r="AD900" s="581"/>
      <c r="AE900" s="581"/>
      <c r="AF900" s="581"/>
      <c r="AG900" s="581"/>
      <c r="AH900" s="581"/>
      <c r="AJ900" s="198"/>
      <c r="AL900" s="681" t="s">
        <v>563</v>
      </c>
      <c r="AM900" s="681" t="s">
        <v>1336</v>
      </c>
      <c r="AO900" s="581"/>
      <c r="AP900" s="581"/>
    </row>
    <row r="901" spans="10:42">
      <c r="J901" s="198"/>
      <c r="K901" s="198"/>
      <c r="L901" s="198"/>
      <c r="M901" s="198"/>
      <c r="N901" s="198"/>
      <c r="X901" s="581"/>
      <c r="Y901" s="581"/>
      <c r="Z901" s="581"/>
      <c r="AA901" s="581"/>
      <c r="AB901" s="581"/>
      <c r="AC901" s="581"/>
      <c r="AD901" s="581"/>
      <c r="AE901" s="581"/>
      <c r="AF901" s="581"/>
      <c r="AG901" s="581"/>
      <c r="AH901" s="581"/>
      <c r="AJ901" s="198"/>
      <c r="AL901" s="681" t="s">
        <v>563</v>
      </c>
      <c r="AM901" s="681" t="s">
        <v>872</v>
      </c>
      <c r="AO901" s="581"/>
      <c r="AP901" s="581"/>
    </row>
    <row r="902" spans="10:42">
      <c r="J902" s="198"/>
      <c r="K902" s="198"/>
      <c r="L902" s="198"/>
      <c r="M902" s="198"/>
      <c r="N902" s="198"/>
      <c r="X902" s="581"/>
      <c r="Y902" s="581"/>
      <c r="Z902" s="581"/>
      <c r="AA902" s="581"/>
      <c r="AB902" s="581"/>
      <c r="AC902" s="581"/>
      <c r="AD902" s="581"/>
      <c r="AE902" s="581"/>
      <c r="AF902" s="581"/>
      <c r="AG902" s="581"/>
      <c r="AH902" s="581"/>
      <c r="AJ902" s="198"/>
      <c r="AL902" s="681" t="s">
        <v>563</v>
      </c>
      <c r="AM902" s="681" t="s">
        <v>1746</v>
      </c>
      <c r="AO902" s="581"/>
      <c r="AP902" s="581"/>
    </row>
    <row r="903" spans="10:42">
      <c r="J903" s="198"/>
      <c r="K903" s="198"/>
      <c r="L903" s="198"/>
      <c r="M903" s="198"/>
      <c r="N903" s="198"/>
      <c r="X903" s="581"/>
      <c r="Y903" s="581"/>
      <c r="Z903" s="581"/>
      <c r="AA903" s="581"/>
      <c r="AB903" s="581"/>
      <c r="AC903" s="581"/>
      <c r="AD903" s="581"/>
      <c r="AE903" s="581"/>
      <c r="AF903" s="581"/>
      <c r="AG903" s="581"/>
      <c r="AH903" s="581"/>
      <c r="AJ903" s="198"/>
      <c r="AL903" s="681" t="s">
        <v>563</v>
      </c>
      <c r="AM903" s="681" t="s">
        <v>1747</v>
      </c>
      <c r="AO903" s="581"/>
      <c r="AP903" s="581"/>
    </row>
    <row r="904" spans="10:42">
      <c r="J904" s="198"/>
      <c r="K904" s="198"/>
      <c r="L904" s="198"/>
      <c r="M904" s="198"/>
      <c r="N904" s="198"/>
      <c r="X904" s="581"/>
      <c r="Y904" s="581"/>
      <c r="Z904" s="581"/>
      <c r="AA904" s="581"/>
      <c r="AB904" s="581"/>
      <c r="AC904" s="581"/>
      <c r="AD904" s="581"/>
      <c r="AE904" s="581"/>
      <c r="AF904" s="581"/>
      <c r="AG904" s="581"/>
      <c r="AH904" s="581"/>
      <c r="AJ904" s="198"/>
      <c r="AL904" s="681" t="s">
        <v>563</v>
      </c>
      <c r="AM904" s="681" t="s">
        <v>1748</v>
      </c>
      <c r="AO904" s="581"/>
      <c r="AP904" s="581"/>
    </row>
    <row r="905" spans="10:42">
      <c r="J905" s="198"/>
      <c r="K905" s="198"/>
      <c r="L905" s="198"/>
      <c r="M905" s="198"/>
      <c r="N905" s="198"/>
      <c r="X905" s="581"/>
      <c r="Y905" s="581"/>
      <c r="Z905" s="581"/>
      <c r="AA905" s="581"/>
      <c r="AB905" s="581"/>
      <c r="AC905" s="581"/>
      <c r="AD905" s="581"/>
      <c r="AE905" s="581"/>
      <c r="AF905" s="581"/>
      <c r="AG905" s="581"/>
      <c r="AH905" s="581"/>
      <c r="AJ905" s="198"/>
      <c r="AL905" s="681" t="s">
        <v>563</v>
      </c>
      <c r="AM905" s="681" t="s">
        <v>1749</v>
      </c>
      <c r="AO905" s="581"/>
      <c r="AP905" s="581"/>
    </row>
    <row r="906" spans="10:42">
      <c r="J906" s="198"/>
      <c r="K906" s="198"/>
      <c r="L906" s="198"/>
      <c r="M906" s="198"/>
      <c r="N906" s="198"/>
      <c r="X906" s="581"/>
      <c r="Y906" s="581"/>
      <c r="Z906" s="581"/>
      <c r="AA906" s="581"/>
      <c r="AB906" s="581"/>
      <c r="AC906" s="581"/>
      <c r="AD906" s="581"/>
      <c r="AE906" s="581"/>
      <c r="AF906" s="581"/>
      <c r="AG906" s="581"/>
      <c r="AH906" s="581"/>
      <c r="AJ906" s="198"/>
      <c r="AL906" s="681" t="s">
        <v>563</v>
      </c>
      <c r="AM906" s="681" t="s">
        <v>271</v>
      </c>
      <c r="AO906" s="581"/>
      <c r="AP906" s="581"/>
    </row>
    <row r="907" spans="10:42">
      <c r="J907" s="198"/>
      <c r="K907" s="198"/>
      <c r="L907" s="198"/>
      <c r="M907" s="198"/>
      <c r="N907" s="198"/>
      <c r="X907" s="581"/>
      <c r="Y907" s="581"/>
      <c r="Z907" s="581"/>
      <c r="AA907" s="581"/>
      <c r="AB907" s="581"/>
      <c r="AC907" s="581"/>
      <c r="AD907" s="581"/>
      <c r="AE907" s="581"/>
      <c r="AF907" s="581"/>
      <c r="AG907" s="581"/>
      <c r="AH907" s="581"/>
      <c r="AJ907" s="198"/>
      <c r="AL907" s="681" t="s">
        <v>563</v>
      </c>
      <c r="AM907" s="681" t="s">
        <v>1519</v>
      </c>
      <c r="AO907" s="581"/>
      <c r="AP907" s="581"/>
    </row>
    <row r="908" spans="10:42">
      <c r="J908" s="198"/>
      <c r="K908" s="198"/>
      <c r="L908" s="198"/>
      <c r="M908" s="198"/>
      <c r="N908" s="198"/>
      <c r="X908" s="581"/>
      <c r="Y908" s="581"/>
      <c r="Z908" s="581"/>
      <c r="AA908" s="581"/>
      <c r="AB908" s="581"/>
      <c r="AC908" s="581"/>
      <c r="AD908" s="581"/>
      <c r="AE908" s="581"/>
      <c r="AF908" s="581"/>
      <c r="AG908" s="581"/>
      <c r="AH908" s="581"/>
      <c r="AJ908" s="198"/>
      <c r="AL908" s="681" t="s">
        <v>563</v>
      </c>
      <c r="AM908" s="681" t="s">
        <v>1115</v>
      </c>
      <c r="AO908" s="581"/>
      <c r="AP908" s="581"/>
    </row>
    <row r="909" spans="10:42">
      <c r="J909" s="198"/>
      <c r="K909" s="198"/>
      <c r="L909" s="198"/>
      <c r="M909" s="198"/>
      <c r="N909" s="198"/>
      <c r="X909" s="581"/>
      <c r="Y909" s="581"/>
      <c r="Z909" s="581"/>
      <c r="AA909" s="581"/>
      <c r="AB909" s="581"/>
      <c r="AC909" s="581"/>
      <c r="AD909" s="581"/>
      <c r="AE909" s="581"/>
      <c r="AF909" s="581"/>
      <c r="AG909" s="581"/>
      <c r="AH909" s="581"/>
      <c r="AJ909" s="198"/>
      <c r="AL909" s="681" t="s">
        <v>563</v>
      </c>
      <c r="AM909" s="681" t="s">
        <v>956</v>
      </c>
      <c r="AO909" s="581"/>
      <c r="AP909" s="581"/>
    </row>
    <row r="910" spans="10:42">
      <c r="J910" s="198"/>
      <c r="K910" s="198"/>
      <c r="L910" s="198"/>
      <c r="M910" s="198"/>
      <c r="N910" s="198"/>
      <c r="X910" s="581"/>
      <c r="Y910" s="581"/>
      <c r="Z910" s="581"/>
      <c r="AA910" s="581"/>
      <c r="AB910" s="581"/>
      <c r="AC910" s="581"/>
      <c r="AD910" s="581"/>
      <c r="AE910" s="581"/>
      <c r="AF910" s="581"/>
      <c r="AG910" s="581"/>
      <c r="AH910" s="581"/>
      <c r="AJ910" s="198"/>
      <c r="AL910" s="681" t="s">
        <v>563</v>
      </c>
      <c r="AM910" s="681" t="s">
        <v>1751</v>
      </c>
      <c r="AO910" s="581"/>
      <c r="AP910" s="581"/>
    </row>
    <row r="911" spans="10:42">
      <c r="J911" s="198"/>
      <c r="K911" s="198"/>
      <c r="L911" s="198"/>
      <c r="M911" s="198"/>
      <c r="N911" s="198"/>
      <c r="X911" s="581"/>
      <c r="Y911" s="581"/>
      <c r="Z911" s="581"/>
      <c r="AA911" s="581"/>
      <c r="AB911" s="581"/>
      <c r="AC911" s="581"/>
      <c r="AD911" s="581"/>
      <c r="AE911" s="581"/>
      <c r="AF911" s="581"/>
      <c r="AG911" s="581"/>
      <c r="AH911" s="581"/>
      <c r="AJ911" s="198"/>
      <c r="AL911" s="681" t="s">
        <v>563</v>
      </c>
      <c r="AM911" s="681" t="s">
        <v>1472</v>
      </c>
      <c r="AO911" s="581"/>
      <c r="AP911" s="581"/>
    </row>
    <row r="912" spans="10:42">
      <c r="J912" s="198"/>
      <c r="K912" s="198"/>
      <c r="L912" s="198"/>
      <c r="M912" s="198"/>
      <c r="N912" s="198"/>
      <c r="X912" s="581"/>
      <c r="Y912" s="581"/>
      <c r="Z912" s="581"/>
      <c r="AA912" s="581"/>
      <c r="AB912" s="581"/>
      <c r="AC912" s="581"/>
      <c r="AD912" s="581"/>
      <c r="AE912" s="581"/>
      <c r="AF912" s="581"/>
      <c r="AG912" s="581"/>
      <c r="AH912" s="581"/>
      <c r="AJ912" s="198"/>
      <c r="AL912" s="681" t="s">
        <v>563</v>
      </c>
      <c r="AM912" s="681" t="s">
        <v>1753</v>
      </c>
      <c r="AO912" s="581"/>
      <c r="AP912" s="581"/>
    </row>
    <row r="913" spans="10:42">
      <c r="J913" s="198"/>
      <c r="K913" s="198"/>
      <c r="L913" s="198"/>
      <c r="M913" s="198"/>
      <c r="N913" s="198"/>
      <c r="X913" s="581"/>
      <c r="Y913" s="581"/>
      <c r="Z913" s="581"/>
      <c r="AA913" s="581"/>
      <c r="AB913" s="581"/>
      <c r="AC913" s="581"/>
      <c r="AD913" s="581"/>
      <c r="AE913" s="581"/>
      <c r="AF913" s="581"/>
      <c r="AG913" s="581"/>
      <c r="AH913" s="581"/>
      <c r="AJ913" s="198"/>
      <c r="AL913" s="681" t="s">
        <v>563</v>
      </c>
      <c r="AM913" s="681" t="s">
        <v>1611</v>
      </c>
      <c r="AO913" s="581"/>
      <c r="AP913" s="581"/>
    </row>
    <row r="914" spans="10:42">
      <c r="J914" s="198"/>
      <c r="K914" s="198"/>
      <c r="L914" s="198"/>
      <c r="M914" s="198"/>
      <c r="N914" s="198"/>
      <c r="X914" s="581"/>
      <c r="Y914" s="581"/>
      <c r="Z914" s="581"/>
      <c r="AA914" s="581"/>
      <c r="AB914" s="581"/>
      <c r="AC914" s="581"/>
      <c r="AD914" s="581"/>
      <c r="AE914" s="581"/>
      <c r="AF914" s="581"/>
      <c r="AG914" s="581"/>
      <c r="AH914" s="581"/>
      <c r="AJ914" s="198"/>
      <c r="AL914" s="681" t="s">
        <v>563</v>
      </c>
      <c r="AM914" s="681" t="s">
        <v>1754</v>
      </c>
      <c r="AO914" s="581"/>
      <c r="AP914" s="581"/>
    </row>
    <row r="915" spans="10:42">
      <c r="J915" s="198"/>
      <c r="K915" s="198"/>
      <c r="L915" s="198"/>
      <c r="M915" s="198"/>
      <c r="N915" s="198"/>
      <c r="X915" s="581"/>
      <c r="Y915" s="581"/>
      <c r="Z915" s="581"/>
      <c r="AA915" s="581"/>
      <c r="AB915" s="581"/>
      <c r="AC915" s="581"/>
      <c r="AD915" s="581"/>
      <c r="AE915" s="581"/>
      <c r="AF915" s="581"/>
      <c r="AG915" s="581"/>
      <c r="AH915" s="581"/>
      <c r="AJ915" s="198"/>
      <c r="AL915" s="681" t="s">
        <v>566</v>
      </c>
      <c r="AM915" s="681" t="s">
        <v>1109</v>
      </c>
      <c r="AO915" s="581"/>
      <c r="AP915" s="581"/>
    </row>
    <row r="916" spans="10:42">
      <c r="J916" s="198"/>
      <c r="K916" s="198"/>
      <c r="L916" s="198"/>
      <c r="M916" s="198"/>
      <c r="N916" s="198"/>
      <c r="X916" s="581"/>
      <c r="Y916" s="581"/>
      <c r="Z916" s="581"/>
      <c r="AA916" s="581"/>
      <c r="AB916" s="581"/>
      <c r="AC916" s="581"/>
      <c r="AD916" s="581"/>
      <c r="AE916" s="581"/>
      <c r="AF916" s="581"/>
      <c r="AG916" s="581"/>
      <c r="AH916" s="581"/>
      <c r="AJ916" s="198"/>
      <c r="AL916" s="681" t="s">
        <v>566</v>
      </c>
      <c r="AM916" s="681" t="s">
        <v>707</v>
      </c>
      <c r="AO916" s="581"/>
      <c r="AP916" s="581"/>
    </row>
    <row r="917" spans="10:42">
      <c r="J917" s="198"/>
      <c r="K917" s="198"/>
      <c r="L917" s="198"/>
      <c r="M917" s="198"/>
      <c r="N917" s="198"/>
      <c r="X917" s="581"/>
      <c r="Y917" s="581"/>
      <c r="Z917" s="581"/>
      <c r="AA917" s="581"/>
      <c r="AB917" s="581"/>
      <c r="AC917" s="581"/>
      <c r="AD917" s="581"/>
      <c r="AE917" s="581"/>
      <c r="AF917" s="581"/>
      <c r="AG917" s="581"/>
      <c r="AH917" s="581"/>
      <c r="AJ917" s="198"/>
      <c r="AL917" s="681" t="s">
        <v>566</v>
      </c>
      <c r="AM917" s="681" t="s">
        <v>848</v>
      </c>
      <c r="AO917" s="581"/>
      <c r="AP917" s="581"/>
    </row>
    <row r="918" spans="10:42">
      <c r="J918" s="198"/>
      <c r="K918" s="198"/>
      <c r="L918" s="198"/>
      <c r="M918" s="198"/>
      <c r="N918" s="198"/>
      <c r="X918" s="581"/>
      <c r="Y918" s="581"/>
      <c r="Z918" s="581"/>
      <c r="AA918" s="581"/>
      <c r="AB918" s="581"/>
      <c r="AC918" s="581"/>
      <c r="AD918" s="581"/>
      <c r="AE918" s="581"/>
      <c r="AF918" s="581"/>
      <c r="AG918" s="581"/>
      <c r="AH918" s="581"/>
      <c r="AJ918" s="198"/>
      <c r="AL918" s="681" t="s">
        <v>566</v>
      </c>
      <c r="AM918" s="681" t="s">
        <v>1382</v>
      </c>
      <c r="AO918" s="581"/>
      <c r="AP918" s="581"/>
    </row>
    <row r="919" spans="10:42">
      <c r="J919" s="198"/>
      <c r="K919" s="198"/>
      <c r="L919" s="198"/>
      <c r="M919" s="198"/>
      <c r="N919" s="198"/>
      <c r="X919" s="581"/>
      <c r="Y919" s="581"/>
      <c r="Z919" s="581"/>
      <c r="AA919" s="581"/>
      <c r="AB919" s="581"/>
      <c r="AC919" s="581"/>
      <c r="AD919" s="581"/>
      <c r="AE919" s="581"/>
      <c r="AF919" s="581"/>
      <c r="AG919" s="581"/>
      <c r="AH919" s="581"/>
      <c r="AJ919" s="198"/>
      <c r="AL919" s="681" t="s">
        <v>566</v>
      </c>
      <c r="AM919" s="681" t="s">
        <v>1755</v>
      </c>
      <c r="AO919" s="581"/>
      <c r="AP919" s="581"/>
    </row>
    <row r="920" spans="10:42">
      <c r="J920" s="198"/>
      <c r="K920" s="198"/>
      <c r="L920" s="198"/>
      <c r="M920" s="198"/>
      <c r="N920" s="198"/>
      <c r="X920" s="581"/>
      <c r="Y920" s="581"/>
      <c r="Z920" s="581"/>
      <c r="AA920" s="581"/>
      <c r="AB920" s="581"/>
      <c r="AC920" s="581"/>
      <c r="AD920" s="581"/>
      <c r="AE920" s="581"/>
      <c r="AF920" s="581"/>
      <c r="AG920" s="581"/>
      <c r="AH920" s="581"/>
      <c r="AJ920" s="198"/>
      <c r="AL920" s="681" t="s">
        <v>566</v>
      </c>
      <c r="AM920" s="681" t="s">
        <v>1756</v>
      </c>
      <c r="AO920" s="581"/>
      <c r="AP920" s="581"/>
    </row>
    <row r="921" spans="10:42">
      <c r="J921" s="198"/>
      <c r="K921" s="198"/>
      <c r="L921" s="198"/>
      <c r="M921" s="198"/>
      <c r="N921" s="198"/>
      <c r="X921" s="581"/>
      <c r="Y921" s="581"/>
      <c r="Z921" s="581"/>
      <c r="AA921" s="581"/>
      <c r="AB921" s="581"/>
      <c r="AC921" s="581"/>
      <c r="AD921" s="581"/>
      <c r="AE921" s="581"/>
      <c r="AF921" s="581"/>
      <c r="AG921" s="581"/>
      <c r="AH921" s="581"/>
      <c r="AJ921" s="198"/>
      <c r="AL921" s="681" t="s">
        <v>566</v>
      </c>
      <c r="AM921" s="681" t="s">
        <v>1071</v>
      </c>
      <c r="AO921" s="581"/>
      <c r="AP921" s="581"/>
    </row>
    <row r="922" spans="10:42">
      <c r="J922" s="198"/>
      <c r="K922" s="198"/>
      <c r="L922" s="198"/>
      <c r="M922" s="198"/>
      <c r="N922" s="198"/>
      <c r="X922" s="581"/>
      <c r="Y922" s="581"/>
      <c r="Z922" s="581"/>
      <c r="AA922" s="581"/>
      <c r="AB922" s="581"/>
      <c r="AC922" s="581"/>
      <c r="AD922" s="581"/>
      <c r="AE922" s="581"/>
      <c r="AF922" s="581"/>
      <c r="AG922" s="581"/>
      <c r="AH922" s="581"/>
      <c r="AJ922" s="198"/>
      <c r="AL922" s="681" t="s">
        <v>566</v>
      </c>
      <c r="AM922" s="681" t="s">
        <v>33</v>
      </c>
      <c r="AO922" s="581"/>
      <c r="AP922" s="581"/>
    </row>
    <row r="923" spans="10:42">
      <c r="J923" s="198"/>
      <c r="K923" s="198"/>
      <c r="L923" s="198"/>
      <c r="M923" s="198"/>
      <c r="N923" s="198"/>
      <c r="X923" s="581"/>
      <c r="Y923" s="581"/>
      <c r="Z923" s="581"/>
      <c r="AA923" s="581"/>
      <c r="AB923" s="581"/>
      <c r="AC923" s="581"/>
      <c r="AD923" s="581"/>
      <c r="AE923" s="581"/>
      <c r="AF923" s="581"/>
      <c r="AG923" s="581"/>
      <c r="AH923" s="581"/>
      <c r="AJ923" s="198"/>
      <c r="AL923" s="681" t="s">
        <v>566</v>
      </c>
      <c r="AM923" s="681" t="s">
        <v>1757</v>
      </c>
      <c r="AO923" s="581"/>
      <c r="AP923" s="581"/>
    </row>
    <row r="924" spans="10:42">
      <c r="J924" s="198"/>
      <c r="K924" s="198"/>
      <c r="L924" s="198"/>
      <c r="M924" s="198"/>
      <c r="N924" s="198"/>
      <c r="X924" s="581"/>
      <c r="Y924" s="581"/>
      <c r="Z924" s="581"/>
      <c r="AA924" s="581"/>
      <c r="AB924" s="581"/>
      <c r="AC924" s="581"/>
      <c r="AD924" s="581"/>
      <c r="AE924" s="581"/>
      <c r="AF924" s="581"/>
      <c r="AG924" s="581"/>
      <c r="AH924" s="581"/>
      <c r="AJ924" s="198"/>
      <c r="AL924" s="681" t="s">
        <v>566</v>
      </c>
      <c r="AM924" s="681" t="s">
        <v>1758</v>
      </c>
      <c r="AO924" s="581"/>
      <c r="AP924" s="581"/>
    </row>
    <row r="925" spans="10:42">
      <c r="J925" s="198"/>
      <c r="K925" s="198"/>
      <c r="L925" s="198"/>
      <c r="M925" s="198"/>
      <c r="N925" s="198"/>
      <c r="X925" s="581"/>
      <c r="Y925" s="581"/>
      <c r="Z925" s="581"/>
      <c r="AA925" s="581"/>
      <c r="AB925" s="581"/>
      <c r="AC925" s="581"/>
      <c r="AD925" s="581"/>
      <c r="AE925" s="581"/>
      <c r="AF925" s="581"/>
      <c r="AG925" s="581"/>
      <c r="AH925" s="581"/>
      <c r="AJ925" s="198"/>
      <c r="AL925" s="681" t="s">
        <v>566</v>
      </c>
      <c r="AM925" s="681" t="s">
        <v>1760</v>
      </c>
      <c r="AO925" s="581"/>
      <c r="AP925" s="581"/>
    </row>
    <row r="926" spans="10:42">
      <c r="J926" s="198"/>
      <c r="K926" s="198"/>
      <c r="L926" s="198"/>
      <c r="M926" s="198"/>
      <c r="N926" s="198"/>
      <c r="X926" s="581"/>
      <c r="Y926" s="581"/>
      <c r="Z926" s="581"/>
      <c r="AA926" s="581"/>
      <c r="AB926" s="581"/>
      <c r="AC926" s="581"/>
      <c r="AD926" s="581"/>
      <c r="AE926" s="581"/>
      <c r="AF926" s="581"/>
      <c r="AG926" s="581"/>
      <c r="AH926" s="581"/>
      <c r="AJ926" s="198"/>
      <c r="AL926" s="681" t="s">
        <v>566</v>
      </c>
      <c r="AM926" s="681" t="s">
        <v>1762</v>
      </c>
      <c r="AO926" s="581"/>
      <c r="AP926" s="581"/>
    </row>
    <row r="927" spans="10:42">
      <c r="J927" s="198"/>
      <c r="K927" s="198"/>
      <c r="L927" s="198"/>
      <c r="M927" s="198"/>
      <c r="N927" s="198"/>
      <c r="X927" s="581"/>
      <c r="Y927" s="581"/>
      <c r="Z927" s="581"/>
      <c r="AA927" s="581"/>
      <c r="AB927" s="581"/>
      <c r="AC927" s="581"/>
      <c r="AD927" s="581"/>
      <c r="AE927" s="581"/>
      <c r="AF927" s="581"/>
      <c r="AG927" s="581"/>
      <c r="AH927" s="581"/>
      <c r="AJ927" s="198"/>
      <c r="AL927" s="681" t="s">
        <v>566</v>
      </c>
      <c r="AM927" s="681" t="s">
        <v>1380</v>
      </c>
      <c r="AO927" s="581"/>
      <c r="AP927" s="581"/>
    </row>
    <row r="928" spans="10:42">
      <c r="J928" s="198"/>
      <c r="K928" s="198"/>
      <c r="L928" s="198"/>
      <c r="M928" s="198"/>
      <c r="N928" s="198"/>
      <c r="X928" s="581"/>
      <c r="Y928" s="581"/>
      <c r="Z928" s="581"/>
      <c r="AA928" s="581"/>
      <c r="AB928" s="581"/>
      <c r="AC928" s="581"/>
      <c r="AD928" s="581"/>
      <c r="AE928" s="581"/>
      <c r="AF928" s="581"/>
      <c r="AG928" s="581"/>
      <c r="AH928" s="581"/>
      <c r="AJ928" s="198"/>
      <c r="AL928" s="681" t="s">
        <v>566</v>
      </c>
      <c r="AM928" s="681" t="s">
        <v>1202</v>
      </c>
      <c r="AO928" s="581"/>
      <c r="AP928" s="581"/>
    </row>
    <row r="929" spans="10:42">
      <c r="J929" s="198"/>
      <c r="K929" s="198"/>
      <c r="L929" s="198"/>
      <c r="M929" s="198"/>
      <c r="N929" s="198"/>
      <c r="X929" s="581"/>
      <c r="Y929" s="581"/>
      <c r="Z929" s="581"/>
      <c r="AA929" s="581"/>
      <c r="AB929" s="581"/>
      <c r="AC929" s="581"/>
      <c r="AD929" s="581"/>
      <c r="AE929" s="581"/>
      <c r="AF929" s="581"/>
      <c r="AG929" s="581"/>
      <c r="AH929" s="581"/>
      <c r="AJ929" s="198"/>
      <c r="AL929" s="681" t="s">
        <v>566</v>
      </c>
      <c r="AM929" s="681" t="s">
        <v>1764</v>
      </c>
      <c r="AO929" s="581"/>
      <c r="AP929" s="581"/>
    </row>
    <row r="930" spans="10:42">
      <c r="J930" s="198"/>
      <c r="K930" s="198"/>
      <c r="L930" s="198"/>
      <c r="M930" s="198"/>
      <c r="N930" s="198"/>
      <c r="X930" s="581"/>
      <c r="Y930" s="581"/>
      <c r="Z930" s="581"/>
      <c r="AA930" s="581"/>
      <c r="AB930" s="581"/>
      <c r="AC930" s="581"/>
      <c r="AD930" s="581"/>
      <c r="AE930" s="581"/>
      <c r="AF930" s="581"/>
      <c r="AG930" s="581"/>
      <c r="AH930" s="581"/>
      <c r="AJ930" s="198"/>
      <c r="AL930" s="681" t="s">
        <v>566</v>
      </c>
      <c r="AM930" s="681" t="s">
        <v>1213</v>
      </c>
      <c r="AO930" s="581"/>
      <c r="AP930" s="581"/>
    </row>
    <row r="931" spans="10:42">
      <c r="J931" s="198"/>
      <c r="K931" s="198"/>
      <c r="L931" s="198"/>
      <c r="M931" s="198"/>
      <c r="N931" s="198"/>
      <c r="X931" s="581"/>
      <c r="Y931" s="581"/>
      <c r="Z931" s="581"/>
      <c r="AA931" s="581"/>
      <c r="AB931" s="581"/>
      <c r="AC931" s="581"/>
      <c r="AD931" s="581"/>
      <c r="AE931" s="581"/>
      <c r="AF931" s="581"/>
      <c r="AG931" s="581"/>
      <c r="AH931" s="581"/>
      <c r="AJ931" s="198"/>
      <c r="AL931" s="681" t="s">
        <v>566</v>
      </c>
      <c r="AM931" s="681" t="s">
        <v>1546</v>
      </c>
      <c r="AO931" s="581"/>
      <c r="AP931" s="581"/>
    </row>
    <row r="932" spans="10:42">
      <c r="J932" s="198"/>
      <c r="K932" s="198"/>
      <c r="L932" s="198"/>
      <c r="M932" s="198"/>
      <c r="N932" s="198"/>
      <c r="X932" s="581"/>
      <c r="Y932" s="581"/>
      <c r="Z932" s="581"/>
      <c r="AA932" s="581"/>
      <c r="AB932" s="581"/>
      <c r="AC932" s="581"/>
      <c r="AD932" s="581"/>
      <c r="AE932" s="581"/>
      <c r="AF932" s="581"/>
      <c r="AG932" s="581"/>
      <c r="AH932" s="581"/>
      <c r="AJ932" s="198"/>
      <c r="AL932" s="681" t="s">
        <v>566</v>
      </c>
      <c r="AM932" s="681" t="s">
        <v>1765</v>
      </c>
      <c r="AO932" s="581"/>
      <c r="AP932" s="581"/>
    </row>
    <row r="933" spans="10:42">
      <c r="J933" s="198"/>
      <c r="K933" s="198"/>
      <c r="L933" s="198"/>
      <c r="M933" s="198"/>
      <c r="N933" s="198"/>
      <c r="X933" s="581"/>
      <c r="Y933" s="581"/>
      <c r="Z933" s="581"/>
      <c r="AA933" s="581"/>
      <c r="AB933" s="581"/>
      <c r="AC933" s="581"/>
      <c r="AD933" s="581"/>
      <c r="AE933" s="581"/>
      <c r="AF933" s="581"/>
      <c r="AG933" s="581"/>
      <c r="AH933" s="581"/>
      <c r="AJ933" s="198"/>
      <c r="AL933" s="681" t="s">
        <v>566</v>
      </c>
      <c r="AM933" s="681" t="s">
        <v>922</v>
      </c>
      <c r="AO933" s="581"/>
      <c r="AP933" s="581"/>
    </row>
    <row r="934" spans="10:42">
      <c r="J934" s="198"/>
      <c r="K934" s="198"/>
      <c r="L934" s="198"/>
      <c r="M934" s="198"/>
      <c r="N934" s="198"/>
      <c r="X934" s="581"/>
      <c r="Y934" s="581"/>
      <c r="Z934" s="581"/>
      <c r="AA934" s="581"/>
      <c r="AB934" s="581"/>
      <c r="AC934" s="581"/>
      <c r="AD934" s="581"/>
      <c r="AE934" s="581"/>
      <c r="AF934" s="581"/>
      <c r="AG934" s="581"/>
      <c r="AH934" s="581"/>
      <c r="AJ934" s="198"/>
      <c r="AL934" s="681" t="s">
        <v>566</v>
      </c>
      <c r="AM934" s="681" t="s">
        <v>1767</v>
      </c>
      <c r="AO934" s="581"/>
      <c r="AP934" s="581"/>
    </row>
    <row r="935" spans="10:42">
      <c r="J935" s="198"/>
      <c r="K935" s="198"/>
      <c r="L935" s="198"/>
      <c r="M935" s="198"/>
      <c r="N935" s="198"/>
      <c r="X935" s="581"/>
      <c r="Y935" s="581"/>
      <c r="Z935" s="581"/>
      <c r="AA935" s="581"/>
      <c r="AB935" s="581"/>
      <c r="AC935" s="581"/>
      <c r="AD935" s="581"/>
      <c r="AE935" s="581"/>
      <c r="AF935" s="581"/>
      <c r="AG935" s="581"/>
      <c r="AH935" s="581"/>
      <c r="AJ935" s="198"/>
      <c r="AL935" s="681" t="s">
        <v>566</v>
      </c>
      <c r="AM935" s="681" t="s">
        <v>1570</v>
      </c>
      <c r="AO935" s="581"/>
      <c r="AP935" s="581"/>
    </row>
    <row r="936" spans="10:42">
      <c r="J936" s="198"/>
      <c r="K936" s="198"/>
      <c r="L936" s="198"/>
      <c r="M936" s="198"/>
      <c r="N936" s="198"/>
      <c r="X936" s="581"/>
      <c r="Y936" s="581"/>
      <c r="Z936" s="581"/>
      <c r="AA936" s="581"/>
      <c r="AB936" s="581"/>
      <c r="AC936" s="581"/>
      <c r="AD936" s="581"/>
      <c r="AE936" s="581"/>
      <c r="AF936" s="581"/>
      <c r="AG936" s="581"/>
      <c r="AH936" s="581"/>
      <c r="AJ936" s="198"/>
      <c r="AL936" s="681" t="s">
        <v>566</v>
      </c>
      <c r="AM936" s="681" t="s">
        <v>1766</v>
      </c>
      <c r="AO936" s="581"/>
      <c r="AP936" s="581"/>
    </row>
    <row r="937" spans="10:42">
      <c r="J937" s="198"/>
      <c r="K937" s="198"/>
      <c r="L937" s="198"/>
      <c r="M937" s="198"/>
      <c r="N937" s="198"/>
      <c r="X937" s="581"/>
      <c r="Y937" s="581"/>
      <c r="Z937" s="581"/>
      <c r="AA937" s="581"/>
      <c r="AB937" s="581"/>
      <c r="AC937" s="581"/>
      <c r="AD937" s="581"/>
      <c r="AE937" s="581"/>
      <c r="AF937" s="581"/>
      <c r="AG937" s="581"/>
      <c r="AH937" s="581"/>
      <c r="AJ937" s="198"/>
      <c r="AL937" s="681" t="s">
        <v>566</v>
      </c>
      <c r="AM937" s="681" t="s">
        <v>364</v>
      </c>
      <c r="AO937" s="581"/>
      <c r="AP937" s="581"/>
    </row>
    <row r="938" spans="10:42">
      <c r="J938" s="198"/>
      <c r="K938" s="198"/>
      <c r="L938" s="198"/>
      <c r="M938" s="198"/>
      <c r="N938" s="198"/>
      <c r="X938" s="581"/>
      <c r="Y938" s="581"/>
      <c r="Z938" s="581"/>
      <c r="AA938" s="581"/>
      <c r="AB938" s="581"/>
      <c r="AC938" s="581"/>
      <c r="AD938" s="581"/>
      <c r="AE938" s="581"/>
      <c r="AF938" s="581"/>
      <c r="AG938" s="581"/>
      <c r="AH938" s="581"/>
      <c r="AJ938" s="198"/>
      <c r="AL938" s="681" t="s">
        <v>566</v>
      </c>
      <c r="AM938" s="681" t="s">
        <v>1769</v>
      </c>
      <c r="AO938" s="581"/>
      <c r="AP938" s="581"/>
    </row>
    <row r="939" spans="10:42">
      <c r="J939" s="198"/>
      <c r="K939" s="198"/>
      <c r="L939" s="198"/>
      <c r="M939" s="198"/>
      <c r="N939" s="198"/>
      <c r="X939" s="581"/>
      <c r="Y939" s="581"/>
      <c r="Z939" s="581"/>
      <c r="AA939" s="581"/>
      <c r="AB939" s="581"/>
      <c r="AC939" s="581"/>
      <c r="AD939" s="581"/>
      <c r="AE939" s="581"/>
      <c r="AF939" s="581"/>
      <c r="AG939" s="581"/>
      <c r="AH939" s="581"/>
      <c r="AJ939" s="198"/>
      <c r="AL939" s="681" t="s">
        <v>566</v>
      </c>
      <c r="AM939" s="681" t="s">
        <v>1662</v>
      </c>
      <c r="AO939" s="581"/>
      <c r="AP939" s="581"/>
    </row>
    <row r="940" spans="10:42">
      <c r="J940" s="198"/>
      <c r="K940" s="198"/>
      <c r="L940" s="198"/>
      <c r="M940" s="198"/>
      <c r="N940" s="198"/>
      <c r="X940" s="581"/>
      <c r="Y940" s="581"/>
      <c r="Z940" s="581"/>
      <c r="AA940" s="581"/>
      <c r="AB940" s="581"/>
      <c r="AC940" s="581"/>
      <c r="AD940" s="581"/>
      <c r="AE940" s="581"/>
      <c r="AF940" s="581"/>
      <c r="AG940" s="581"/>
      <c r="AH940" s="581"/>
      <c r="AJ940" s="198"/>
      <c r="AL940" s="681" t="s">
        <v>566</v>
      </c>
      <c r="AM940" s="681" t="s">
        <v>1770</v>
      </c>
      <c r="AO940" s="581"/>
      <c r="AP940" s="581"/>
    </row>
    <row r="941" spans="10:42">
      <c r="J941" s="198"/>
      <c r="K941" s="198"/>
      <c r="L941" s="198"/>
      <c r="M941" s="198"/>
      <c r="N941" s="198"/>
      <c r="X941" s="581"/>
      <c r="Y941" s="581"/>
      <c r="Z941" s="581"/>
      <c r="AA941" s="581"/>
      <c r="AB941" s="581"/>
      <c r="AC941" s="581"/>
      <c r="AD941" s="581"/>
      <c r="AE941" s="581"/>
      <c r="AF941" s="581"/>
      <c r="AG941" s="581"/>
      <c r="AH941" s="581"/>
      <c r="AJ941" s="198"/>
      <c r="AL941" s="681" t="s">
        <v>566</v>
      </c>
      <c r="AM941" s="681" t="s">
        <v>1771</v>
      </c>
      <c r="AO941" s="581"/>
      <c r="AP941" s="581"/>
    </row>
    <row r="942" spans="10:42">
      <c r="J942" s="198"/>
      <c r="K942" s="198"/>
      <c r="L942" s="198"/>
      <c r="M942" s="198"/>
      <c r="N942" s="198"/>
      <c r="X942" s="581"/>
      <c r="Y942" s="581"/>
      <c r="Z942" s="581"/>
      <c r="AA942" s="581"/>
      <c r="AB942" s="581"/>
      <c r="AC942" s="581"/>
      <c r="AD942" s="581"/>
      <c r="AE942" s="581"/>
      <c r="AF942" s="581"/>
      <c r="AG942" s="581"/>
      <c r="AH942" s="581"/>
      <c r="AJ942" s="198"/>
      <c r="AL942" s="681" t="s">
        <v>566</v>
      </c>
      <c r="AM942" s="681" t="s">
        <v>1772</v>
      </c>
      <c r="AO942" s="581"/>
      <c r="AP942" s="581"/>
    </row>
    <row r="943" spans="10:42">
      <c r="J943" s="198"/>
      <c r="K943" s="198"/>
      <c r="L943" s="198"/>
      <c r="M943" s="198"/>
      <c r="N943" s="198"/>
      <c r="X943" s="581"/>
      <c r="Y943" s="581"/>
      <c r="Z943" s="581"/>
      <c r="AA943" s="581"/>
      <c r="AB943" s="581"/>
      <c r="AC943" s="581"/>
      <c r="AD943" s="581"/>
      <c r="AE943" s="581"/>
      <c r="AF943" s="581"/>
      <c r="AG943" s="581"/>
      <c r="AH943" s="581"/>
      <c r="AJ943" s="198"/>
      <c r="AL943" s="681" t="s">
        <v>566</v>
      </c>
      <c r="AM943" s="681" t="s">
        <v>260</v>
      </c>
      <c r="AO943" s="581"/>
      <c r="AP943" s="581"/>
    </row>
    <row r="944" spans="10:42">
      <c r="J944" s="198"/>
      <c r="K944" s="198"/>
      <c r="L944" s="198"/>
      <c r="M944" s="198"/>
      <c r="N944" s="198"/>
      <c r="X944" s="581"/>
      <c r="Y944" s="581"/>
      <c r="Z944" s="581"/>
      <c r="AA944" s="581"/>
      <c r="AB944" s="581"/>
      <c r="AC944" s="581"/>
      <c r="AD944" s="581"/>
      <c r="AE944" s="581"/>
      <c r="AF944" s="581"/>
      <c r="AG944" s="581"/>
      <c r="AH944" s="581"/>
      <c r="AJ944" s="198"/>
      <c r="AL944" s="681" t="s">
        <v>566</v>
      </c>
      <c r="AM944" s="681" t="s">
        <v>1773</v>
      </c>
      <c r="AO944" s="581"/>
      <c r="AP944" s="581"/>
    </row>
    <row r="945" spans="10:42">
      <c r="J945" s="198"/>
      <c r="K945" s="198"/>
      <c r="L945" s="198"/>
      <c r="M945" s="198"/>
      <c r="N945" s="198"/>
      <c r="X945" s="581"/>
      <c r="Y945" s="581"/>
      <c r="Z945" s="581"/>
      <c r="AA945" s="581"/>
      <c r="AB945" s="581"/>
      <c r="AC945" s="581"/>
      <c r="AD945" s="581"/>
      <c r="AE945" s="581"/>
      <c r="AF945" s="581"/>
      <c r="AG945" s="581"/>
      <c r="AH945" s="581"/>
      <c r="AJ945" s="198"/>
      <c r="AL945" s="681" t="s">
        <v>566</v>
      </c>
      <c r="AM945" s="681" t="s">
        <v>295</v>
      </c>
      <c r="AO945" s="581"/>
      <c r="AP945" s="581"/>
    </row>
    <row r="946" spans="10:42">
      <c r="J946" s="198"/>
      <c r="K946" s="198"/>
      <c r="L946" s="198"/>
      <c r="M946" s="198"/>
      <c r="N946" s="198"/>
      <c r="X946" s="581"/>
      <c r="Y946" s="581"/>
      <c r="Z946" s="581"/>
      <c r="AA946" s="581"/>
      <c r="AB946" s="581"/>
      <c r="AC946" s="581"/>
      <c r="AD946" s="581"/>
      <c r="AE946" s="581"/>
      <c r="AF946" s="581"/>
      <c r="AG946" s="581"/>
      <c r="AH946" s="581"/>
      <c r="AJ946" s="198"/>
      <c r="AL946" s="681" t="s">
        <v>566</v>
      </c>
      <c r="AM946" s="681" t="s">
        <v>872</v>
      </c>
      <c r="AO946" s="581"/>
      <c r="AP946" s="581"/>
    </row>
    <row r="947" spans="10:42">
      <c r="J947" s="198"/>
      <c r="K947" s="198"/>
      <c r="L947" s="198"/>
      <c r="M947" s="198"/>
      <c r="N947" s="198"/>
      <c r="X947" s="581"/>
      <c r="Y947" s="581"/>
      <c r="Z947" s="581"/>
      <c r="AA947" s="581"/>
      <c r="AB947" s="581"/>
      <c r="AC947" s="581"/>
      <c r="AD947" s="581"/>
      <c r="AE947" s="581"/>
      <c r="AF947" s="581"/>
      <c r="AG947" s="581"/>
      <c r="AH947" s="581"/>
      <c r="AJ947" s="198"/>
      <c r="AL947" s="681" t="s">
        <v>566</v>
      </c>
      <c r="AM947" s="681" t="s">
        <v>1774</v>
      </c>
      <c r="AO947" s="581"/>
      <c r="AP947" s="581"/>
    </row>
    <row r="948" spans="10:42">
      <c r="J948" s="198"/>
      <c r="K948" s="198"/>
      <c r="L948" s="198"/>
      <c r="M948" s="198"/>
      <c r="N948" s="198"/>
      <c r="X948" s="581"/>
      <c r="Y948" s="581"/>
      <c r="Z948" s="581"/>
      <c r="AA948" s="581"/>
      <c r="AB948" s="581"/>
      <c r="AC948" s="581"/>
      <c r="AD948" s="581"/>
      <c r="AE948" s="581"/>
      <c r="AF948" s="581"/>
      <c r="AG948" s="581"/>
      <c r="AH948" s="581"/>
      <c r="AJ948" s="198"/>
      <c r="AL948" s="681" t="s">
        <v>566</v>
      </c>
      <c r="AM948" s="681" t="s">
        <v>1775</v>
      </c>
      <c r="AO948" s="581"/>
      <c r="AP948" s="581"/>
    </row>
    <row r="949" spans="10:42">
      <c r="J949" s="198"/>
      <c r="K949" s="198"/>
      <c r="L949" s="198"/>
      <c r="M949" s="198"/>
      <c r="N949" s="198"/>
      <c r="X949" s="581"/>
      <c r="Y949" s="581"/>
      <c r="Z949" s="581"/>
      <c r="AA949" s="581"/>
      <c r="AB949" s="581"/>
      <c r="AC949" s="581"/>
      <c r="AD949" s="581"/>
      <c r="AE949" s="581"/>
      <c r="AF949" s="581"/>
      <c r="AG949" s="581"/>
      <c r="AH949" s="581"/>
      <c r="AJ949" s="198"/>
      <c r="AL949" s="681" t="s">
        <v>566</v>
      </c>
      <c r="AM949" s="681" t="s">
        <v>952</v>
      </c>
      <c r="AO949" s="581"/>
      <c r="AP949" s="581"/>
    </row>
    <row r="950" spans="10:42">
      <c r="J950" s="198"/>
      <c r="K950" s="198"/>
      <c r="L950" s="198"/>
      <c r="M950" s="198"/>
      <c r="N950" s="198"/>
      <c r="X950" s="581"/>
      <c r="Y950" s="581"/>
      <c r="Z950" s="581"/>
      <c r="AA950" s="581"/>
      <c r="AB950" s="581"/>
      <c r="AC950" s="581"/>
      <c r="AD950" s="581"/>
      <c r="AE950" s="581"/>
      <c r="AF950" s="581"/>
      <c r="AG950" s="581"/>
      <c r="AH950" s="581"/>
      <c r="AJ950" s="198"/>
      <c r="AL950" s="681" t="s">
        <v>566</v>
      </c>
      <c r="AM950" s="681" t="s">
        <v>1776</v>
      </c>
      <c r="AO950" s="581"/>
      <c r="AP950" s="581"/>
    </row>
    <row r="951" spans="10:42">
      <c r="J951" s="198"/>
      <c r="K951" s="198"/>
      <c r="L951" s="198"/>
      <c r="M951" s="198"/>
      <c r="N951" s="198"/>
      <c r="X951" s="581"/>
      <c r="Y951" s="581"/>
      <c r="Z951" s="581"/>
      <c r="AA951" s="581"/>
      <c r="AB951" s="581"/>
      <c r="AC951" s="581"/>
      <c r="AD951" s="581"/>
      <c r="AE951" s="581"/>
      <c r="AF951" s="581"/>
      <c r="AG951" s="581"/>
      <c r="AH951" s="581"/>
      <c r="AJ951" s="198"/>
      <c r="AL951" s="681" t="s">
        <v>566</v>
      </c>
      <c r="AM951" s="681" t="s">
        <v>1073</v>
      </c>
      <c r="AO951" s="581"/>
      <c r="AP951" s="581"/>
    </row>
    <row r="952" spans="10:42">
      <c r="J952" s="198"/>
      <c r="K952" s="198"/>
      <c r="L952" s="198"/>
      <c r="M952" s="198"/>
      <c r="N952" s="198"/>
      <c r="X952" s="581"/>
      <c r="Y952" s="581"/>
      <c r="Z952" s="581"/>
      <c r="AA952" s="581"/>
      <c r="AB952" s="581"/>
      <c r="AC952" s="581"/>
      <c r="AD952" s="581"/>
      <c r="AE952" s="581"/>
      <c r="AF952" s="581"/>
      <c r="AG952" s="581"/>
      <c r="AH952" s="581"/>
      <c r="AJ952" s="198"/>
      <c r="AL952" s="681" t="s">
        <v>566</v>
      </c>
      <c r="AM952" s="681" t="s">
        <v>824</v>
      </c>
      <c r="AO952" s="581"/>
      <c r="AP952" s="581"/>
    </row>
    <row r="953" spans="10:42">
      <c r="J953" s="198"/>
      <c r="K953" s="198"/>
      <c r="L953" s="198"/>
      <c r="M953" s="198"/>
      <c r="N953" s="198"/>
      <c r="X953" s="581"/>
      <c r="Y953" s="581"/>
      <c r="Z953" s="581"/>
      <c r="AA953" s="581"/>
      <c r="AB953" s="581"/>
      <c r="AC953" s="581"/>
      <c r="AD953" s="581"/>
      <c r="AE953" s="581"/>
      <c r="AF953" s="581"/>
      <c r="AG953" s="581"/>
      <c r="AH953" s="581"/>
      <c r="AJ953" s="198"/>
      <c r="AL953" s="681" t="s">
        <v>566</v>
      </c>
      <c r="AM953" s="681" t="s">
        <v>336</v>
      </c>
      <c r="AO953" s="581"/>
      <c r="AP953" s="581"/>
    </row>
    <row r="954" spans="10:42">
      <c r="J954" s="198"/>
      <c r="K954" s="198"/>
      <c r="L954" s="198"/>
      <c r="M954" s="198"/>
      <c r="N954" s="198"/>
      <c r="X954" s="581"/>
      <c r="Y954" s="581"/>
      <c r="Z954" s="581"/>
      <c r="AA954" s="581"/>
      <c r="AB954" s="581"/>
      <c r="AC954" s="581"/>
      <c r="AD954" s="581"/>
      <c r="AE954" s="581"/>
      <c r="AF954" s="581"/>
      <c r="AG954" s="581"/>
      <c r="AH954" s="581"/>
      <c r="AJ954" s="198"/>
      <c r="AL954" s="681" t="s">
        <v>566</v>
      </c>
      <c r="AM954" s="681" t="s">
        <v>1777</v>
      </c>
      <c r="AO954" s="581"/>
      <c r="AP954" s="581"/>
    </row>
    <row r="955" spans="10:42">
      <c r="J955" s="198"/>
      <c r="K955" s="198"/>
      <c r="L955" s="198"/>
      <c r="M955" s="198"/>
      <c r="N955" s="198"/>
      <c r="X955" s="581"/>
      <c r="Y955" s="581"/>
      <c r="Z955" s="581"/>
      <c r="AA955" s="581"/>
      <c r="AB955" s="581"/>
      <c r="AC955" s="581"/>
      <c r="AD955" s="581"/>
      <c r="AE955" s="581"/>
      <c r="AF955" s="581"/>
      <c r="AG955" s="581"/>
      <c r="AH955" s="581"/>
      <c r="AJ955" s="198"/>
      <c r="AL955" s="681" t="s">
        <v>566</v>
      </c>
      <c r="AM955" s="681" t="s">
        <v>1778</v>
      </c>
      <c r="AO955" s="581"/>
      <c r="AP955" s="581"/>
    </row>
    <row r="956" spans="10:42">
      <c r="J956" s="198"/>
      <c r="K956" s="198"/>
      <c r="L956" s="198"/>
      <c r="M956" s="198"/>
      <c r="N956" s="198"/>
      <c r="X956" s="581"/>
      <c r="Y956" s="581"/>
      <c r="Z956" s="581"/>
      <c r="AA956" s="581"/>
      <c r="AB956" s="581"/>
      <c r="AC956" s="581"/>
      <c r="AD956" s="581"/>
      <c r="AE956" s="581"/>
      <c r="AF956" s="581"/>
      <c r="AG956" s="581"/>
      <c r="AH956" s="581"/>
      <c r="AJ956" s="198"/>
      <c r="AL956" s="681" t="s">
        <v>566</v>
      </c>
      <c r="AM956" s="681" t="s">
        <v>1779</v>
      </c>
      <c r="AO956" s="581"/>
      <c r="AP956" s="581"/>
    </row>
    <row r="957" spans="10:42">
      <c r="J957" s="198"/>
      <c r="K957" s="198"/>
      <c r="L957" s="198"/>
      <c r="M957" s="198"/>
      <c r="N957" s="198"/>
      <c r="X957" s="581"/>
      <c r="Y957" s="581"/>
      <c r="Z957" s="581"/>
      <c r="AA957" s="581"/>
      <c r="AB957" s="581"/>
      <c r="AC957" s="581"/>
      <c r="AD957" s="581"/>
      <c r="AE957" s="581"/>
      <c r="AF957" s="581"/>
      <c r="AG957" s="581"/>
      <c r="AH957" s="581"/>
      <c r="AJ957" s="198"/>
      <c r="AL957" s="681" t="s">
        <v>63</v>
      </c>
      <c r="AM957" s="681" t="s">
        <v>1113</v>
      </c>
      <c r="AO957" s="581"/>
      <c r="AP957" s="581"/>
    </row>
    <row r="958" spans="10:42">
      <c r="J958" s="198"/>
      <c r="K958" s="198"/>
      <c r="L958" s="198"/>
      <c r="M958" s="198"/>
      <c r="N958" s="198"/>
      <c r="X958" s="581"/>
      <c r="Y958" s="581"/>
      <c r="Z958" s="581"/>
      <c r="AA958" s="581"/>
      <c r="AB958" s="581"/>
      <c r="AC958" s="581"/>
      <c r="AD958" s="581"/>
      <c r="AE958" s="581"/>
      <c r="AF958" s="581"/>
      <c r="AG958" s="581"/>
      <c r="AH958" s="581"/>
      <c r="AJ958" s="198"/>
      <c r="AL958" s="681" t="s">
        <v>63</v>
      </c>
      <c r="AM958" s="681" t="s">
        <v>736</v>
      </c>
      <c r="AO958" s="581"/>
      <c r="AP958" s="581"/>
    </row>
    <row r="959" spans="10:42">
      <c r="J959" s="198"/>
      <c r="K959" s="198"/>
      <c r="L959" s="198"/>
      <c r="M959" s="198"/>
      <c r="N959" s="198"/>
      <c r="X959" s="581"/>
      <c r="Y959" s="581"/>
      <c r="Z959" s="581"/>
      <c r="AA959" s="581"/>
      <c r="AB959" s="581"/>
      <c r="AC959" s="581"/>
      <c r="AD959" s="581"/>
      <c r="AE959" s="581"/>
      <c r="AF959" s="581"/>
      <c r="AG959" s="581"/>
      <c r="AH959" s="581"/>
      <c r="AJ959" s="198"/>
      <c r="AL959" s="681" t="s">
        <v>63</v>
      </c>
      <c r="AM959" s="681" t="s">
        <v>1384</v>
      </c>
      <c r="AO959" s="581"/>
      <c r="AP959" s="581"/>
    </row>
    <row r="960" spans="10:42">
      <c r="J960" s="198"/>
      <c r="K960" s="198"/>
      <c r="L960" s="198"/>
      <c r="M960" s="198"/>
      <c r="N960" s="198"/>
      <c r="X960" s="581"/>
      <c r="Y960" s="581"/>
      <c r="Z960" s="581"/>
      <c r="AA960" s="581"/>
      <c r="AB960" s="581"/>
      <c r="AC960" s="581"/>
      <c r="AD960" s="581"/>
      <c r="AE960" s="581"/>
      <c r="AF960" s="581"/>
      <c r="AG960" s="581"/>
      <c r="AH960" s="581"/>
      <c r="AJ960" s="198"/>
      <c r="AL960" s="681" t="s">
        <v>63</v>
      </c>
      <c r="AM960" s="681" t="s">
        <v>1334</v>
      </c>
      <c r="AO960" s="581"/>
      <c r="AP960" s="581"/>
    </row>
    <row r="961" spans="10:42">
      <c r="J961" s="198"/>
      <c r="K961" s="198"/>
      <c r="L961" s="198"/>
      <c r="M961" s="198"/>
      <c r="N961" s="198"/>
      <c r="X961" s="581"/>
      <c r="Y961" s="581"/>
      <c r="Z961" s="581"/>
      <c r="AA961" s="581"/>
      <c r="AB961" s="581"/>
      <c r="AC961" s="581"/>
      <c r="AD961" s="581"/>
      <c r="AE961" s="581"/>
      <c r="AF961" s="581"/>
      <c r="AG961" s="581"/>
      <c r="AH961" s="581"/>
      <c r="AJ961" s="198"/>
      <c r="AL961" s="681" t="s">
        <v>63</v>
      </c>
      <c r="AM961" s="681" t="s">
        <v>494</v>
      </c>
      <c r="AO961" s="581"/>
      <c r="AP961" s="581"/>
    </row>
    <row r="962" spans="10:42">
      <c r="J962" s="198"/>
      <c r="K962" s="198"/>
      <c r="L962" s="198"/>
      <c r="M962" s="198"/>
      <c r="N962" s="198"/>
      <c r="X962" s="581"/>
      <c r="Y962" s="581"/>
      <c r="Z962" s="581"/>
      <c r="AA962" s="581"/>
      <c r="AB962" s="581"/>
      <c r="AC962" s="581"/>
      <c r="AD962" s="581"/>
      <c r="AE962" s="581"/>
      <c r="AF962" s="581"/>
      <c r="AG962" s="581"/>
      <c r="AH962" s="581"/>
      <c r="AJ962" s="198"/>
      <c r="AL962" s="681" t="s">
        <v>63</v>
      </c>
      <c r="AM962" s="681" t="s">
        <v>1390</v>
      </c>
      <c r="AO962" s="581"/>
      <c r="AP962" s="581"/>
    </row>
    <row r="963" spans="10:42">
      <c r="J963" s="198"/>
      <c r="K963" s="198"/>
      <c r="L963" s="198"/>
      <c r="M963" s="198"/>
      <c r="N963" s="198"/>
      <c r="X963" s="581"/>
      <c r="Y963" s="581"/>
      <c r="Z963" s="581"/>
      <c r="AA963" s="581"/>
      <c r="AB963" s="581"/>
      <c r="AC963" s="581"/>
      <c r="AD963" s="581"/>
      <c r="AE963" s="581"/>
      <c r="AF963" s="581"/>
      <c r="AG963" s="581"/>
      <c r="AH963" s="581"/>
      <c r="AJ963" s="198"/>
      <c r="AL963" s="681" t="s">
        <v>63</v>
      </c>
      <c r="AM963" s="681" t="s">
        <v>1780</v>
      </c>
      <c r="AO963" s="581"/>
      <c r="AP963" s="581"/>
    </row>
    <row r="964" spans="10:42">
      <c r="J964" s="198"/>
      <c r="K964" s="198"/>
      <c r="L964" s="198"/>
      <c r="M964" s="198"/>
      <c r="N964" s="198"/>
      <c r="X964" s="581"/>
      <c r="Y964" s="581"/>
      <c r="Z964" s="581"/>
      <c r="AA964" s="581"/>
      <c r="AB964" s="581"/>
      <c r="AC964" s="581"/>
      <c r="AD964" s="581"/>
      <c r="AE964" s="581"/>
      <c r="AF964" s="581"/>
      <c r="AG964" s="581"/>
      <c r="AH964" s="581"/>
      <c r="AJ964" s="198"/>
      <c r="AL964" s="681" t="s">
        <v>63</v>
      </c>
      <c r="AM964" s="681" t="s">
        <v>1392</v>
      </c>
      <c r="AO964" s="581"/>
      <c r="AP964" s="581"/>
    </row>
    <row r="965" spans="10:42">
      <c r="J965" s="198"/>
      <c r="K965" s="198"/>
      <c r="L965" s="198"/>
      <c r="M965" s="198"/>
      <c r="N965" s="198"/>
      <c r="X965" s="581"/>
      <c r="Y965" s="581"/>
      <c r="Z965" s="581"/>
      <c r="AA965" s="581"/>
      <c r="AB965" s="581"/>
      <c r="AC965" s="581"/>
      <c r="AD965" s="581"/>
      <c r="AE965" s="581"/>
      <c r="AF965" s="581"/>
      <c r="AG965" s="581"/>
      <c r="AH965" s="581"/>
      <c r="AJ965" s="198"/>
      <c r="AL965" s="681" t="s">
        <v>63</v>
      </c>
      <c r="AM965" s="681" t="s">
        <v>1116</v>
      </c>
      <c r="AO965" s="581"/>
      <c r="AP965" s="581"/>
    </row>
    <row r="966" spans="10:42">
      <c r="J966" s="198"/>
      <c r="K966" s="198"/>
      <c r="L966" s="198"/>
      <c r="M966" s="198"/>
      <c r="N966" s="198"/>
      <c r="X966" s="581"/>
      <c r="Y966" s="581"/>
      <c r="Z966" s="581"/>
      <c r="AA966" s="581"/>
      <c r="AB966" s="581"/>
      <c r="AC966" s="581"/>
      <c r="AD966" s="581"/>
      <c r="AE966" s="581"/>
      <c r="AF966" s="581"/>
      <c r="AG966" s="581"/>
      <c r="AH966" s="581"/>
      <c r="AJ966" s="198"/>
      <c r="AL966" s="681" t="s">
        <v>63</v>
      </c>
      <c r="AM966" s="681" t="s">
        <v>1396</v>
      </c>
      <c r="AO966" s="581"/>
      <c r="AP966" s="581"/>
    </row>
    <row r="967" spans="10:42">
      <c r="J967" s="198"/>
      <c r="K967" s="198"/>
      <c r="L967" s="198"/>
      <c r="M967" s="198"/>
      <c r="N967" s="198"/>
      <c r="X967" s="581"/>
      <c r="Y967" s="581"/>
      <c r="Z967" s="581"/>
      <c r="AA967" s="581"/>
      <c r="AB967" s="581"/>
      <c r="AC967" s="581"/>
      <c r="AD967" s="581"/>
      <c r="AE967" s="581"/>
      <c r="AF967" s="581"/>
      <c r="AG967" s="581"/>
      <c r="AH967" s="581"/>
      <c r="AJ967" s="198"/>
      <c r="AL967" s="681" t="s">
        <v>63</v>
      </c>
      <c r="AM967" s="681" t="s">
        <v>319</v>
      </c>
      <c r="AO967" s="581"/>
      <c r="AP967" s="581"/>
    </row>
    <row r="968" spans="10:42">
      <c r="J968" s="198"/>
      <c r="K968" s="198"/>
      <c r="L968" s="198"/>
      <c r="M968" s="198"/>
      <c r="N968" s="198"/>
      <c r="X968" s="581"/>
      <c r="Y968" s="581"/>
      <c r="Z968" s="581"/>
      <c r="AA968" s="581"/>
      <c r="AB968" s="581"/>
      <c r="AC968" s="581"/>
      <c r="AD968" s="581"/>
      <c r="AE968" s="581"/>
      <c r="AF968" s="581"/>
      <c r="AG968" s="581"/>
      <c r="AH968" s="581"/>
      <c r="AJ968" s="198"/>
      <c r="AL968" s="681" t="s">
        <v>63</v>
      </c>
      <c r="AM968" s="681" t="s">
        <v>1397</v>
      </c>
      <c r="AO968" s="581"/>
      <c r="AP968" s="581"/>
    </row>
    <row r="969" spans="10:42">
      <c r="J969" s="198"/>
      <c r="K969" s="198"/>
      <c r="L969" s="198"/>
      <c r="M969" s="198"/>
      <c r="N969" s="198"/>
      <c r="X969" s="581"/>
      <c r="Y969" s="581"/>
      <c r="Z969" s="581"/>
      <c r="AA969" s="581"/>
      <c r="AB969" s="581"/>
      <c r="AC969" s="581"/>
      <c r="AD969" s="581"/>
      <c r="AE969" s="581"/>
      <c r="AF969" s="581"/>
      <c r="AG969" s="581"/>
      <c r="AH969" s="581"/>
      <c r="AJ969" s="198"/>
      <c r="AL969" s="681" t="s">
        <v>63</v>
      </c>
      <c r="AM969" s="681" t="s">
        <v>676</v>
      </c>
      <c r="AO969" s="581"/>
      <c r="AP969" s="581"/>
    </row>
    <row r="970" spans="10:42">
      <c r="J970" s="198"/>
      <c r="K970" s="198"/>
      <c r="L970" s="198"/>
      <c r="M970" s="198"/>
      <c r="N970" s="198"/>
      <c r="X970" s="581"/>
      <c r="Y970" s="581"/>
      <c r="Z970" s="581"/>
      <c r="AA970" s="581"/>
      <c r="AB970" s="581"/>
      <c r="AC970" s="581"/>
      <c r="AD970" s="581"/>
      <c r="AE970" s="581"/>
      <c r="AF970" s="581"/>
      <c r="AG970" s="581"/>
      <c r="AH970" s="581"/>
      <c r="AJ970" s="198"/>
      <c r="AL970" s="681" t="s">
        <v>63</v>
      </c>
      <c r="AM970" s="681" t="s">
        <v>548</v>
      </c>
      <c r="AO970" s="581"/>
      <c r="AP970" s="581"/>
    </row>
    <row r="971" spans="10:42">
      <c r="J971" s="198"/>
      <c r="K971" s="198"/>
      <c r="L971" s="198"/>
      <c r="M971" s="198"/>
      <c r="N971" s="198"/>
      <c r="X971" s="581"/>
      <c r="Y971" s="581"/>
      <c r="Z971" s="581"/>
      <c r="AA971" s="581"/>
      <c r="AB971" s="581"/>
      <c r="AC971" s="581"/>
      <c r="AD971" s="581"/>
      <c r="AE971" s="581"/>
      <c r="AF971" s="581"/>
      <c r="AG971" s="581"/>
      <c r="AH971" s="581"/>
      <c r="AJ971" s="198"/>
      <c r="AL971" s="681" t="s">
        <v>63</v>
      </c>
      <c r="AM971" s="681" t="s">
        <v>1000</v>
      </c>
      <c r="AO971" s="581"/>
      <c r="AP971" s="581"/>
    </row>
    <row r="972" spans="10:42">
      <c r="J972" s="198"/>
      <c r="K972" s="198"/>
      <c r="L972" s="198"/>
      <c r="M972" s="198"/>
      <c r="N972" s="198"/>
      <c r="X972" s="581"/>
      <c r="Y972" s="581"/>
      <c r="Z972" s="581"/>
      <c r="AA972" s="581"/>
      <c r="AB972" s="581"/>
      <c r="AC972" s="581"/>
      <c r="AD972" s="581"/>
      <c r="AE972" s="581"/>
      <c r="AF972" s="581"/>
      <c r="AG972" s="581"/>
      <c r="AH972" s="581"/>
      <c r="AJ972" s="198"/>
      <c r="AL972" s="681" t="s">
        <v>63</v>
      </c>
      <c r="AM972" s="681" t="s">
        <v>159</v>
      </c>
      <c r="AO972" s="581"/>
      <c r="AP972" s="581"/>
    </row>
    <row r="973" spans="10:42">
      <c r="J973" s="198"/>
      <c r="K973" s="198"/>
      <c r="L973" s="198"/>
      <c r="M973" s="198"/>
      <c r="N973" s="198"/>
      <c r="X973" s="581"/>
      <c r="Y973" s="581"/>
      <c r="Z973" s="581"/>
      <c r="AA973" s="581"/>
      <c r="AB973" s="581"/>
      <c r="AC973" s="581"/>
      <c r="AD973" s="581"/>
      <c r="AE973" s="581"/>
      <c r="AF973" s="581"/>
      <c r="AG973" s="581"/>
      <c r="AH973" s="581"/>
      <c r="AJ973" s="198"/>
      <c r="AL973" s="681" t="s">
        <v>63</v>
      </c>
      <c r="AM973" s="681" t="s">
        <v>1224</v>
      </c>
      <c r="AO973" s="581"/>
      <c r="AP973" s="581"/>
    </row>
    <row r="974" spans="10:42">
      <c r="J974" s="198"/>
      <c r="K974" s="198"/>
      <c r="L974" s="198"/>
      <c r="M974" s="198"/>
      <c r="N974" s="198"/>
      <c r="X974" s="581"/>
      <c r="Y974" s="581"/>
      <c r="Z974" s="581"/>
      <c r="AA974" s="581"/>
      <c r="AB974" s="581"/>
      <c r="AC974" s="581"/>
      <c r="AD974" s="581"/>
      <c r="AE974" s="581"/>
      <c r="AF974" s="581"/>
      <c r="AG974" s="581"/>
      <c r="AH974" s="581"/>
      <c r="AJ974" s="198"/>
      <c r="AL974" s="681" t="s">
        <v>63</v>
      </c>
      <c r="AM974" s="681" t="s">
        <v>1453</v>
      </c>
      <c r="AO974" s="581"/>
      <c r="AP974" s="581"/>
    </row>
    <row r="975" spans="10:42">
      <c r="J975" s="198"/>
      <c r="K975" s="198"/>
      <c r="L975" s="198"/>
      <c r="M975" s="198"/>
      <c r="N975" s="198"/>
      <c r="X975" s="581"/>
      <c r="Y975" s="581"/>
      <c r="Z975" s="581"/>
      <c r="AA975" s="581"/>
      <c r="AB975" s="581"/>
      <c r="AC975" s="581"/>
      <c r="AD975" s="581"/>
      <c r="AE975" s="581"/>
      <c r="AF975" s="581"/>
      <c r="AG975" s="581"/>
      <c r="AH975" s="581"/>
      <c r="AJ975" s="198"/>
      <c r="AL975" s="681" t="s">
        <v>63</v>
      </c>
      <c r="AM975" s="681" t="s">
        <v>155</v>
      </c>
      <c r="AO975" s="581"/>
      <c r="AP975" s="581"/>
    </row>
    <row r="976" spans="10:42">
      <c r="J976" s="198"/>
      <c r="K976" s="198"/>
      <c r="L976" s="198"/>
      <c r="M976" s="198"/>
      <c r="N976" s="198"/>
      <c r="X976" s="581"/>
      <c r="Y976" s="581"/>
      <c r="Z976" s="581"/>
      <c r="AA976" s="581"/>
      <c r="AB976" s="581"/>
      <c r="AC976" s="581"/>
      <c r="AD976" s="581"/>
      <c r="AE976" s="581"/>
      <c r="AF976" s="581"/>
      <c r="AG976" s="581"/>
      <c r="AH976" s="581"/>
      <c r="AJ976" s="198"/>
      <c r="AL976" s="681" t="s">
        <v>63</v>
      </c>
      <c r="AM976" s="681" t="s">
        <v>1782</v>
      </c>
      <c r="AO976" s="581"/>
      <c r="AP976" s="581"/>
    </row>
    <row r="977" spans="10:42">
      <c r="J977" s="198"/>
      <c r="K977" s="198"/>
      <c r="L977" s="198"/>
      <c r="M977" s="198"/>
      <c r="N977" s="198"/>
      <c r="X977" s="581"/>
      <c r="Y977" s="581"/>
      <c r="Z977" s="581"/>
      <c r="AA977" s="581"/>
      <c r="AB977" s="581"/>
      <c r="AC977" s="581"/>
      <c r="AD977" s="581"/>
      <c r="AE977" s="581"/>
      <c r="AF977" s="581"/>
      <c r="AG977" s="581"/>
      <c r="AH977" s="581"/>
      <c r="AJ977" s="198"/>
      <c r="AL977" s="681" t="s">
        <v>63</v>
      </c>
      <c r="AM977" s="681" t="s">
        <v>1025</v>
      </c>
      <c r="AO977" s="581"/>
      <c r="AP977" s="581"/>
    </row>
    <row r="978" spans="10:42">
      <c r="J978" s="198"/>
      <c r="K978" s="198"/>
      <c r="L978" s="198"/>
      <c r="M978" s="198"/>
      <c r="N978" s="198"/>
      <c r="X978" s="581"/>
      <c r="Y978" s="581"/>
      <c r="Z978" s="581"/>
      <c r="AA978" s="581"/>
      <c r="AB978" s="581"/>
      <c r="AC978" s="581"/>
      <c r="AD978" s="581"/>
      <c r="AE978" s="581"/>
      <c r="AF978" s="581"/>
      <c r="AG978" s="581"/>
      <c r="AH978" s="581"/>
      <c r="AJ978" s="198"/>
      <c r="AL978" s="681" t="s">
        <v>63</v>
      </c>
      <c r="AM978" s="681" t="s">
        <v>1290</v>
      </c>
      <c r="AO978" s="581"/>
      <c r="AP978" s="581"/>
    </row>
    <row r="979" spans="10:42">
      <c r="J979" s="198"/>
      <c r="K979" s="198"/>
      <c r="L979" s="198"/>
      <c r="M979" s="198"/>
      <c r="N979" s="198"/>
      <c r="X979" s="581"/>
      <c r="Y979" s="581"/>
      <c r="Z979" s="581"/>
      <c r="AA979" s="581"/>
      <c r="AB979" s="581"/>
      <c r="AC979" s="581"/>
      <c r="AD979" s="581"/>
      <c r="AE979" s="581"/>
      <c r="AF979" s="581"/>
      <c r="AG979" s="581"/>
      <c r="AH979" s="581"/>
      <c r="AJ979" s="198"/>
      <c r="AL979" s="681" t="s">
        <v>63</v>
      </c>
      <c r="AM979" s="681" t="s">
        <v>7</v>
      </c>
      <c r="AO979" s="581"/>
      <c r="AP979" s="581"/>
    </row>
    <row r="980" spans="10:42">
      <c r="J980" s="198"/>
      <c r="K980" s="198"/>
      <c r="L980" s="198"/>
      <c r="M980" s="198"/>
      <c r="N980" s="198"/>
      <c r="X980" s="581"/>
      <c r="Y980" s="581"/>
      <c r="Z980" s="581"/>
      <c r="AA980" s="581"/>
      <c r="AB980" s="581"/>
      <c r="AC980" s="581"/>
      <c r="AD980" s="581"/>
      <c r="AE980" s="581"/>
      <c r="AF980" s="581"/>
      <c r="AG980" s="581"/>
      <c r="AH980" s="581"/>
      <c r="AJ980" s="198"/>
      <c r="AL980" s="681" t="s">
        <v>63</v>
      </c>
      <c r="AM980" s="681" t="s">
        <v>1784</v>
      </c>
      <c r="AO980" s="581"/>
      <c r="AP980" s="581"/>
    </row>
    <row r="981" spans="10:42">
      <c r="J981" s="198"/>
      <c r="K981" s="198"/>
      <c r="L981" s="198"/>
      <c r="M981" s="198"/>
      <c r="N981" s="198"/>
      <c r="X981" s="581"/>
      <c r="Y981" s="581"/>
      <c r="Z981" s="581"/>
      <c r="AA981" s="581"/>
      <c r="AB981" s="581"/>
      <c r="AC981" s="581"/>
      <c r="AD981" s="581"/>
      <c r="AE981" s="581"/>
      <c r="AF981" s="581"/>
      <c r="AG981" s="581"/>
      <c r="AH981" s="581"/>
      <c r="AJ981" s="198"/>
      <c r="AL981" s="681" t="s">
        <v>63</v>
      </c>
      <c r="AM981" s="681" t="s">
        <v>476</v>
      </c>
      <c r="AO981" s="581"/>
      <c r="AP981" s="581"/>
    </row>
    <row r="982" spans="10:42">
      <c r="J982" s="198"/>
      <c r="K982" s="198"/>
      <c r="L982" s="198"/>
      <c r="M982" s="198"/>
      <c r="N982" s="198"/>
      <c r="X982" s="581"/>
      <c r="Y982" s="581"/>
      <c r="Z982" s="581"/>
      <c r="AA982" s="581"/>
      <c r="AB982" s="581"/>
      <c r="AC982" s="581"/>
      <c r="AD982" s="581"/>
      <c r="AE982" s="581"/>
      <c r="AF982" s="581"/>
      <c r="AG982" s="581"/>
      <c r="AH982" s="581"/>
      <c r="AJ982" s="198"/>
      <c r="AL982" s="681" t="s">
        <v>63</v>
      </c>
      <c r="AM982" s="681" t="s">
        <v>139</v>
      </c>
      <c r="AO982" s="581"/>
      <c r="AP982" s="581"/>
    </row>
    <row r="983" spans="10:42">
      <c r="J983" s="198"/>
      <c r="K983" s="198"/>
      <c r="L983" s="198"/>
      <c r="M983" s="198"/>
      <c r="N983" s="198"/>
      <c r="X983" s="581"/>
      <c r="Y983" s="581"/>
      <c r="Z983" s="581"/>
      <c r="AA983" s="581"/>
      <c r="AB983" s="581"/>
      <c r="AC983" s="581"/>
      <c r="AD983" s="581"/>
      <c r="AE983" s="581"/>
      <c r="AF983" s="581"/>
      <c r="AG983" s="581"/>
      <c r="AH983" s="581"/>
      <c r="AJ983" s="198"/>
      <c r="AL983" s="681" t="s">
        <v>63</v>
      </c>
      <c r="AM983" s="681" t="s">
        <v>1785</v>
      </c>
      <c r="AO983" s="581"/>
      <c r="AP983" s="581"/>
    </row>
    <row r="984" spans="10:42">
      <c r="J984" s="198"/>
      <c r="K984" s="198"/>
      <c r="L984" s="198"/>
      <c r="M984" s="198"/>
      <c r="N984" s="198"/>
      <c r="X984" s="581"/>
      <c r="Y984" s="581"/>
      <c r="Z984" s="581"/>
      <c r="AA984" s="581"/>
      <c r="AB984" s="581"/>
      <c r="AC984" s="581"/>
      <c r="AD984" s="581"/>
      <c r="AE984" s="581"/>
      <c r="AF984" s="581"/>
      <c r="AG984" s="581"/>
      <c r="AH984" s="581"/>
      <c r="AJ984" s="198"/>
      <c r="AL984" s="681" t="s">
        <v>63</v>
      </c>
      <c r="AM984" s="681" t="s">
        <v>1786</v>
      </c>
      <c r="AO984" s="581"/>
      <c r="AP984" s="581"/>
    </row>
    <row r="985" spans="10:42">
      <c r="J985" s="198"/>
      <c r="K985" s="198"/>
      <c r="L985" s="198"/>
      <c r="M985" s="198"/>
      <c r="N985" s="198"/>
      <c r="X985" s="581"/>
      <c r="Y985" s="581"/>
      <c r="Z985" s="581"/>
      <c r="AA985" s="581"/>
      <c r="AB985" s="581"/>
      <c r="AC985" s="581"/>
      <c r="AD985" s="581"/>
      <c r="AE985" s="581"/>
      <c r="AF985" s="581"/>
      <c r="AG985" s="581"/>
      <c r="AH985" s="581"/>
      <c r="AJ985" s="198"/>
      <c r="AL985" s="681" t="s">
        <v>63</v>
      </c>
      <c r="AM985" s="681" t="s">
        <v>634</v>
      </c>
      <c r="AO985" s="581"/>
      <c r="AP985" s="581"/>
    </row>
    <row r="986" spans="10:42">
      <c r="J986" s="198"/>
      <c r="K986" s="198"/>
      <c r="L986" s="198"/>
      <c r="M986" s="198"/>
      <c r="N986" s="198"/>
      <c r="X986" s="581"/>
      <c r="Y986" s="581"/>
      <c r="Z986" s="581"/>
      <c r="AA986" s="581"/>
      <c r="AB986" s="581"/>
      <c r="AC986" s="581"/>
      <c r="AD986" s="581"/>
      <c r="AE986" s="581"/>
      <c r="AF986" s="581"/>
      <c r="AG986" s="581"/>
      <c r="AH986" s="581"/>
      <c r="AJ986" s="198"/>
      <c r="AL986" s="681" t="s">
        <v>63</v>
      </c>
      <c r="AM986" s="681" t="s">
        <v>154</v>
      </c>
      <c r="AO986" s="581"/>
      <c r="AP986" s="581"/>
    </row>
    <row r="987" spans="10:42">
      <c r="J987" s="198"/>
      <c r="K987" s="198"/>
      <c r="L987" s="198"/>
      <c r="M987" s="198"/>
      <c r="N987" s="198"/>
      <c r="X987" s="581"/>
      <c r="Y987" s="581"/>
      <c r="Z987" s="581"/>
      <c r="AA987" s="581"/>
      <c r="AB987" s="581"/>
      <c r="AC987" s="581"/>
      <c r="AD987" s="581"/>
      <c r="AE987" s="581"/>
      <c r="AF987" s="581"/>
      <c r="AG987" s="581"/>
      <c r="AH987" s="581"/>
      <c r="AJ987" s="198"/>
      <c r="AL987" s="681" t="s">
        <v>63</v>
      </c>
      <c r="AM987" s="681" t="s">
        <v>141</v>
      </c>
      <c r="AO987" s="581"/>
      <c r="AP987" s="581"/>
    </row>
    <row r="988" spans="10:42">
      <c r="J988" s="198"/>
      <c r="K988" s="198"/>
      <c r="L988" s="198"/>
      <c r="M988" s="198"/>
      <c r="N988" s="198"/>
      <c r="X988" s="581"/>
      <c r="Y988" s="581"/>
      <c r="Z988" s="581"/>
      <c r="AA988" s="581"/>
      <c r="AB988" s="581"/>
      <c r="AC988" s="581"/>
      <c r="AD988" s="581"/>
      <c r="AE988" s="581"/>
      <c r="AF988" s="581"/>
      <c r="AG988" s="581"/>
      <c r="AH988" s="581"/>
      <c r="AJ988" s="198"/>
      <c r="AL988" s="681" t="s">
        <v>63</v>
      </c>
      <c r="AM988" s="681" t="s">
        <v>1401</v>
      </c>
      <c r="AO988" s="581"/>
      <c r="AP988" s="581"/>
    </row>
    <row r="989" spans="10:42">
      <c r="J989" s="198"/>
      <c r="K989" s="198"/>
      <c r="L989" s="198"/>
      <c r="M989" s="198"/>
      <c r="N989" s="198"/>
      <c r="X989" s="581"/>
      <c r="Y989" s="581"/>
      <c r="Z989" s="581"/>
      <c r="AA989" s="581"/>
      <c r="AB989" s="581"/>
      <c r="AC989" s="581"/>
      <c r="AD989" s="581"/>
      <c r="AE989" s="581"/>
      <c r="AF989" s="581"/>
      <c r="AG989" s="581"/>
      <c r="AH989" s="581"/>
      <c r="AJ989" s="198"/>
      <c r="AL989" s="681" t="s">
        <v>63</v>
      </c>
      <c r="AM989" s="681" t="s">
        <v>1735</v>
      </c>
      <c r="AO989" s="581"/>
      <c r="AP989" s="581"/>
    </row>
    <row r="990" spans="10:42">
      <c r="J990" s="198"/>
      <c r="K990" s="198"/>
      <c r="L990" s="198"/>
      <c r="M990" s="198"/>
      <c r="N990" s="198"/>
      <c r="X990" s="581"/>
      <c r="Y990" s="581"/>
      <c r="Z990" s="581"/>
      <c r="AA990" s="581"/>
      <c r="AB990" s="581"/>
      <c r="AC990" s="581"/>
      <c r="AD990" s="581"/>
      <c r="AE990" s="581"/>
      <c r="AF990" s="581"/>
      <c r="AG990" s="581"/>
      <c r="AH990" s="581"/>
      <c r="AJ990" s="198"/>
      <c r="AL990" s="681" t="s">
        <v>63</v>
      </c>
      <c r="AM990" s="681" t="s">
        <v>1402</v>
      </c>
      <c r="AO990" s="581"/>
      <c r="AP990" s="581"/>
    </row>
    <row r="991" spans="10:42">
      <c r="J991" s="198"/>
      <c r="K991" s="198"/>
      <c r="L991" s="198"/>
      <c r="M991" s="198"/>
      <c r="N991" s="198"/>
      <c r="X991" s="581"/>
      <c r="Y991" s="581"/>
      <c r="Z991" s="581"/>
      <c r="AA991" s="581"/>
      <c r="AB991" s="581"/>
      <c r="AC991" s="581"/>
      <c r="AD991" s="581"/>
      <c r="AE991" s="581"/>
      <c r="AF991" s="581"/>
      <c r="AG991" s="581"/>
      <c r="AH991" s="581"/>
      <c r="AJ991" s="198"/>
      <c r="AL991" s="681" t="s">
        <v>63</v>
      </c>
      <c r="AM991" s="681" t="s">
        <v>716</v>
      </c>
      <c r="AO991" s="581"/>
      <c r="AP991" s="581"/>
    </row>
    <row r="992" spans="10:42">
      <c r="J992" s="198"/>
      <c r="K992" s="198"/>
      <c r="L992" s="198"/>
      <c r="M992" s="198"/>
      <c r="N992" s="198"/>
      <c r="X992" s="581"/>
      <c r="Y992" s="581"/>
      <c r="Z992" s="581"/>
      <c r="AA992" s="581"/>
      <c r="AB992" s="581"/>
      <c r="AC992" s="581"/>
      <c r="AD992" s="581"/>
      <c r="AE992" s="581"/>
      <c r="AF992" s="581"/>
      <c r="AG992" s="581"/>
      <c r="AH992" s="581"/>
      <c r="AJ992" s="198"/>
      <c r="AL992" s="681" t="s">
        <v>570</v>
      </c>
      <c r="AM992" s="681" t="s">
        <v>743</v>
      </c>
      <c r="AO992" s="581"/>
      <c r="AP992" s="581"/>
    </row>
    <row r="993" spans="10:42">
      <c r="J993" s="198"/>
      <c r="K993" s="198"/>
      <c r="L993" s="198"/>
      <c r="M993" s="198"/>
      <c r="N993" s="198"/>
      <c r="X993" s="581"/>
      <c r="Y993" s="581"/>
      <c r="Z993" s="581"/>
      <c r="AA993" s="581"/>
      <c r="AB993" s="581"/>
      <c r="AC993" s="581"/>
      <c r="AD993" s="581"/>
      <c r="AE993" s="581"/>
      <c r="AF993" s="581"/>
      <c r="AG993" s="581"/>
      <c r="AH993" s="581"/>
      <c r="AJ993" s="198"/>
      <c r="AL993" s="681" t="s">
        <v>570</v>
      </c>
      <c r="AM993" s="681" t="s">
        <v>682</v>
      </c>
      <c r="AO993" s="581"/>
      <c r="AP993" s="581"/>
    </row>
    <row r="994" spans="10:42">
      <c r="J994" s="198"/>
      <c r="K994" s="198"/>
      <c r="L994" s="198"/>
      <c r="M994" s="198"/>
      <c r="N994" s="198"/>
      <c r="X994" s="581"/>
      <c r="Y994" s="581"/>
      <c r="Z994" s="581"/>
      <c r="AA994" s="581"/>
      <c r="AB994" s="581"/>
      <c r="AC994" s="581"/>
      <c r="AD994" s="581"/>
      <c r="AE994" s="581"/>
      <c r="AF994" s="581"/>
      <c r="AG994" s="581"/>
      <c r="AH994" s="581"/>
      <c r="AJ994" s="198"/>
      <c r="AL994" s="681" t="s">
        <v>570</v>
      </c>
      <c r="AM994" s="681" t="s">
        <v>1114</v>
      </c>
      <c r="AO994" s="581"/>
      <c r="AP994" s="581"/>
    </row>
    <row r="995" spans="10:42">
      <c r="J995" s="198"/>
      <c r="K995" s="198"/>
      <c r="L995" s="198"/>
      <c r="M995" s="198"/>
      <c r="N995" s="198"/>
      <c r="X995" s="581"/>
      <c r="Y995" s="581"/>
      <c r="Z995" s="581"/>
      <c r="AA995" s="581"/>
      <c r="AB995" s="581"/>
      <c r="AC995" s="581"/>
      <c r="AD995" s="581"/>
      <c r="AE995" s="581"/>
      <c r="AF995" s="581"/>
      <c r="AG995" s="581"/>
      <c r="AH995" s="581"/>
      <c r="AJ995" s="198"/>
      <c r="AL995" s="681" t="s">
        <v>570</v>
      </c>
      <c r="AM995" s="681" t="s">
        <v>407</v>
      </c>
      <c r="AO995" s="581"/>
      <c r="AP995" s="581"/>
    </row>
    <row r="996" spans="10:42">
      <c r="J996" s="198"/>
      <c r="K996" s="198"/>
      <c r="L996" s="198"/>
      <c r="M996" s="198"/>
      <c r="N996" s="198"/>
      <c r="X996" s="581"/>
      <c r="Y996" s="581"/>
      <c r="Z996" s="581"/>
      <c r="AA996" s="581"/>
      <c r="AB996" s="581"/>
      <c r="AC996" s="581"/>
      <c r="AD996" s="581"/>
      <c r="AE996" s="581"/>
      <c r="AF996" s="581"/>
      <c r="AG996" s="581"/>
      <c r="AH996" s="581"/>
      <c r="AJ996" s="198"/>
      <c r="AL996" s="681" t="s">
        <v>570</v>
      </c>
      <c r="AM996" s="681" t="s">
        <v>1312</v>
      </c>
      <c r="AO996" s="581"/>
      <c r="AP996" s="581"/>
    </row>
    <row r="997" spans="10:42">
      <c r="J997" s="198"/>
      <c r="K997" s="198"/>
      <c r="L997" s="198"/>
      <c r="M997" s="198"/>
      <c r="N997" s="198"/>
      <c r="X997" s="581"/>
      <c r="Y997" s="581"/>
      <c r="Z997" s="581"/>
      <c r="AA997" s="581"/>
      <c r="AB997" s="581"/>
      <c r="AC997" s="581"/>
      <c r="AD997" s="581"/>
      <c r="AE997" s="581"/>
      <c r="AF997" s="581"/>
      <c r="AG997" s="581"/>
      <c r="AH997" s="581"/>
      <c r="AJ997" s="198"/>
      <c r="AL997" s="681" t="s">
        <v>570</v>
      </c>
      <c r="AM997" s="681" t="s">
        <v>573</v>
      </c>
      <c r="AO997" s="581"/>
      <c r="AP997" s="581"/>
    </row>
    <row r="998" spans="10:42">
      <c r="J998" s="198"/>
      <c r="K998" s="198"/>
      <c r="L998" s="198"/>
      <c r="M998" s="198"/>
      <c r="N998" s="198"/>
      <c r="X998" s="581"/>
      <c r="Y998" s="581"/>
      <c r="Z998" s="581"/>
      <c r="AA998" s="581"/>
      <c r="AB998" s="581"/>
      <c r="AC998" s="581"/>
      <c r="AD998" s="581"/>
      <c r="AE998" s="581"/>
      <c r="AF998" s="581"/>
      <c r="AG998" s="581"/>
      <c r="AH998" s="581"/>
      <c r="AJ998" s="198"/>
      <c r="AL998" s="681" t="s">
        <v>570</v>
      </c>
      <c r="AM998" s="681" t="s">
        <v>850</v>
      </c>
      <c r="AO998" s="581"/>
      <c r="AP998" s="581"/>
    </row>
    <row r="999" spans="10:42">
      <c r="J999" s="198"/>
      <c r="K999" s="198"/>
      <c r="L999" s="198"/>
      <c r="M999" s="198"/>
      <c r="N999" s="198"/>
      <c r="X999" s="581"/>
      <c r="Y999" s="581"/>
      <c r="Z999" s="581"/>
      <c r="AA999" s="581"/>
      <c r="AB999" s="581"/>
      <c r="AC999" s="581"/>
      <c r="AD999" s="581"/>
      <c r="AE999" s="581"/>
      <c r="AF999" s="581"/>
      <c r="AG999" s="581"/>
      <c r="AH999" s="581"/>
      <c r="AJ999" s="198"/>
      <c r="AL999" s="681" t="s">
        <v>570</v>
      </c>
      <c r="AM999" s="681" t="s">
        <v>1408</v>
      </c>
      <c r="AO999" s="581"/>
      <c r="AP999" s="581"/>
    </row>
    <row r="1000" spans="10:42">
      <c r="J1000" s="198"/>
      <c r="K1000" s="198"/>
      <c r="L1000" s="198"/>
      <c r="M1000" s="198"/>
      <c r="N1000" s="198"/>
      <c r="X1000" s="581"/>
      <c r="Y1000" s="581"/>
      <c r="Z1000" s="581"/>
      <c r="AA1000" s="581"/>
      <c r="AB1000" s="581"/>
      <c r="AC1000" s="581"/>
      <c r="AD1000" s="581"/>
      <c r="AE1000" s="581"/>
      <c r="AF1000" s="581"/>
      <c r="AG1000" s="581"/>
      <c r="AH1000" s="581"/>
      <c r="AJ1000" s="198"/>
      <c r="AL1000" s="681" t="s">
        <v>570</v>
      </c>
      <c r="AM1000" s="681" t="s">
        <v>1120</v>
      </c>
      <c r="AO1000" s="581"/>
      <c r="AP1000" s="581"/>
    </row>
    <row r="1001" spans="10:42">
      <c r="J1001" s="198"/>
      <c r="K1001" s="198"/>
      <c r="L1001" s="198"/>
      <c r="M1001" s="198"/>
      <c r="N1001" s="198"/>
      <c r="X1001" s="581"/>
      <c r="Y1001" s="581"/>
      <c r="Z1001" s="581"/>
      <c r="AA1001" s="581"/>
      <c r="AB1001" s="581"/>
      <c r="AC1001" s="581"/>
      <c r="AD1001" s="581"/>
      <c r="AE1001" s="581"/>
      <c r="AF1001" s="581"/>
      <c r="AG1001" s="581"/>
      <c r="AH1001" s="581"/>
      <c r="AJ1001" s="198"/>
      <c r="AL1001" s="681" t="s">
        <v>570</v>
      </c>
      <c r="AM1001" s="681" t="s">
        <v>228</v>
      </c>
      <c r="AO1001" s="581"/>
      <c r="AP1001" s="581"/>
    </row>
    <row r="1002" spans="10:42">
      <c r="J1002" s="198"/>
      <c r="K1002" s="198"/>
      <c r="L1002" s="198"/>
      <c r="M1002" s="198"/>
      <c r="N1002" s="198"/>
      <c r="X1002" s="581"/>
      <c r="Y1002" s="581"/>
      <c r="Z1002" s="581"/>
      <c r="AA1002" s="581"/>
      <c r="AB1002" s="581"/>
      <c r="AC1002" s="581"/>
      <c r="AD1002" s="581"/>
      <c r="AE1002" s="581"/>
      <c r="AF1002" s="581"/>
      <c r="AG1002" s="581"/>
      <c r="AH1002" s="581"/>
      <c r="AJ1002" s="198"/>
      <c r="AL1002" s="681" t="s">
        <v>570</v>
      </c>
      <c r="AM1002" s="681" t="s">
        <v>751</v>
      </c>
      <c r="AO1002" s="581"/>
      <c r="AP1002" s="581"/>
    </row>
    <row r="1003" spans="10:42">
      <c r="J1003" s="198"/>
      <c r="K1003" s="198"/>
      <c r="L1003" s="198"/>
      <c r="M1003" s="198"/>
      <c r="N1003" s="198"/>
      <c r="X1003" s="581"/>
      <c r="Y1003" s="581"/>
      <c r="Z1003" s="581"/>
      <c r="AA1003" s="581"/>
      <c r="AB1003" s="581"/>
      <c r="AC1003" s="581"/>
      <c r="AD1003" s="581"/>
      <c r="AE1003" s="581"/>
      <c r="AF1003" s="581"/>
      <c r="AG1003" s="581"/>
      <c r="AH1003" s="581"/>
      <c r="AJ1003" s="198"/>
      <c r="AL1003" s="681" t="s">
        <v>570</v>
      </c>
      <c r="AM1003" s="681" t="s">
        <v>533</v>
      </c>
      <c r="AO1003" s="581"/>
      <c r="AP1003" s="581"/>
    </row>
    <row r="1004" spans="10:42">
      <c r="J1004" s="198"/>
      <c r="K1004" s="198"/>
      <c r="L1004" s="198"/>
      <c r="M1004" s="198"/>
      <c r="N1004" s="198"/>
      <c r="X1004" s="581"/>
      <c r="Y1004" s="581"/>
      <c r="Z1004" s="581"/>
      <c r="AA1004" s="581"/>
      <c r="AB1004" s="581"/>
      <c r="AC1004" s="581"/>
      <c r="AD1004" s="581"/>
      <c r="AE1004" s="581"/>
      <c r="AF1004" s="581"/>
      <c r="AG1004" s="581"/>
      <c r="AH1004" s="581"/>
      <c r="AJ1004" s="198"/>
      <c r="AL1004" s="681" t="s">
        <v>570</v>
      </c>
      <c r="AM1004" s="681" t="s">
        <v>660</v>
      </c>
      <c r="AO1004" s="581"/>
      <c r="AP1004" s="581"/>
    </row>
    <row r="1005" spans="10:42">
      <c r="J1005" s="198"/>
      <c r="K1005" s="198"/>
      <c r="L1005" s="198"/>
      <c r="M1005" s="198"/>
      <c r="N1005" s="198"/>
      <c r="X1005" s="581"/>
      <c r="Y1005" s="581"/>
      <c r="Z1005" s="581"/>
      <c r="AA1005" s="581"/>
      <c r="AB1005" s="581"/>
      <c r="AC1005" s="581"/>
      <c r="AD1005" s="581"/>
      <c r="AE1005" s="581"/>
      <c r="AF1005" s="581"/>
      <c r="AG1005" s="581"/>
      <c r="AH1005" s="581"/>
      <c r="AJ1005" s="198"/>
      <c r="AL1005" s="681" t="s">
        <v>570</v>
      </c>
      <c r="AM1005" s="681" t="s">
        <v>820</v>
      </c>
      <c r="AO1005" s="581"/>
      <c r="AP1005" s="581"/>
    </row>
    <row r="1006" spans="10:42">
      <c r="J1006" s="198"/>
      <c r="K1006" s="198"/>
      <c r="L1006" s="198"/>
      <c r="M1006" s="198"/>
      <c r="N1006" s="198"/>
      <c r="X1006" s="581"/>
      <c r="Y1006" s="581"/>
      <c r="Z1006" s="581"/>
      <c r="AA1006" s="581"/>
      <c r="AB1006" s="581"/>
      <c r="AC1006" s="581"/>
      <c r="AD1006" s="581"/>
      <c r="AE1006" s="581"/>
      <c r="AF1006" s="581"/>
      <c r="AG1006" s="581"/>
      <c r="AH1006" s="581"/>
      <c r="AJ1006" s="198"/>
      <c r="AL1006" s="681" t="s">
        <v>570</v>
      </c>
      <c r="AM1006" s="681" t="s">
        <v>1410</v>
      </c>
      <c r="AO1006" s="581"/>
      <c r="AP1006" s="581"/>
    </row>
    <row r="1007" spans="10:42">
      <c r="J1007" s="198"/>
      <c r="K1007" s="198"/>
      <c r="L1007" s="198"/>
      <c r="M1007" s="198"/>
      <c r="N1007" s="198"/>
      <c r="X1007" s="581"/>
      <c r="Y1007" s="581"/>
      <c r="Z1007" s="581"/>
      <c r="AA1007" s="581"/>
      <c r="AB1007" s="581"/>
      <c r="AC1007" s="581"/>
      <c r="AD1007" s="581"/>
      <c r="AE1007" s="581"/>
      <c r="AF1007" s="581"/>
      <c r="AG1007" s="581"/>
      <c r="AH1007" s="581"/>
      <c r="AJ1007" s="198"/>
      <c r="AL1007" s="681" t="s">
        <v>570</v>
      </c>
      <c r="AM1007" s="681" t="s">
        <v>1126</v>
      </c>
      <c r="AO1007" s="581"/>
      <c r="AP1007" s="581"/>
    </row>
    <row r="1008" spans="10:42">
      <c r="J1008" s="198"/>
      <c r="K1008" s="198"/>
      <c r="L1008" s="198"/>
      <c r="M1008" s="198"/>
      <c r="N1008" s="198"/>
      <c r="X1008" s="581"/>
      <c r="Y1008" s="581"/>
      <c r="Z1008" s="581"/>
      <c r="AA1008" s="581"/>
      <c r="AB1008" s="581"/>
      <c r="AC1008" s="581"/>
      <c r="AD1008" s="581"/>
      <c r="AE1008" s="581"/>
      <c r="AF1008" s="581"/>
      <c r="AG1008" s="581"/>
      <c r="AH1008" s="581"/>
      <c r="AJ1008" s="198"/>
      <c r="AL1008" s="681" t="s">
        <v>570</v>
      </c>
      <c r="AM1008" s="681" t="s">
        <v>1413</v>
      </c>
      <c r="AO1008" s="581"/>
      <c r="AP1008" s="581"/>
    </row>
    <row r="1009" spans="10:42">
      <c r="J1009" s="198"/>
      <c r="K1009" s="198"/>
      <c r="L1009" s="198"/>
      <c r="M1009" s="198"/>
      <c r="N1009" s="198"/>
      <c r="X1009" s="581"/>
      <c r="Y1009" s="581"/>
      <c r="Z1009" s="581"/>
      <c r="AA1009" s="581"/>
      <c r="AB1009" s="581"/>
      <c r="AC1009" s="581"/>
      <c r="AD1009" s="581"/>
      <c r="AE1009" s="581"/>
      <c r="AF1009" s="581"/>
      <c r="AG1009" s="581"/>
      <c r="AH1009" s="581"/>
      <c r="AJ1009" s="198"/>
      <c r="AL1009" s="681" t="s">
        <v>570</v>
      </c>
      <c r="AM1009" s="681" t="s">
        <v>1127</v>
      </c>
      <c r="AO1009" s="581"/>
      <c r="AP1009" s="581"/>
    </row>
    <row r="1010" spans="10:42">
      <c r="J1010" s="198"/>
      <c r="K1010" s="198"/>
      <c r="L1010" s="198"/>
      <c r="M1010" s="198"/>
      <c r="N1010" s="198"/>
      <c r="X1010" s="581"/>
      <c r="Y1010" s="581"/>
      <c r="Z1010" s="581"/>
      <c r="AA1010" s="581"/>
      <c r="AB1010" s="581"/>
      <c r="AC1010" s="581"/>
      <c r="AD1010" s="581"/>
      <c r="AE1010" s="581"/>
      <c r="AF1010" s="581"/>
      <c r="AG1010" s="581"/>
      <c r="AH1010" s="581"/>
      <c r="AJ1010" s="198"/>
      <c r="AL1010" s="681" t="s">
        <v>570</v>
      </c>
      <c r="AM1010" s="681" t="s">
        <v>293</v>
      </c>
      <c r="AO1010" s="581"/>
      <c r="AP1010" s="581"/>
    </row>
    <row r="1011" spans="10:42">
      <c r="J1011" s="198"/>
      <c r="K1011" s="198"/>
      <c r="L1011" s="198"/>
      <c r="M1011" s="198"/>
      <c r="N1011" s="198"/>
      <c r="X1011" s="581"/>
      <c r="Y1011" s="581"/>
      <c r="Z1011" s="581"/>
      <c r="AA1011" s="581"/>
      <c r="AB1011" s="581"/>
      <c r="AC1011" s="581"/>
      <c r="AD1011" s="581"/>
      <c r="AE1011" s="581"/>
      <c r="AF1011" s="581"/>
      <c r="AG1011" s="581"/>
      <c r="AH1011" s="581"/>
      <c r="AJ1011" s="198"/>
      <c r="AL1011" s="681" t="s">
        <v>570</v>
      </c>
      <c r="AM1011" s="681" t="s">
        <v>1041</v>
      </c>
      <c r="AO1011" s="581"/>
      <c r="AP1011" s="581"/>
    </row>
    <row r="1012" spans="10:42">
      <c r="J1012" s="198"/>
      <c r="K1012" s="198"/>
      <c r="L1012" s="198"/>
      <c r="M1012" s="198"/>
      <c r="N1012" s="198"/>
      <c r="X1012" s="581"/>
      <c r="Y1012" s="581"/>
      <c r="Z1012" s="581"/>
      <c r="AA1012" s="581"/>
      <c r="AB1012" s="581"/>
      <c r="AC1012" s="581"/>
      <c r="AD1012" s="581"/>
      <c r="AE1012" s="581"/>
      <c r="AF1012" s="581"/>
      <c r="AG1012" s="581"/>
      <c r="AH1012" s="581"/>
      <c r="AJ1012" s="198"/>
      <c r="AL1012" s="681" t="s">
        <v>570</v>
      </c>
      <c r="AM1012" s="681" t="s">
        <v>636</v>
      </c>
      <c r="AO1012" s="581"/>
      <c r="AP1012" s="581"/>
    </row>
    <row r="1013" spans="10:42">
      <c r="J1013" s="198"/>
      <c r="K1013" s="198"/>
      <c r="L1013" s="198"/>
      <c r="M1013" s="198"/>
      <c r="N1013" s="198"/>
      <c r="X1013" s="581"/>
      <c r="Y1013" s="581"/>
      <c r="Z1013" s="581"/>
      <c r="AA1013" s="581"/>
      <c r="AB1013" s="581"/>
      <c r="AC1013" s="581"/>
      <c r="AD1013" s="581"/>
      <c r="AE1013" s="581"/>
      <c r="AF1013" s="581"/>
      <c r="AG1013" s="581"/>
      <c r="AH1013" s="581"/>
      <c r="AJ1013" s="198"/>
      <c r="AL1013" s="681" t="s">
        <v>570</v>
      </c>
      <c r="AM1013" s="681" t="s">
        <v>852</v>
      </c>
      <c r="AO1013" s="581"/>
      <c r="AP1013" s="581"/>
    </row>
    <row r="1014" spans="10:42">
      <c r="J1014" s="198"/>
      <c r="K1014" s="198"/>
      <c r="L1014" s="198"/>
      <c r="M1014" s="198"/>
      <c r="N1014" s="198"/>
      <c r="X1014" s="581"/>
      <c r="Y1014" s="581"/>
      <c r="Z1014" s="581"/>
      <c r="AA1014" s="581"/>
      <c r="AB1014" s="581"/>
      <c r="AC1014" s="581"/>
      <c r="AD1014" s="581"/>
      <c r="AE1014" s="581"/>
      <c r="AF1014" s="581"/>
      <c r="AG1014" s="581"/>
      <c r="AH1014" s="581"/>
      <c r="AJ1014" s="198"/>
      <c r="AL1014" s="681" t="s">
        <v>570</v>
      </c>
      <c r="AM1014" s="681" t="s">
        <v>1418</v>
      </c>
      <c r="AO1014" s="581"/>
      <c r="AP1014" s="581"/>
    </row>
    <row r="1015" spans="10:42">
      <c r="J1015" s="198"/>
      <c r="K1015" s="198"/>
      <c r="L1015" s="198"/>
      <c r="M1015" s="198"/>
      <c r="N1015" s="198"/>
      <c r="X1015" s="581"/>
      <c r="Y1015" s="581"/>
      <c r="Z1015" s="581"/>
      <c r="AA1015" s="581"/>
      <c r="AB1015" s="581"/>
      <c r="AC1015" s="581"/>
      <c r="AD1015" s="581"/>
      <c r="AE1015" s="581"/>
      <c r="AF1015" s="581"/>
      <c r="AG1015" s="581"/>
      <c r="AH1015" s="581"/>
      <c r="AJ1015" s="198"/>
      <c r="AL1015" s="681" t="s">
        <v>570</v>
      </c>
      <c r="AM1015" s="681" t="s">
        <v>1081</v>
      </c>
      <c r="AO1015" s="581"/>
      <c r="AP1015" s="581"/>
    </row>
    <row r="1016" spans="10:42">
      <c r="J1016" s="198"/>
      <c r="K1016" s="198"/>
      <c r="L1016" s="198"/>
      <c r="M1016" s="198"/>
      <c r="N1016" s="198"/>
      <c r="X1016" s="581"/>
      <c r="Y1016" s="581"/>
      <c r="Z1016" s="581"/>
      <c r="AA1016" s="581"/>
      <c r="AB1016" s="581"/>
      <c r="AC1016" s="581"/>
      <c r="AD1016" s="581"/>
      <c r="AE1016" s="581"/>
      <c r="AF1016" s="581"/>
      <c r="AG1016" s="581"/>
      <c r="AH1016" s="581"/>
      <c r="AJ1016" s="198"/>
      <c r="AL1016" s="681" t="s">
        <v>570</v>
      </c>
      <c r="AM1016" s="681" t="s">
        <v>955</v>
      </c>
      <c r="AO1016" s="581"/>
      <c r="AP1016" s="581"/>
    </row>
    <row r="1017" spans="10:42">
      <c r="J1017" s="198"/>
      <c r="K1017" s="198"/>
      <c r="L1017" s="198"/>
      <c r="M1017" s="198"/>
      <c r="N1017" s="198"/>
      <c r="X1017" s="581"/>
      <c r="Y1017" s="581"/>
      <c r="Z1017" s="581"/>
      <c r="AA1017" s="581"/>
      <c r="AB1017" s="581"/>
      <c r="AC1017" s="581"/>
      <c r="AD1017" s="581"/>
      <c r="AE1017" s="581"/>
      <c r="AF1017" s="581"/>
      <c r="AG1017" s="581"/>
      <c r="AH1017" s="581"/>
      <c r="AJ1017" s="198"/>
      <c r="AL1017" s="681" t="s">
        <v>570</v>
      </c>
      <c r="AM1017" s="681" t="s">
        <v>246</v>
      </c>
      <c r="AO1017" s="581"/>
      <c r="AP1017" s="581"/>
    </row>
    <row r="1018" spans="10:42">
      <c r="J1018" s="198"/>
      <c r="K1018" s="198"/>
      <c r="L1018" s="198"/>
      <c r="M1018" s="198"/>
      <c r="N1018" s="198"/>
      <c r="X1018" s="581"/>
      <c r="Y1018" s="581"/>
      <c r="Z1018" s="581"/>
      <c r="AA1018" s="581"/>
      <c r="AB1018" s="581"/>
      <c r="AC1018" s="581"/>
      <c r="AD1018" s="581"/>
      <c r="AE1018" s="581"/>
      <c r="AF1018" s="581"/>
      <c r="AG1018" s="581"/>
      <c r="AH1018" s="581"/>
      <c r="AJ1018" s="198"/>
      <c r="AL1018" s="681" t="s">
        <v>570</v>
      </c>
      <c r="AM1018" s="681" t="s">
        <v>1424</v>
      </c>
      <c r="AO1018" s="581"/>
      <c r="AP1018" s="581"/>
    </row>
    <row r="1019" spans="10:42">
      <c r="J1019" s="198"/>
      <c r="K1019" s="198"/>
      <c r="L1019" s="198"/>
      <c r="M1019" s="198"/>
      <c r="N1019" s="198"/>
      <c r="X1019" s="581"/>
      <c r="Y1019" s="581"/>
      <c r="Z1019" s="581"/>
      <c r="AA1019" s="581"/>
      <c r="AB1019" s="581"/>
      <c r="AC1019" s="581"/>
      <c r="AD1019" s="581"/>
      <c r="AE1019" s="581"/>
      <c r="AF1019" s="581"/>
      <c r="AG1019" s="581"/>
      <c r="AH1019" s="581"/>
      <c r="AJ1019" s="198"/>
      <c r="AL1019" s="681" t="s">
        <v>570</v>
      </c>
      <c r="AM1019" s="681" t="s">
        <v>1135</v>
      </c>
      <c r="AO1019" s="581"/>
      <c r="AP1019" s="581"/>
    </row>
    <row r="1020" spans="10:42">
      <c r="J1020" s="198"/>
      <c r="K1020" s="198"/>
      <c r="L1020" s="198"/>
      <c r="M1020" s="198"/>
      <c r="N1020" s="198"/>
      <c r="X1020" s="581"/>
      <c r="Y1020" s="581"/>
      <c r="Z1020" s="581"/>
      <c r="AA1020" s="581"/>
      <c r="AB1020" s="581"/>
      <c r="AC1020" s="581"/>
      <c r="AD1020" s="581"/>
      <c r="AE1020" s="581"/>
      <c r="AF1020" s="581"/>
      <c r="AG1020" s="581"/>
      <c r="AH1020" s="581"/>
      <c r="AJ1020" s="198"/>
      <c r="AL1020" s="681" t="s">
        <v>570</v>
      </c>
      <c r="AM1020" s="681" t="s">
        <v>957</v>
      </c>
      <c r="AO1020" s="581"/>
      <c r="AP1020" s="581"/>
    </row>
    <row r="1021" spans="10:42">
      <c r="J1021" s="198"/>
      <c r="K1021" s="198"/>
      <c r="L1021" s="198"/>
      <c r="M1021" s="198"/>
      <c r="N1021" s="198"/>
      <c r="X1021" s="581"/>
      <c r="Y1021" s="581"/>
      <c r="Z1021" s="581"/>
      <c r="AA1021" s="581"/>
      <c r="AB1021" s="581"/>
      <c r="AC1021" s="581"/>
      <c r="AD1021" s="581"/>
      <c r="AE1021" s="581"/>
      <c r="AF1021" s="581"/>
      <c r="AG1021" s="581"/>
      <c r="AH1021" s="581"/>
      <c r="AJ1021" s="198"/>
      <c r="AL1021" s="681" t="s">
        <v>570</v>
      </c>
      <c r="AM1021" s="681" t="s">
        <v>1138</v>
      </c>
      <c r="AO1021" s="581"/>
      <c r="AP1021" s="581"/>
    </row>
    <row r="1022" spans="10:42">
      <c r="J1022" s="198"/>
      <c r="K1022" s="198"/>
      <c r="L1022" s="198"/>
      <c r="M1022" s="198"/>
      <c r="N1022" s="198"/>
      <c r="X1022" s="581"/>
      <c r="Y1022" s="581"/>
      <c r="Z1022" s="581"/>
      <c r="AA1022" s="581"/>
      <c r="AB1022" s="581"/>
      <c r="AC1022" s="581"/>
      <c r="AD1022" s="581"/>
      <c r="AE1022" s="581"/>
      <c r="AF1022" s="581"/>
      <c r="AG1022" s="581"/>
      <c r="AH1022" s="581"/>
      <c r="AJ1022" s="198"/>
      <c r="AL1022" s="681" t="s">
        <v>570</v>
      </c>
      <c r="AM1022" s="681" t="s">
        <v>806</v>
      </c>
      <c r="AO1022" s="581"/>
      <c r="AP1022" s="581"/>
    </row>
    <row r="1023" spans="10:42">
      <c r="J1023" s="198"/>
      <c r="K1023" s="198"/>
      <c r="L1023" s="198"/>
      <c r="M1023" s="198"/>
      <c r="N1023" s="198"/>
      <c r="X1023" s="581"/>
      <c r="Y1023" s="581"/>
      <c r="Z1023" s="581"/>
      <c r="AA1023" s="581"/>
      <c r="AB1023" s="581"/>
      <c r="AC1023" s="581"/>
      <c r="AD1023" s="581"/>
      <c r="AE1023" s="581"/>
      <c r="AF1023" s="581"/>
      <c r="AG1023" s="581"/>
      <c r="AH1023" s="581"/>
      <c r="AJ1023" s="198"/>
      <c r="AL1023" s="681" t="s">
        <v>570</v>
      </c>
      <c r="AM1023" s="681" t="s">
        <v>1140</v>
      </c>
      <c r="AO1023" s="581"/>
      <c r="AP1023" s="581"/>
    </row>
    <row r="1024" spans="10:42">
      <c r="J1024" s="198"/>
      <c r="K1024" s="198"/>
      <c r="L1024" s="198"/>
      <c r="M1024" s="198"/>
      <c r="N1024" s="198"/>
      <c r="X1024" s="581"/>
      <c r="Y1024" s="581"/>
      <c r="Z1024" s="581"/>
      <c r="AA1024" s="581"/>
      <c r="AB1024" s="581"/>
      <c r="AC1024" s="581"/>
      <c r="AD1024" s="581"/>
      <c r="AE1024" s="581"/>
      <c r="AF1024" s="581"/>
      <c r="AG1024" s="581"/>
      <c r="AH1024" s="581"/>
      <c r="AJ1024" s="198"/>
      <c r="AL1024" s="681" t="s">
        <v>570</v>
      </c>
      <c r="AM1024" s="681" t="s">
        <v>1787</v>
      </c>
      <c r="AO1024" s="581"/>
      <c r="AP1024" s="581"/>
    </row>
    <row r="1025" spans="10:42">
      <c r="J1025" s="198"/>
      <c r="K1025" s="198"/>
      <c r="L1025" s="198"/>
      <c r="M1025" s="198"/>
      <c r="N1025" s="198"/>
      <c r="X1025" s="581"/>
      <c r="Y1025" s="581"/>
      <c r="Z1025" s="581"/>
      <c r="AA1025" s="581"/>
      <c r="AB1025" s="581"/>
      <c r="AC1025" s="581"/>
      <c r="AD1025" s="581"/>
      <c r="AE1025" s="581"/>
      <c r="AF1025" s="581"/>
      <c r="AG1025" s="581"/>
      <c r="AH1025" s="581"/>
      <c r="AJ1025" s="198"/>
      <c r="AL1025" s="681" t="s">
        <v>570</v>
      </c>
      <c r="AM1025" s="681" t="s">
        <v>1142</v>
      </c>
      <c r="AO1025" s="581"/>
      <c r="AP1025" s="581"/>
    </row>
    <row r="1026" spans="10:42">
      <c r="J1026" s="198"/>
      <c r="K1026" s="198"/>
      <c r="L1026" s="198"/>
      <c r="M1026" s="198"/>
      <c r="N1026" s="198"/>
      <c r="X1026" s="581"/>
      <c r="Y1026" s="581"/>
      <c r="Z1026" s="581"/>
      <c r="AA1026" s="581"/>
      <c r="AB1026" s="581"/>
      <c r="AC1026" s="581"/>
      <c r="AD1026" s="581"/>
      <c r="AE1026" s="581"/>
      <c r="AF1026" s="581"/>
      <c r="AG1026" s="581"/>
      <c r="AH1026" s="581"/>
      <c r="AJ1026" s="198"/>
      <c r="AL1026" s="681" t="s">
        <v>570</v>
      </c>
      <c r="AM1026" s="681" t="s">
        <v>545</v>
      </c>
      <c r="AO1026" s="581"/>
      <c r="AP1026" s="581"/>
    </row>
    <row r="1027" spans="10:42">
      <c r="J1027" s="198"/>
      <c r="K1027" s="198"/>
      <c r="L1027" s="198"/>
      <c r="M1027" s="198"/>
      <c r="N1027" s="198"/>
      <c r="X1027" s="581"/>
      <c r="Y1027" s="581"/>
      <c r="Z1027" s="581"/>
      <c r="AA1027" s="581"/>
      <c r="AB1027" s="581"/>
      <c r="AC1027" s="581"/>
      <c r="AD1027" s="581"/>
      <c r="AE1027" s="581"/>
      <c r="AF1027" s="581"/>
      <c r="AG1027" s="581"/>
      <c r="AH1027" s="581"/>
      <c r="AJ1027" s="198"/>
      <c r="AL1027" s="681" t="s">
        <v>570</v>
      </c>
      <c r="AM1027" s="681" t="s">
        <v>886</v>
      </c>
      <c r="AO1027" s="581"/>
      <c r="AP1027" s="581"/>
    </row>
    <row r="1028" spans="10:42">
      <c r="J1028" s="198"/>
      <c r="K1028" s="198"/>
      <c r="L1028" s="198"/>
      <c r="M1028" s="198"/>
      <c r="N1028" s="198"/>
      <c r="X1028" s="581"/>
      <c r="Y1028" s="581"/>
      <c r="Z1028" s="581"/>
      <c r="AA1028" s="581"/>
      <c r="AB1028" s="581"/>
      <c r="AC1028" s="581"/>
      <c r="AD1028" s="581"/>
      <c r="AE1028" s="581"/>
      <c r="AF1028" s="581"/>
      <c r="AG1028" s="581"/>
      <c r="AH1028" s="581"/>
      <c r="AJ1028" s="198"/>
      <c r="AL1028" s="681" t="s">
        <v>570</v>
      </c>
      <c r="AM1028" s="681" t="s">
        <v>1148</v>
      </c>
      <c r="AO1028" s="581"/>
      <c r="AP1028" s="581"/>
    </row>
    <row r="1029" spans="10:42">
      <c r="J1029" s="198"/>
      <c r="K1029" s="198"/>
      <c r="L1029" s="198"/>
      <c r="M1029" s="198"/>
      <c r="N1029" s="198"/>
      <c r="X1029" s="581"/>
      <c r="Y1029" s="581"/>
      <c r="Z1029" s="581"/>
      <c r="AA1029" s="581"/>
      <c r="AB1029" s="581"/>
      <c r="AC1029" s="581"/>
      <c r="AD1029" s="581"/>
      <c r="AE1029" s="581"/>
      <c r="AF1029" s="581"/>
      <c r="AG1029" s="581"/>
      <c r="AH1029" s="581"/>
      <c r="AJ1029" s="198"/>
      <c r="AL1029" s="681" t="s">
        <v>570</v>
      </c>
      <c r="AM1029" s="681" t="s">
        <v>40</v>
      </c>
      <c r="AO1029" s="581"/>
      <c r="AP1029" s="581"/>
    </row>
    <row r="1030" spans="10:42">
      <c r="J1030" s="198"/>
      <c r="K1030" s="198"/>
      <c r="L1030" s="198"/>
      <c r="M1030" s="198"/>
      <c r="N1030" s="198"/>
      <c r="X1030" s="581"/>
      <c r="Y1030" s="581"/>
      <c r="Z1030" s="581"/>
      <c r="AA1030" s="581"/>
      <c r="AB1030" s="581"/>
      <c r="AC1030" s="581"/>
      <c r="AD1030" s="581"/>
      <c r="AE1030" s="581"/>
      <c r="AF1030" s="581"/>
      <c r="AG1030" s="581"/>
      <c r="AH1030" s="581"/>
      <c r="AJ1030" s="198"/>
      <c r="AL1030" s="681" t="s">
        <v>570</v>
      </c>
      <c r="AM1030" s="681" t="s">
        <v>1152</v>
      </c>
      <c r="AO1030" s="581"/>
      <c r="AP1030" s="581"/>
    </row>
    <row r="1031" spans="10:42">
      <c r="J1031" s="198"/>
      <c r="K1031" s="198"/>
      <c r="L1031" s="198"/>
      <c r="M1031" s="198"/>
      <c r="N1031" s="198"/>
      <c r="X1031" s="581"/>
      <c r="Y1031" s="581"/>
      <c r="Z1031" s="581"/>
      <c r="AA1031" s="581"/>
      <c r="AB1031" s="581"/>
      <c r="AC1031" s="581"/>
      <c r="AD1031" s="581"/>
      <c r="AE1031" s="581"/>
      <c r="AF1031" s="581"/>
      <c r="AG1031" s="581"/>
      <c r="AH1031" s="581"/>
      <c r="AJ1031" s="198"/>
      <c r="AL1031" s="681" t="s">
        <v>570</v>
      </c>
      <c r="AM1031" s="681" t="s">
        <v>1789</v>
      </c>
      <c r="AO1031" s="581"/>
      <c r="AP1031" s="581"/>
    </row>
    <row r="1032" spans="10:42">
      <c r="J1032" s="198"/>
      <c r="K1032" s="198"/>
      <c r="L1032" s="198"/>
      <c r="M1032" s="198"/>
      <c r="N1032" s="198"/>
      <c r="X1032" s="581"/>
      <c r="Y1032" s="581"/>
      <c r="Z1032" s="581"/>
      <c r="AA1032" s="581"/>
      <c r="AB1032" s="581"/>
      <c r="AC1032" s="581"/>
      <c r="AD1032" s="581"/>
      <c r="AE1032" s="581"/>
      <c r="AF1032" s="581"/>
      <c r="AG1032" s="581"/>
      <c r="AH1032" s="581"/>
      <c r="AJ1032" s="198"/>
      <c r="AL1032" s="681" t="s">
        <v>570</v>
      </c>
      <c r="AM1032" s="681" t="s">
        <v>56</v>
      </c>
      <c r="AO1032" s="581"/>
      <c r="AP1032" s="581"/>
    </row>
    <row r="1033" spans="10:42">
      <c r="J1033" s="198"/>
      <c r="K1033" s="198"/>
      <c r="L1033" s="198"/>
      <c r="M1033" s="198"/>
      <c r="N1033" s="198"/>
      <c r="X1033" s="581"/>
      <c r="Y1033" s="581"/>
      <c r="Z1033" s="581"/>
      <c r="AA1033" s="581"/>
      <c r="AB1033" s="581"/>
      <c r="AC1033" s="581"/>
      <c r="AD1033" s="581"/>
      <c r="AE1033" s="581"/>
      <c r="AF1033" s="581"/>
      <c r="AG1033" s="581"/>
      <c r="AH1033" s="581"/>
      <c r="AJ1033" s="198"/>
      <c r="AL1033" s="681" t="s">
        <v>570</v>
      </c>
      <c r="AM1033" s="681" t="s">
        <v>1427</v>
      </c>
      <c r="AO1033" s="581"/>
      <c r="AP1033" s="581"/>
    </row>
    <row r="1034" spans="10:42">
      <c r="J1034" s="198"/>
      <c r="K1034" s="198"/>
      <c r="L1034" s="198"/>
      <c r="M1034" s="198"/>
      <c r="N1034" s="198"/>
      <c r="X1034" s="581"/>
      <c r="Y1034" s="581"/>
      <c r="Z1034" s="581"/>
      <c r="AA1034" s="581"/>
      <c r="AB1034" s="581"/>
      <c r="AC1034" s="581"/>
      <c r="AD1034" s="581"/>
      <c r="AE1034" s="581"/>
      <c r="AF1034" s="581"/>
      <c r="AG1034" s="581"/>
      <c r="AH1034" s="581"/>
      <c r="AJ1034" s="198"/>
      <c r="AL1034" s="681" t="s">
        <v>570</v>
      </c>
      <c r="AM1034" s="681" t="s">
        <v>1040</v>
      </c>
      <c r="AO1034" s="581"/>
      <c r="AP1034" s="581"/>
    </row>
    <row r="1035" spans="10:42">
      <c r="J1035" s="198"/>
      <c r="K1035" s="198"/>
      <c r="L1035" s="198"/>
      <c r="M1035" s="198"/>
      <c r="N1035" s="198"/>
      <c r="X1035" s="581"/>
      <c r="Y1035" s="581"/>
      <c r="Z1035" s="581"/>
      <c r="AA1035" s="581"/>
      <c r="AB1035" s="581"/>
      <c r="AC1035" s="581"/>
      <c r="AD1035" s="581"/>
      <c r="AE1035" s="581"/>
      <c r="AF1035" s="581"/>
      <c r="AG1035" s="581"/>
      <c r="AH1035" s="581"/>
      <c r="AJ1035" s="198"/>
      <c r="AL1035" s="681" t="s">
        <v>570</v>
      </c>
      <c r="AM1035" s="681" t="s">
        <v>1018</v>
      </c>
      <c r="AO1035" s="581"/>
      <c r="AP1035" s="581"/>
    </row>
    <row r="1036" spans="10:42">
      <c r="J1036" s="198"/>
      <c r="K1036" s="198"/>
      <c r="L1036" s="198"/>
      <c r="M1036" s="198"/>
      <c r="N1036" s="198"/>
      <c r="X1036" s="581"/>
      <c r="Y1036" s="581"/>
      <c r="Z1036" s="581"/>
      <c r="AA1036" s="581"/>
      <c r="AB1036" s="581"/>
      <c r="AC1036" s="581"/>
      <c r="AD1036" s="581"/>
      <c r="AE1036" s="581"/>
      <c r="AF1036" s="581"/>
      <c r="AG1036" s="581"/>
      <c r="AH1036" s="581"/>
      <c r="AJ1036" s="198"/>
      <c r="AL1036" s="681" t="s">
        <v>570</v>
      </c>
      <c r="AM1036" s="681" t="s">
        <v>1125</v>
      </c>
      <c r="AO1036" s="581"/>
      <c r="AP1036" s="581"/>
    </row>
    <row r="1037" spans="10:42">
      <c r="J1037" s="198"/>
      <c r="K1037" s="198"/>
      <c r="L1037" s="198"/>
      <c r="M1037" s="198"/>
      <c r="N1037" s="198"/>
      <c r="X1037" s="581"/>
      <c r="Y1037" s="581"/>
      <c r="Z1037" s="581"/>
      <c r="AA1037" s="581"/>
      <c r="AB1037" s="581"/>
      <c r="AC1037" s="581"/>
      <c r="AD1037" s="581"/>
      <c r="AE1037" s="581"/>
      <c r="AF1037" s="581"/>
      <c r="AG1037" s="581"/>
      <c r="AH1037" s="581"/>
      <c r="AJ1037" s="198"/>
      <c r="AL1037" s="681" t="s">
        <v>570</v>
      </c>
      <c r="AM1037" s="681" t="s">
        <v>1293</v>
      </c>
      <c r="AO1037" s="581"/>
      <c r="AP1037" s="581"/>
    </row>
    <row r="1038" spans="10:42">
      <c r="J1038" s="198"/>
      <c r="K1038" s="198"/>
      <c r="L1038" s="198"/>
      <c r="M1038" s="198"/>
      <c r="N1038" s="198"/>
      <c r="X1038" s="581"/>
      <c r="Y1038" s="581"/>
      <c r="Z1038" s="581"/>
      <c r="AA1038" s="581"/>
      <c r="AB1038" s="581"/>
      <c r="AC1038" s="581"/>
      <c r="AD1038" s="581"/>
      <c r="AE1038" s="581"/>
      <c r="AF1038" s="581"/>
      <c r="AG1038" s="581"/>
      <c r="AH1038" s="581"/>
      <c r="AJ1038" s="198"/>
      <c r="AL1038" s="681" t="s">
        <v>570</v>
      </c>
      <c r="AM1038" s="681" t="s">
        <v>32</v>
      </c>
      <c r="AO1038" s="581"/>
      <c r="AP1038" s="581"/>
    </row>
    <row r="1039" spans="10:42">
      <c r="J1039" s="198"/>
      <c r="K1039" s="198"/>
      <c r="L1039" s="198"/>
      <c r="M1039" s="198"/>
      <c r="N1039" s="198"/>
      <c r="X1039" s="581"/>
      <c r="Y1039" s="581"/>
      <c r="Z1039" s="581"/>
      <c r="AA1039" s="581"/>
      <c r="AB1039" s="581"/>
      <c r="AC1039" s="581"/>
      <c r="AD1039" s="581"/>
      <c r="AE1039" s="581"/>
      <c r="AF1039" s="581"/>
      <c r="AG1039" s="581"/>
      <c r="AH1039" s="581"/>
      <c r="AJ1039" s="198"/>
      <c r="AL1039" s="681" t="s">
        <v>570</v>
      </c>
      <c r="AM1039" s="681" t="s">
        <v>1732</v>
      </c>
      <c r="AO1039" s="581"/>
      <c r="AP1039" s="581"/>
    </row>
    <row r="1040" spans="10:42">
      <c r="J1040" s="198"/>
      <c r="K1040" s="198"/>
      <c r="L1040" s="198"/>
      <c r="M1040" s="198"/>
      <c r="N1040" s="198"/>
      <c r="X1040" s="581"/>
      <c r="Y1040" s="581"/>
      <c r="Z1040" s="581"/>
      <c r="AA1040" s="581"/>
      <c r="AB1040" s="581"/>
      <c r="AC1040" s="581"/>
      <c r="AD1040" s="581"/>
      <c r="AE1040" s="581"/>
      <c r="AF1040" s="581"/>
      <c r="AG1040" s="581"/>
      <c r="AH1040" s="581"/>
      <c r="AJ1040" s="198"/>
      <c r="AL1040" s="681" t="s">
        <v>570</v>
      </c>
      <c r="AM1040" s="681" t="s">
        <v>1678</v>
      </c>
      <c r="AO1040" s="581"/>
      <c r="AP1040" s="581"/>
    </row>
    <row r="1041" spans="10:42">
      <c r="J1041" s="198"/>
      <c r="K1041" s="198"/>
      <c r="L1041" s="198"/>
      <c r="M1041" s="198"/>
      <c r="N1041" s="198"/>
      <c r="X1041" s="581"/>
      <c r="Y1041" s="581"/>
      <c r="Z1041" s="581"/>
      <c r="AA1041" s="581"/>
      <c r="AB1041" s="581"/>
      <c r="AC1041" s="581"/>
      <c r="AD1041" s="581"/>
      <c r="AE1041" s="581"/>
      <c r="AF1041" s="581"/>
      <c r="AG1041" s="581"/>
      <c r="AH1041" s="581"/>
      <c r="AJ1041" s="198"/>
      <c r="AL1041" s="681" t="s">
        <v>570</v>
      </c>
      <c r="AM1041" s="681" t="s">
        <v>1790</v>
      </c>
      <c r="AO1041" s="581"/>
      <c r="AP1041" s="581"/>
    </row>
    <row r="1042" spans="10:42">
      <c r="J1042" s="198"/>
      <c r="K1042" s="198"/>
      <c r="L1042" s="198"/>
      <c r="M1042" s="198"/>
      <c r="N1042" s="198"/>
      <c r="X1042" s="581"/>
      <c r="Y1042" s="581"/>
      <c r="Z1042" s="581"/>
      <c r="AA1042" s="581"/>
      <c r="AB1042" s="581"/>
      <c r="AC1042" s="581"/>
      <c r="AD1042" s="581"/>
      <c r="AE1042" s="581"/>
      <c r="AF1042" s="581"/>
      <c r="AG1042" s="581"/>
      <c r="AH1042" s="581"/>
      <c r="AJ1042" s="198"/>
      <c r="AL1042" s="681" t="s">
        <v>570</v>
      </c>
      <c r="AM1042" s="681" t="s">
        <v>18</v>
      </c>
      <c r="AO1042" s="581"/>
      <c r="AP1042" s="581"/>
    </row>
    <row r="1043" spans="10:42">
      <c r="J1043" s="198"/>
      <c r="K1043" s="198"/>
      <c r="L1043" s="198"/>
      <c r="M1043" s="198"/>
      <c r="N1043" s="198"/>
      <c r="X1043" s="581"/>
      <c r="Y1043" s="581"/>
      <c r="Z1043" s="581"/>
      <c r="AA1043" s="581"/>
      <c r="AB1043" s="581"/>
      <c r="AC1043" s="581"/>
      <c r="AD1043" s="581"/>
      <c r="AE1043" s="581"/>
      <c r="AF1043" s="581"/>
      <c r="AG1043" s="581"/>
      <c r="AH1043" s="581"/>
      <c r="AJ1043" s="198"/>
      <c r="AL1043" s="681" t="s">
        <v>570</v>
      </c>
      <c r="AM1043" s="681" t="s">
        <v>1432</v>
      </c>
      <c r="AO1043" s="581"/>
      <c r="AP1043" s="581"/>
    </row>
    <row r="1044" spans="10:42">
      <c r="J1044" s="198"/>
      <c r="K1044" s="198"/>
      <c r="L1044" s="198"/>
      <c r="M1044" s="198"/>
      <c r="N1044" s="198"/>
      <c r="X1044" s="581"/>
      <c r="Y1044" s="581"/>
      <c r="Z1044" s="581"/>
      <c r="AA1044" s="581"/>
      <c r="AB1044" s="581"/>
      <c r="AC1044" s="581"/>
      <c r="AD1044" s="581"/>
      <c r="AE1044" s="581"/>
      <c r="AF1044" s="581"/>
      <c r="AG1044" s="581"/>
      <c r="AH1044" s="581"/>
      <c r="AJ1044" s="198"/>
      <c r="AL1044" s="681" t="s">
        <v>570</v>
      </c>
      <c r="AM1044" s="681" t="s">
        <v>794</v>
      </c>
      <c r="AO1044" s="581"/>
      <c r="AP1044" s="581"/>
    </row>
    <row r="1045" spans="10:42">
      <c r="J1045" s="198"/>
      <c r="K1045" s="198"/>
      <c r="L1045" s="198"/>
      <c r="M1045" s="198"/>
      <c r="N1045" s="198"/>
      <c r="X1045" s="581"/>
      <c r="Y1045" s="581"/>
      <c r="Z1045" s="581"/>
      <c r="AA1045" s="581"/>
      <c r="AB1045" s="581"/>
      <c r="AC1045" s="581"/>
      <c r="AD1045" s="581"/>
      <c r="AE1045" s="581"/>
      <c r="AF1045" s="581"/>
      <c r="AG1045" s="581"/>
      <c r="AH1045" s="581"/>
      <c r="AJ1045" s="198"/>
      <c r="AL1045" s="681" t="s">
        <v>570</v>
      </c>
      <c r="AM1045" s="681" t="s">
        <v>1434</v>
      </c>
      <c r="AO1045" s="581"/>
      <c r="AP1045" s="581"/>
    </row>
    <row r="1046" spans="10:42">
      <c r="J1046" s="198"/>
      <c r="K1046" s="198"/>
      <c r="L1046" s="198"/>
      <c r="M1046" s="198"/>
      <c r="N1046" s="198"/>
      <c r="X1046" s="581"/>
      <c r="Y1046" s="581"/>
      <c r="Z1046" s="581"/>
      <c r="AA1046" s="581"/>
      <c r="AB1046" s="581"/>
      <c r="AC1046" s="581"/>
      <c r="AD1046" s="581"/>
      <c r="AE1046" s="581"/>
      <c r="AF1046" s="581"/>
      <c r="AG1046" s="581"/>
      <c r="AH1046" s="581"/>
      <c r="AJ1046" s="198"/>
      <c r="AL1046" s="681" t="s">
        <v>337</v>
      </c>
      <c r="AM1046" s="681" t="s">
        <v>1158</v>
      </c>
      <c r="AO1046" s="581"/>
      <c r="AP1046" s="581"/>
    </row>
    <row r="1047" spans="10:42">
      <c r="J1047" s="198"/>
      <c r="K1047" s="198"/>
      <c r="L1047" s="198"/>
      <c r="M1047" s="198"/>
      <c r="N1047" s="198"/>
      <c r="X1047" s="581"/>
      <c r="Y1047" s="581"/>
      <c r="Z1047" s="581"/>
      <c r="AA1047" s="581"/>
      <c r="AB1047" s="581"/>
      <c r="AC1047" s="581"/>
      <c r="AD1047" s="581"/>
      <c r="AE1047" s="581"/>
      <c r="AF1047" s="581"/>
      <c r="AG1047" s="581"/>
      <c r="AH1047" s="581"/>
      <c r="AJ1047" s="198"/>
      <c r="AL1047" s="681" t="s">
        <v>337</v>
      </c>
      <c r="AM1047" s="681" t="s">
        <v>1160</v>
      </c>
      <c r="AO1047" s="581"/>
      <c r="AP1047" s="581"/>
    </row>
    <row r="1048" spans="10:42">
      <c r="J1048" s="198"/>
      <c r="K1048" s="198"/>
      <c r="L1048" s="198"/>
      <c r="M1048" s="198"/>
      <c r="N1048" s="198"/>
      <c r="X1048" s="581"/>
      <c r="Y1048" s="581"/>
      <c r="Z1048" s="581"/>
      <c r="AA1048" s="581"/>
      <c r="AB1048" s="581"/>
      <c r="AC1048" s="581"/>
      <c r="AD1048" s="581"/>
      <c r="AE1048" s="581"/>
      <c r="AF1048" s="581"/>
      <c r="AG1048" s="581"/>
      <c r="AH1048" s="581"/>
      <c r="AJ1048" s="198"/>
      <c r="AL1048" s="681" t="s">
        <v>337</v>
      </c>
      <c r="AM1048" s="681" t="s">
        <v>1192</v>
      </c>
      <c r="AO1048" s="581"/>
      <c r="AP1048" s="581"/>
    </row>
    <row r="1049" spans="10:42">
      <c r="J1049" s="198"/>
      <c r="K1049" s="198"/>
      <c r="L1049" s="198"/>
      <c r="M1049" s="198"/>
      <c r="N1049" s="198"/>
      <c r="X1049" s="581"/>
      <c r="Y1049" s="581"/>
      <c r="Z1049" s="581"/>
      <c r="AA1049" s="581"/>
      <c r="AB1049" s="581"/>
      <c r="AC1049" s="581"/>
      <c r="AD1049" s="581"/>
      <c r="AE1049" s="581"/>
      <c r="AF1049" s="581"/>
      <c r="AG1049" s="581"/>
      <c r="AH1049" s="581"/>
      <c r="AJ1049" s="198"/>
      <c r="AL1049" s="681" t="s">
        <v>337</v>
      </c>
      <c r="AM1049" s="681" t="s">
        <v>1791</v>
      </c>
      <c r="AO1049" s="581"/>
      <c r="AP1049" s="581"/>
    </row>
    <row r="1050" spans="10:42">
      <c r="J1050" s="198"/>
      <c r="K1050" s="198"/>
      <c r="L1050" s="198"/>
      <c r="M1050" s="198"/>
      <c r="N1050" s="198"/>
      <c r="X1050" s="581"/>
      <c r="Y1050" s="581"/>
      <c r="Z1050" s="581"/>
      <c r="AA1050" s="581"/>
      <c r="AB1050" s="581"/>
      <c r="AC1050" s="581"/>
      <c r="AD1050" s="581"/>
      <c r="AE1050" s="581"/>
      <c r="AF1050" s="581"/>
      <c r="AG1050" s="581"/>
      <c r="AH1050" s="581"/>
      <c r="AJ1050" s="198"/>
      <c r="AL1050" s="681" t="s">
        <v>337</v>
      </c>
      <c r="AM1050" s="681" t="s">
        <v>1168</v>
      </c>
      <c r="AO1050" s="581"/>
      <c r="AP1050" s="581"/>
    </row>
    <row r="1051" spans="10:42">
      <c r="J1051" s="198"/>
      <c r="K1051" s="198"/>
      <c r="L1051" s="198"/>
      <c r="M1051" s="198"/>
      <c r="N1051" s="198"/>
      <c r="X1051" s="581"/>
      <c r="Y1051" s="581"/>
      <c r="Z1051" s="581"/>
      <c r="AA1051" s="581"/>
      <c r="AB1051" s="581"/>
      <c r="AC1051" s="581"/>
      <c r="AD1051" s="581"/>
      <c r="AE1051" s="581"/>
      <c r="AF1051" s="581"/>
      <c r="AG1051" s="581"/>
      <c r="AH1051" s="581"/>
      <c r="AJ1051" s="198"/>
      <c r="AL1051" s="681" t="s">
        <v>337</v>
      </c>
      <c r="AM1051" s="681" t="s">
        <v>1172</v>
      </c>
      <c r="AO1051" s="581"/>
      <c r="AP1051" s="581"/>
    </row>
    <row r="1052" spans="10:42">
      <c r="J1052" s="198"/>
      <c r="K1052" s="198"/>
      <c r="L1052" s="198"/>
      <c r="M1052" s="198"/>
      <c r="N1052" s="198"/>
      <c r="X1052" s="581"/>
      <c r="Y1052" s="581"/>
      <c r="Z1052" s="581"/>
      <c r="AA1052" s="581"/>
      <c r="AB1052" s="581"/>
      <c r="AC1052" s="581"/>
      <c r="AD1052" s="581"/>
      <c r="AE1052" s="581"/>
      <c r="AF1052" s="581"/>
      <c r="AG1052" s="581"/>
      <c r="AH1052" s="581"/>
      <c r="AJ1052" s="198"/>
      <c r="AL1052" s="681" t="s">
        <v>337</v>
      </c>
      <c r="AM1052" s="681" t="s">
        <v>1436</v>
      </c>
      <c r="AO1052" s="581"/>
      <c r="AP1052" s="581"/>
    </row>
    <row r="1053" spans="10:42">
      <c r="J1053" s="198"/>
      <c r="K1053" s="198"/>
      <c r="L1053" s="198"/>
      <c r="M1053" s="198"/>
      <c r="N1053" s="198"/>
      <c r="X1053" s="581"/>
      <c r="Y1053" s="581"/>
      <c r="Z1053" s="581"/>
      <c r="AA1053" s="581"/>
      <c r="AB1053" s="581"/>
      <c r="AC1053" s="581"/>
      <c r="AD1053" s="581"/>
      <c r="AE1053" s="581"/>
      <c r="AF1053" s="581"/>
      <c r="AG1053" s="581"/>
      <c r="AH1053" s="581"/>
      <c r="AJ1053" s="198"/>
      <c r="AL1053" s="681" t="s">
        <v>337</v>
      </c>
      <c r="AM1053" s="681" t="s">
        <v>11</v>
      </c>
      <c r="AO1053" s="581"/>
      <c r="AP1053" s="581"/>
    </row>
    <row r="1054" spans="10:42">
      <c r="J1054" s="198"/>
      <c r="K1054" s="198"/>
      <c r="L1054" s="198"/>
      <c r="M1054" s="198"/>
      <c r="N1054" s="198"/>
      <c r="X1054" s="581"/>
      <c r="Y1054" s="581"/>
      <c r="Z1054" s="581"/>
      <c r="AA1054" s="581"/>
      <c r="AB1054" s="581"/>
      <c r="AC1054" s="581"/>
      <c r="AD1054" s="581"/>
      <c r="AE1054" s="581"/>
      <c r="AF1054" s="581"/>
      <c r="AG1054" s="581"/>
      <c r="AH1054" s="581"/>
      <c r="AJ1054" s="198"/>
      <c r="AL1054" s="681" t="s">
        <v>337</v>
      </c>
      <c r="AM1054" s="681" t="s">
        <v>1175</v>
      </c>
      <c r="AO1054" s="581"/>
      <c r="AP1054" s="581"/>
    </row>
    <row r="1055" spans="10:42">
      <c r="J1055" s="198"/>
      <c r="K1055" s="198"/>
      <c r="L1055" s="198"/>
      <c r="M1055" s="198"/>
      <c r="N1055" s="198"/>
      <c r="X1055" s="581"/>
      <c r="Y1055" s="581"/>
      <c r="Z1055" s="581"/>
      <c r="AA1055" s="581"/>
      <c r="AB1055" s="581"/>
      <c r="AC1055" s="581"/>
      <c r="AD1055" s="581"/>
      <c r="AE1055" s="581"/>
      <c r="AF1055" s="581"/>
      <c r="AG1055" s="581"/>
      <c r="AH1055" s="581"/>
      <c r="AJ1055" s="198"/>
      <c r="AL1055" s="681" t="s">
        <v>337</v>
      </c>
      <c r="AM1055" s="681" t="s">
        <v>1174</v>
      </c>
      <c r="AO1055" s="581"/>
      <c r="AP1055" s="581"/>
    </row>
    <row r="1056" spans="10:42">
      <c r="J1056" s="198"/>
      <c r="K1056" s="198"/>
      <c r="L1056" s="198"/>
      <c r="M1056" s="198"/>
      <c r="N1056" s="198"/>
      <c r="X1056" s="581"/>
      <c r="Y1056" s="581"/>
      <c r="Z1056" s="581"/>
      <c r="AA1056" s="581"/>
      <c r="AB1056" s="581"/>
      <c r="AC1056" s="581"/>
      <c r="AD1056" s="581"/>
      <c r="AE1056" s="581"/>
      <c r="AF1056" s="581"/>
      <c r="AG1056" s="581"/>
      <c r="AH1056" s="581"/>
      <c r="AJ1056" s="198"/>
      <c r="AL1056" s="681" t="s">
        <v>337</v>
      </c>
      <c r="AM1056" s="681" t="s">
        <v>1509</v>
      </c>
      <c r="AO1056" s="581"/>
      <c r="AP1056" s="581"/>
    </row>
    <row r="1057" spans="10:42">
      <c r="J1057" s="198"/>
      <c r="K1057" s="198"/>
      <c r="L1057" s="198"/>
      <c r="M1057" s="198"/>
      <c r="N1057" s="198"/>
      <c r="X1057" s="581"/>
      <c r="Y1057" s="581"/>
      <c r="Z1057" s="581"/>
      <c r="AA1057" s="581"/>
      <c r="AB1057" s="581"/>
      <c r="AC1057" s="581"/>
      <c r="AD1057" s="581"/>
      <c r="AE1057" s="581"/>
      <c r="AF1057" s="581"/>
      <c r="AG1057" s="581"/>
      <c r="AH1057" s="581"/>
      <c r="AJ1057" s="198"/>
      <c r="AL1057" s="681" t="s">
        <v>337</v>
      </c>
      <c r="AM1057" s="681" t="s">
        <v>1441</v>
      </c>
      <c r="AO1057" s="581"/>
      <c r="AP1057" s="581"/>
    </row>
    <row r="1058" spans="10:42">
      <c r="J1058" s="198"/>
      <c r="K1058" s="198"/>
      <c r="L1058" s="198"/>
      <c r="M1058" s="198"/>
      <c r="N1058" s="198"/>
      <c r="X1058" s="581"/>
      <c r="Y1058" s="581"/>
      <c r="Z1058" s="581"/>
      <c r="AA1058" s="581"/>
      <c r="AB1058" s="581"/>
      <c r="AC1058" s="581"/>
      <c r="AD1058" s="581"/>
      <c r="AE1058" s="581"/>
      <c r="AF1058" s="581"/>
      <c r="AG1058" s="581"/>
      <c r="AH1058" s="581"/>
      <c r="AJ1058" s="198"/>
      <c r="AL1058" s="681" t="s">
        <v>337</v>
      </c>
      <c r="AM1058" s="681" t="s">
        <v>1792</v>
      </c>
      <c r="AO1058" s="581"/>
      <c r="AP1058" s="581"/>
    </row>
    <row r="1059" spans="10:42">
      <c r="J1059" s="198"/>
      <c r="K1059" s="198"/>
      <c r="L1059" s="198"/>
      <c r="M1059" s="198"/>
      <c r="N1059" s="198"/>
      <c r="X1059" s="581"/>
      <c r="Y1059" s="581"/>
      <c r="Z1059" s="581"/>
      <c r="AA1059" s="581"/>
      <c r="AB1059" s="581"/>
      <c r="AC1059" s="581"/>
      <c r="AD1059" s="581"/>
      <c r="AE1059" s="581"/>
      <c r="AF1059" s="581"/>
      <c r="AG1059" s="581"/>
      <c r="AH1059" s="581"/>
      <c r="AJ1059" s="198"/>
      <c r="AL1059" s="681" t="s">
        <v>337</v>
      </c>
      <c r="AM1059" s="681" t="s">
        <v>1442</v>
      </c>
      <c r="AO1059" s="581"/>
      <c r="AP1059" s="581"/>
    </row>
    <row r="1060" spans="10:42">
      <c r="J1060" s="198"/>
      <c r="K1060" s="198"/>
      <c r="L1060" s="198"/>
      <c r="M1060" s="198"/>
      <c r="N1060" s="198"/>
      <c r="X1060" s="581"/>
      <c r="Y1060" s="581"/>
      <c r="Z1060" s="581"/>
      <c r="AA1060" s="581"/>
      <c r="AB1060" s="581"/>
      <c r="AC1060" s="581"/>
      <c r="AD1060" s="581"/>
      <c r="AE1060" s="581"/>
      <c r="AF1060" s="581"/>
      <c r="AG1060" s="581"/>
      <c r="AH1060" s="581"/>
      <c r="AJ1060" s="198"/>
      <c r="AL1060" s="681" t="s">
        <v>337</v>
      </c>
      <c r="AM1060" s="681" t="s">
        <v>5</v>
      </c>
      <c r="AO1060" s="581"/>
      <c r="AP1060" s="581"/>
    </row>
    <row r="1061" spans="10:42">
      <c r="J1061" s="198"/>
      <c r="K1061" s="198"/>
      <c r="L1061" s="198"/>
      <c r="M1061" s="198"/>
      <c r="N1061" s="198"/>
      <c r="X1061" s="581"/>
      <c r="Y1061" s="581"/>
      <c r="Z1061" s="581"/>
      <c r="AA1061" s="581"/>
      <c r="AB1061" s="581"/>
      <c r="AC1061" s="581"/>
      <c r="AD1061" s="581"/>
      <c r="AE1061" s="581"/>
      <c r="AF1061" s="581"/>
      <c r="AG1061" s="581"/>
      <c r="AH1061" s="581"/>
      <c r="AJ1061" s="198"/>
      <c r="AL1061" s="681" t="s">
        <v>337</v>
      </c>
      <c r="AM1061" s="681" t="s">
        <v>1376</v>
      </c>
      <c r="AO1061" s="581"/>
      <c r="AP1061" s="581"/>
    </row>
    <row r="1062" spans="10:42">
      <c r="J1062" s="198"/>
      <c r="K1062" s="198"/>
      <c r="L1062" s="198"/>
      <c r="M1062" s="198"/>
      <c r="N1062" s="198"/>
      <c r="X1062" s="581"/>
      <c r="Y1062" s="581"/>
      <c r="Z1062" s="581"/>
      <c r="AA1062" s="581"/>
      <c r="AB1062" s="581"/>
      <c r="AC1062" s="581"/>
      <c r="AD1062" s="581"/>
      <c r="AE1062" s="581"/>
      <c r="AF1062" s="581"/>
      <c r="AG1062" s="581"/>
      <c r="AH1062" s="581"/>
      <c r="AJ1062" s="198"/>
      <c r="AL1062" s="681" t="s">
        <v>337</v>
      </c>
      <c r="AM1062" s="681" t="s">
        <v>1230</v>
      </c>
      <c r="AO1062" s="581"/>
      <c r="AP1062" s="581"/>
    </row>
    <row r="1063" spans="10:42">
      <c r="J1063" s="198"/>
      <c r="K1063" s="198"/>
      <c r="L1063" s="198"/>
      <c r="M1063" s="198"/>
      <c r="N1063" s="198"/>
      <c r="X1063" s="581"/>
      <c r="Y1063" s="581"/>
      <c r="Z1063" s="581"/>
      <c r="AA1063" s="581"/>
      <c r="AB1063" s="581"/>
      <c r="AC1063" s="581"/>
      <c r="AD1063" s="581"/>
      <c r="AE1063" s="581"/>
      <c r="AF1063" s="581"/>
      <c r="AG1063" s="581"/>
      <c r="AH1063" s="581"/>
      <c r="AJ1063" s="198"/>
      <c r="AL1063" s="681" t="s">
        <v>337</v>
      </c>
      <c r="AM1063" s="681" t="s">
        <v>1356</v>
      </c>
      <c r="AO1063" s="581"/>
      <c r="AP1063" s="581"/>
    </row>
    <row r="1064" spans="10:42">
      <c r="J1064" s="198"/>
      <c r="K1064" s="198"/>
      <c r="L1064" s="198"/>
      <c r="M1064" s="198"/>
      <c r="N1064" s="198"/>
      <c r="X1064" s="581"/>
      <c r="Y1064" s="581"/>
      <c r="Z1064" s="581"/>
      <c r="AA1064" s="581"/>
      <c r="AB1064" s="581"/>
      <c r="AC1064" s="581"/>
      <c r="AD1064" s="581"/>
      <c r="AE1064" s="581"/>
      <c r="AF1064" s="581"/>
      <c r="AG1064" s="581"/>
      <c r="AH1064" s="581"/>
      <c r="AJ1064" s="198"/>
      <c r="AL1064" s="681" t="s">
        <v>337</v>
      </c>
      <c r="AM1064" s="681" t="s">
        <v>1448</v>
      </c>
      <c r="AO1064" s="581"/>
      <c r="AP1064" s="581"/>
    </row>
    <row r="1065" spans="10:42">
      <c r="J1065" s="198"/>
      <c r="K1065" s="198"/>
      <c r="L1065" s="198"/>
      <c r="M1065" s="198"/>
      <c r="N1065" s="198"/>
      <c r="X1065" s="581"/>
      <c r="Y1065" s="581"/>
      <c r="Z1065" s="581"/>
      <c r="AA1065" s="581"/>
      <c r="AB1065" s="581"/>
      <c r="AC1065" s="581"/>
      <c r="AD1065" s="581"/>
      <c r="AE1065" s="581"/>
      <c r="AF1065" s="581"/>
      <c r="AG1065" s="581"/>
      <c r="AH1065" s="581"/>
      <c r="AJ1065" s="198"/>
      <c r="AL1065" s="681" t="s">
        <v>337</v>
      </c>
      <c r="AM1065" s="681" t="s">
        <v>1795</v>
      </c>
      <c r="AO1065" s="581"/>
      <c r="AP1065" s="581"/>
    </row>
    <row r="1066" spans="10:42">
      <c r="J1066" s="198"/>
      <c r="K1066" s="198"/>
      <c r="L1066" s="198"/>
      <c r="M1066" s="198"/>
      <c r="N1066" s="198"/>
      <c r="X1066" s="581"/>
      <c r="Y1066" s="581"/>
      <c r="Z1066" s="581"/>
      <c r="AA1066" s="581"/>
      <c r="AB1066" s="581"/>
      <c r="AC1066" s="581"/>
      <c r="AD1066" s="581"/>
      <c r="AE1066" s="581"/>
      <c r="AF1066" s="581"/>
      <c r="AG1066" s="581"/>
      <c r="AH1066" s="581"/>
      <c r="AJ1066" s="198"/>
      <c r="AL1066" s="681" t="s">
        <v>337</v>
      </c>
      <c r="AM1066" s="681" t="s">
        <v>854</v>
      </c>
      <c r="AO1066" s="581"/>
      <c r="AP1066" s="581"/>
    </row>
    <row r="1067" spans="10:42">
      <c r="J1067" s="198"/>
      <c r="K1067" s="198"/>
      <c r="L1067" s="198"/>
      <c r="M1067" s="198"/>
      <c r="N1067" s="198"/>
      <c r="X1067" s="581"/>
      <c r="Y1067" s="581"/>
      <c r="Z1067" s="581"/>
      <c r="AA1067" s="581"/>
      <c r="AB1067" s="581"/>
      <c r="AC1067" s="581"/>
      <c r="AD1067" s="581"/>
      <c r="AE1067" s="581"/>
      <c r="AF1067" s="581"/>
      <c r="AG1067" s="581"/>
      <c r="AH1067" s="581"/>
      <c r="AJ1067" s="198"/>
      <c r="AL1067" s="681" t="s">
        <v>337</v>
      </c>
      <c r="AM1067" s="681" t="s">
        <v>1796</v>
      </c>
      <c r="AO1067" s="581"/>
      <c r="AP1067" s="581"/>
    </row>
    <row r="1068" spans="10:42">
      <c r="J1068" s="198"/>
      <c r="K1068" s="198"/>
      <c r="L1068" s="198"/>
      <c r="M1068" s="198"/>
      <c r="N1068" s="198"/>
      <c r="X1068" s="581"/>
      <c r="Y1068" s="581"/>
      <c r="Z1068" s="581"/>
      <c r="AA1068" s="581"/>
      <c r="AB1068" s="581"/>
      <c r="AC1068" s="581"/>
      <c r="AD1068" s="581"/>
      <c r="AE1068" s="581"/>
      <c r="AF1068" s="581"/>
      <c r="AG1068" s="581"/>
      <c r="AH1068" s="581"/>
      <c r="AJ1068" s="198"/>
      <c r="AL1068" s="681" t="s">
        <v>337</v>
      </c>
      <c r="AM1068" s="681" t="s">
        <v>993</v>
      </c>
      <c r="AO1068" s="581"/>
      <c r="AP1068" s="581"/>
    </row>
    <row r="1069" spans="10:42">
      <c r="J1069" s="198"/>
      <c r="K1069" s="198"/>
      <c r="L1069" s="198"/>
      <c r="M1069" s="198"/>
      <c r="N1069" s="198"/>
      <c r="X1069" s="581"/>
      <c r="Y1069" s="581"/>
      <c r="Z1069" s="581"/>
      <c r="AA1069" s="581"/>
      <c r="AB1069" s="581"/>
      <c r="AC1069" s="581"/>
      <c r="AD1069" s="581"/>
      <c r="AE1069" s="581"/>
      <c r="AF1069" s="581"/>
      <c r="AG1069" s="581"/>
      <c r="AH1069" s="581"/>
      <c r="AJ1069" s="198"/>
      <c r="AL1069" s="681" t="s">
        <v>337</v>
      </c>
      <c r="AM1069" s="681" t="s">
        <v>1761</v>
      </c>
      <c r="AO1069" s="581"/>
      <c r="AP1069" s="581"/>
    </row>
    <row r="1070" spans="10:42">
      <c r="J1070" s="198"/>
      <c r="K1070" s="198"/>
      <c r="L1070" s="198"/>
      <c r="M1070" s="198"/>
      <c r="N1070" s="198"/>
      <c r="X1070" s="581"/>
      <c r="Y1070" s="581"/>
      <c r="Z1070" s="581"/>
      <c r="AA1070" s="581"/>
      <c r="AB1070" s="581"/>
      <c r="AC1070" s="581"/>
      <c r="AD1070" s="581"/>
      <c r="AE1070" s="581"/>
      <c r="AF1070" s="581"/>
      <c r="AG1070" s="581"/>
      <c r="AH1070" s="581"/>
      <c r="AJ1070" s="198"/>
      <c r="AL1070" s="681" t="s">
        <v>337</v>
      </c>
      <c r="AM1070" s="681" t="s">
        <v>1798</v>
      </c>
      <c r="AO1070" s="581"/>
      <c r="AP1070" s="581"/>
    </row>
    <row r="1071" spans="10:42">
      <c r="J1071" s="198"/>
      <c r="K1071" s="198"/>
      <c r="L1071" s="198"/>
      <c r="M1071" s="198"/>
      <c r="N1071" s="198"/>
      <c r="X1071" s="581"/>
      <c r="Y1071" s="581"/>
      <c r="Z1071" s="581"/>
      <c r="AA1071" s="581"/>
      <c r="AB1071" s="581"/>
      <c r="AC1071" s="581"/>
      <c r="AD1071" s="581"/>
      <c r="AE1071" s="581"/>
      <c r="AF1071" s="581"/>
      <c r="AG1071" s="581"/>
      <c r="AH1071" s="581"/>
      <c r="AJ1071" s="198"/>
      <c r="AL1071" s="681" t="s">
        <v>337</v>
      </c>
      <c r="AM1071" s="681" t="s">
        <v>1799</v>
      </c>
      <c r="AO1071" s="581"/>
      <c r="AP1071" s="581"/>
    </row>
    <row r="1072" spans="10:42">
      <c r="J1072" s="198"/>
      <c r="K1072" s="198"/>
      <c r="L1072" s="198"/>
      <c r="M1072" s="198"/>
      <c r="N1072" s="198"/>
      <c r="X1072" s="581"/>
      <c r="Y1072" s="581"/>
      <c r="Z1072" s="581"/>
      <c r="AA1072" s="581"/>
      <c r="AB1072" s="581"/>
      <c r="AC1072" s="581"/>
      <c r="AD1072" s="581"/>
      <c r="AE1072" s="581"/>
      <c r="AF1072" s="581"/>
      <c r="AG1072" s="581"/>
      <c r="AH1072" s="581"/>
      <c r="AJ1072" s="198"/>
      <c r="AL1072" s="681" t="s">
        <v>337</v>
      </c>
      <c r="AM1072" s="681" t="s">
        <v>1801</v>
      </c>
      <c r="AO1072" s="581"/>
      <c r="AP1072" s="581"/>
    </row>
    <row r="1073" spans="10:42">
      <c r="J1073" s="198"/>
      <c r="K1073" s="198"/>
      <c r="L1073" s="198"/>
      <c r="M1073" s="198"/>
      <c r="N1073" s="198"/>
      <c r="X1073" s="581"/>
      <c r="Y1073" s="581"/>
      <c r="Z1073" s="581"/>
      <c r="AA1073" s="581"/>
      <c r="AB1073" s="581"/>
      <c r="AC1073" s="581"/>
      <c r="AD1073" s="581"/>
      <c r="AE1073" s="581"/>
      <c r="AF1073" s="581"/>
      <c r="AG1073" s="581"/>
      <c r="AH1073" s="581"/>
      <c r="AJ1073" s="198"/>
      <c r="AL1073" s="681" t="s">
        <v>337</v>
      </c>
      <c r="AM1073" s="681" t="s">
        <v>248</v>
      </c>
      <c r="AO1073" s="581"/>
      <c r="AP1073" s="581"/>
    </row>
    <row r="1074" spans="10:42">
      <c r="J1074" s="198"/>
      <c r="K1074" s="198"/>
      <c r="L1074" s="198"/>
      <c r="M1074" s="198"/>
      <c r="N1074" s="198"/>
      <c r="X1074" s="581"/>
      <c r="Y1074" s="581"/>
      <c r="Z1074" s="581"/>
      <c r="AA1074" s="581"/>
      <c r="AB1074" s="581"/>
      <c r="AC1074" s="581"/>
      <c r="AD1074" s="581"/>
      <c r="AE1074" s="581"/>
      <c r="AF1074" s="581"/>
      <c r="AG1074" s="581"/>
      <c r="AH1074" s="581"/>
      <c r="AJ1074" s="198"/>
      <c r="AL1074" s="681" t="s">
        <v>337</v>
      </c>
      <c r="AM1074" s="681" t="s">
        <v>1802</v>
      </c>
      <c r="AO1074" s="581"/>
      <c r="AP1074" s="581"/>
    </row>
    <row r="1075" spans="10:42">
      <c r="J1075" s="198"/>
      <c r="K1075" s="198"/>
      <c r="L1075" s="198"/>
      <c r="M1075" s="198"/>
      <c r="N1075" s="198"/>
      <c r="X1075" s="581"/>
      <c r="Y1075" s="581"/>
      <c r="Z1075" s="581"/>
      <c r="AA1075" s="581"/>
      <c r="AB1075" s="581"/>
      <c r="AC1075" s="581"/>
      <c r="AD1075" s="581"/>
      <c r="AE1075" s="581"/>
      <c r="AF1075" s="581"/>
      <c r="AG1075" s="581"/>
      <c r="AH1075" s="581"/>
      <c r="AJ1075" s="198"/>
      <c r="AL1075" s="681" t="s">
        <v>589</v>
      </c>
      <c r="AM1075" s="681" t="s">
        <v>251</v>
      </c>
      <c r="AO1075" s="581"/>
      <c r="AP1075" s="581"/>
    </row>
    <row r="1076" spans="10:42">
      <c r="J1076" s="198"/>
      <c r="K1076" s="198"/>
      <c r="L1076" s="198"/>
      <c r="M1076" s="198"/>
      <c r="N1076" s="198"/>
      <c r="X1076" s="581"/>
      <c r="Y1076" s="581"/>
      <c r="Z1076" s="581"/>
      <c r="AA1076" s="581"/>
      <c r="AB1076" s="581"/>
      <c r="AC1076" s="581"/>
      <c r="AD1076" s="581"/>
      <c r="AE1076" s="581"/>
      <c r="AF1076" s="581"/>
      <c r="AG1076" s="581"/>
      <c r="AH1076" s="581"/>
      <c r="AJ1076" s="198"/>
      <c r="AL1076" s="681" t="s">
        <v>589</v>
      </c>
      <c r="AM1076" s="681" t="s">
        <v>1176</v>
      </c>
      <c r="AO1076" s="581"/>
      <c r="AP1076" s="581"/>
    </row>
    <row r="1077" spans="10:42">
      <c r="J1077" s="198"/>
      <c r="K1077" s="198"/>
      <c r="L1077" s="198"/>
      <c r="M1077" s="198"/>
      <c r="N1077" s="198"/>
      <c r="X1077" s="581"/>
      <c r="Y1077" s="581"/>
      <c r="Z1077" s="581"/>
      <c r="AA1077" s="581"/>
      <c r="AB1077" s="581"/>
      <c r="AC1077" s="581"/>
      <c r="AD1077" s="581"/>
      <c r="AE1077" s="581"/>
      <c r="AF1077" s="581"/>
      <c r="AG1077" s="581"/>
      <c r="AH1077" s="581"/>
      <c r="AJ1077" s="198"/>
      <c r="AL1077" s="681" t="s">
        <v>589</v>
      </c>
      <c r="AM1077" s="681" t="s">
        <v>1271</v>
      </c>
      <c r="AO1077" s="581"/>
      <c r="AP1077" s="581"/>
    </row>
    <row r="1078" spans="10:42">
      <c r="J1078" s="198"/>
      <c r="K1078" s="198"/>
      <c r="L1078" s="198"/>
      <c r="M1078" s="198"/>
      <c r="N1078" s="198"/>
      <c r="X1078" s="581"/>
      <c r="Y1078" s="581"/>
      <c r="Z1078" s="581"/>
      <c r="AA1078" s="581"/>
      <c r="AB1078" s="581"/>
      <c r="AC1078" s="581"/>
      <c r="AD1078" s="581"/>
      <c r="AE1078" s="581"/>
      <c r="AF1078" s="581"/>
      <c r="AG1078" s="581"/>
      <c r="AH1078" s="581"/>
      <c r="AJ1078" s="198"/>
      <c r="AL1078" s="681" t="s">
        <v>589</v>
      </c>
      <c r="AM1078" s="681" t="s">
        <v>606</v>
      </c>
      <c r="AO1078" s="581"/>
      <c r="AP1078" s="581"/>
    </row>
    <row r="1079" spans="10:42">
      <c r="J1079" s="198"/>
      <c r="K1079" s="198"/>
      <c r="L1079" s="198"/>
      <c r="M1079" s="198"/>
      <c r="N1079" s="198"/>
      <c r="X1079" s="581"/>
      <c r="Y1079" s="581"/>
      <c r="Z1079" s="581"/>
      <c r="AA1079" s="581"/>
      <c r="AB1079" s="581"/>
      <c r="AC1079" s="581"/>
      <c r="AD1079" s="581"/>
      <c r="AE1079" s="581"/>
      <c r="AF1079" s="581"/>
      <c r="AG1079" s="581"/>
      <c r="AH1079" s="581"/>
      <c r="AJ1079" s="198"/>
      <c r="AL1079" s="681" t="s">
        <v>589</v>
      </c>
      <c r="AM1079" s="681" t="s">
        <v>964</v>
      </c>
      <c r="AO1079" s="581"/>
      <c r="AP1079" s="581"/>
    </row>
    <row r="1080" spans="10:42">
      <c r="J1080" s="198"/>
      <c r="K1080" s="198"/>
      <c r="L1080" s="198"/>
      <c r="M1080" s="198"/>
      <c r="N1080" s="198"/>
      <c r="X1080" s="581"/>
      <c r="Y1080" s="581"/>
      <c r="Z1080" s="581"/>
      <c r="AA1080" s="581"/>
      <c r="AB1080" s="581"/>
      <c r="AC1080" s="581"/>
      <c r="AD1080" s="581"/>
      <c r="AE1080" s="581"/>
      <c r="AF1080" s="581"/>
      <c r="AG1080" s="581"/>
      <c r="AH1080" s="581"/>
      <c r="AJ1080" s="198"/>
      <c r="AL1080" s="681" t="s">
        <v>589</v>
      </c>
      <c r="AM1080" s="681" t="s">
        <v>110</v>
      </c>
      <c r="AO1080" s="581"/>
      <c r="AP1080" s="581"/>
    </row>
    <row r="1081" spans="10:42">
      <c r="J1081" s="198"/>
      <c r="K1081" s="198"/>
      <c r="L1081" s="198"/>
      <c r="M1081" s="198"/>
      <c r="N1081" s="198"/>
      <c r="X1081" s="581"/>
      <c r="Y1081" s="581"/>
      <c r="Z1081" s="581"/>
      <c r="AA1081" s="581"/>
      <c r="AB1081" s="581"/>
      <c r="AC1081" s="581"/>
      <c r="AD1081" s="581"/>
      <c r="AE1081" s="581"/>
      <c r="AF1081" s="581"/>
      <c r="AG1081" s="581"/>
      <c r="AH1081" s="581"/>
      <c r="AJ1081" s="198"/>
      <c r="AL1081" s="681" t="s">
        <v>589</v>
      </c>
      <c r="AM1081" s="681" t="s">
        <v>1730</v>
      </c>
      <c r="AO1081" s="581"/>
      <c r="AP1081" s="581"/>
    </row>
    <row r="1082" spans="10:42">
      <c r="J1082" s="198"/>
      <c r="K1082" s="198"/>
      <c r="L1082" s="198"/>
      <c r="M1082" s="198"/>
      <c r="N1082" s="198"/>
      <c r="X1082" s="581"/>
      <c r="Y1082" s="581"/>
      <c r="Z1082" s="581"/>
      <c r="AA1082" s="581"/>
      <c r="AB1082" s="581"/>
      <c r="AC1082" s="581"/>
      <c r="AD1082" s="581"/>
      <c r="AE1082" s="581"/>
      <c r="AF1082" s="581"/>
      <c r="AG1082" s="581"/>
      <c r="AH1082" s="581"/>
      <c r="AJ1082" s="198"/>
      <c r="AL1082" s="681" t="s">
        <v>589</v>
      </c>
      <c r="AM1082" s="681" t="s">
        <v>1185</v>
      </c>
      <c r="AO1082" s="581"/>
      <c r="AP1082" s="581"/>
    </row>
    <row r="1083" spans="10:42">
      <c r="J1083" s="198"/>
      <c r="K1083" s="198"/>
      <c r="L1083" s="198"/>
      <c r="M1083" s="198"/>
      <c r="N1083" s="198"/>
      <c r="X1083" s="581"/>
      <c r="Y1083" s="581"/>
      <c r="Z1083" s="581"/>
      <c r="AA1083" s="581"/>
      <c r="AB1083" s="581"/>
      <c r="AC1083" s="581"/>
      <c r="AD1083" s="581"/>
      <c r="AE1083" s="581"/>
      <c r="AF1083" s="581"/>
      <c r="AG1083" s="581"/>
      <c r="AH1083" s="581"/>
      <c r="AJ1083" s="198"/>
      <c r="AL1083" s="681" t="s">
        <v>589</v>
      </c>
      <c r="AM1083" s="681" t="s">
        <v>1454</v>
      </c>
      <c r="AO1083" s="581"/>
      <c r="AP1083" s="581"/>
    </row>
    <row r="1084" spans="10:42">
      <c r="J1084" s="198"/>
      <c r="K1084" s="198"/>
      <c r="L1084" s="198"/>
      <c r="M1084" s="198"/>
      <c r="N1084" s="198"/>
      <c r="X1084" s="581"/>
      <c r="Y1084" s="581"/>
      <c r="Z1084" s="581"/>
      <c r="AA1084" s="581"/>
      <c r="AB1084" s="581"/>
      <c r="AC1084" s="581"/>
      <c r="AD1084" s="581"/>
      <c r="AE1084" s="581"/>
      <c r="AF1084" s="581"/>
      <c r="AG1084" s="581"/>
      <c r="AH1084" s="581"/>
      <c r="AJ1084" s="198"/>
      <c r="AL1084" s="681" t="s">
        <v>589</v>
      </c>
      <c r="AM1084" s="681" t="s">
        <v>990</v>
      </c>
      <c r="AO1084" s="581"/>
      <c r="AP1084" s="581"/>
    </row>
    <row r="1085" spans="10:42">
      <c r="J1085" s="198"/>
      <c r="K1085" s="198"/>
      <c r="L1085" s="198"/>
      <c r="M1085" s="198"/>
      <c r="N1085" s="198"/>
      <c r="X1085" s="581"/>
      <c r="Y1085" s="581"/>
      <c r="Z1085" s="581"/>
      <c r="AA1085" s="581"/>
      <c r="AB1085" s="581"/>
      <c r="AC1085" s="581"/>
      <c r="AD1085" s="581"/>
      <c r="AE1085" s="581"/>
      <c r="AF1085" s="581"/>
      <c r="AG1085" s="581"/>
      <c r="AH1085" s="581"/>
      <c r="AJ1085" s="198"/>
      <c r="AL1085" s="681" t="s">
        <v>589</v>
      </c>
      <c r="AM1085" s="681" t="s">
        <v>704</v>
      </c>
      <c r="AO1085" s="581"/>
      <c r="AP1085" s="581"/>
    </row>
    <row r="1086" spans="10:42">
      <c r="J1086" s="198"/>
      <c r="K1086" s="198"/>
      <c r="L1086" s="198"/>
      <c r="M1086" s="198"/>
      <c r="N1086" s="198"/>
      <c r="X1086" s="581"/>
      <c r="Y1086" s="581"/>
      <c r="Z1086" s="581"/>
      <c r="AA1086" s="581"/>
      <c r="AB1086" s="581"/>
      <c r="AC1086" s="581"/>
      <c r="AD1086" s="581"/>
      <c r="AE1086" s="581"/>
      <c r="AF1086" s="581"/>
      <c r="AG1086" s="581"/>
      <c r="AH1086" s="581"/>
      <c r="AJ1086" s="198"/>
      <c r="AL1086" s="681" t="s">
        <v>589</v>
      </c>
      <c r="AM1086" s="681" t="s">
        <v>1455</v>
      </c>
      <c r="AO1086" s="581"/>
      <c r="AP1086" s="581"/>
    </row>
    <row r="1087" spans="10:42">
      <c r="J1087" s="198"/>
      <c r="K1087" s="198"/>
      <c r="L1087" s="198"/>
      <c r="M1087" s="198"/>
      <c r="N1087" s="198"/>
      <c r="X1087" s="581"/>
      <c r="Y1087" s="581"/>
      <c r="Z1087" s="581"/>
      <c r="AA1087" s="581"/>
      <c r="AB1087" s="581"/>
      <c r="AC1087" s="581"/>
      <c r="AD1087" s="581"/>
      <c r="AE1087" s="581"/>
      <c r="AF1087" s="581"/>
      <c r="AG1087" s="581"/>
      <c r="AH1087" s="581"/>
      <c r="AJ1087" s="198"/>
      <c r="AL1087" s="681" t="s">
        <v>589</v>
      </c>
      <c r="AM1087" s="681" t="s">
        <v>1804</v>
      </c>
      <c r="AO1087" s="581"/>
      <c r="AP1087" s="581"/>
    </row>
    <row r="1088" spans="10:42">
      <c r="J1088" s="198"/>
      <c r="K1088" s="198"/>
      <c r="L1088" s="198"/>
      <c r="M1088" s="198"/>
      <c r="N1088" s="198"/>
      <c r="X1088" s="581"/>
      <c r="Y1088" s="581"/>
      <c r="Z1088" s="581"/>
      <c r="AA1088" s="581"/>
      <c r="AB1088" s="581"/>
      <c r="AC1088" s="581"/>
      <c r="AD1088" s="581"/>
      <c r="AE1088" s="581"/>
      <c r="AF1088" s="581"/>
      <c r="AG1088" s="581"/>
      <c r="AH1088" s="581"/>
      <c r="AJ1088" s="198"/>
      <c r="AL1088" s="681" t="s">
        <v>589</v>
      </c>
      <c r="AM1088" s="681" t="s">
        <v>1806</v>
      </c>
      <c r="AO1088" s="581"/>
      <c r="AP1088" s="581"/>
    </row>
    <row r="1089" spans="10:42">
      <c r="J1089" s="198"/>
      <c r="K1089" s="198"/>
      <c r="L1089" s="198"/>
      <c r="M1089" s="198"/>
      <c r="N1089" s="198"/>
      <c r="X1089" s="581"/>
      <c r="Y1089" s="581"/>
      <c r="Z1089" s="581"/>
      <c r="AA1089" s="581"/>
      <c r="AB1089" s="581"/>
      <c r="AC1089" s="581"/>
      <c r="AD1089" s="581"/>
      <c r="AE1089" s="581"/>
      <c r="AF1089" s="581"/>
      <c r="AG1089" s="581"/>
      <c r="AH1089" s="581"/>
      <c r="AJ1089" s="198"/>
      <c r="AL1089" s="681" t="s">
        <v>589</v>
      </c>
      <c r="AM1089" s="681" t="s">
        <v>1393</v>
      </c>
      <c r="AO1089" s="581"/>
      <c r="AP1089" s="581"/>
    </row>
    <row r="1090" spans="10:42">
      <c r="J1090" s="198"/>
      <c r="K1090" s="198"/>
      <c r="L1090" s="198"/>
      <c r="M1090" s="198"/>
      <c r="N1090" s="198"/>
      <c r="X1090" s="581"/>
      <c r="Y1090" s="581"/>
      <c r="Z1090" s="581"/>
      <c r="AA1090" s="581"/>
      <c r="AB1090" s="581"/>
      <c r="AC1090" s="581"/>
      <c r="AD1090" s="581"/>
      <c r="AE1090" s="581"/>
      <c r="AF1090" s="581"/>
      <c r="AG1090" s="581"/>
      <c r="AH1090" s="581"/>
      <c r="AJ1090" s="198"/>
      <c r="AL1090" s="681" t="s">
        <v>589</v>
      </c>
      <c r="AM1090" s="681" t="s">
        <v>1807</v>
      </c>
      <c r="AO1090" s="581"/>
      <c r="AP1090" s="581"/>
    </row>
    <row r="1091" spans="10:42">
      <c r="J1091" s="198"/>
      <c r="K1091" s="198"/>
      <c r="L1091" s="198"/>
      <c r="M1091" s="198"/>
      <c r="N1091" s="198"/>
      <c r="X1091" s="581"/>
      <c r="Y1091" s="581"/>
      <c r="Z1091" s="581"/>
      <c r="AA1091" s="581"/>
      <c r="AB1091" s="581"/>
      <c r="AC1091" s="581"/>
      <c r="AD1091" s="581"/>
      <c r="AE1091" s="581"/>
      <c r="AF1091" s="581"/>
      <c r="AG1091" s="581"/>
      <c r="AH1091" s="581"/>
      <c r="AJ1091" s="198"/>
      <c r="AL1091" s="681" t="s">
        <v>589</v>
      </c>
      <c r="AM1091" s="681" t="s">
        <v>1808</v>
      </c>
      <c r="AO1091" s="581"/>
      <c r="AP1091" s="581"/>
    </row>
    <row r="1092" spans="10:42">
      <c r="J1092" s="198"/>
      <c r="K1092" s="198"/>
      <c r="L1092" s="198"/>
      <c r="M1092" s="198"/>
      <c r="N1092" s="198"/>
      <c r="X1092" s="581"/>
      <c r="Y1092" s="581"/>
      <c r="Z1092" s="581"/>
      <c r="AA1092" s="581"/>
      <c r="AB1092" s="581"/>
      <c r="AC1092" s="581"/>
      <c r="AD1092" s="581"/>
      <c r="AE1092" s="581"/>
      <c r="AF1092" s="581"/>
      <c r="AG1092" s="581"/>
      <c r="AH1092" s="581"/>
      <c r="AJ1092" s="198"/>
      <c r="AL1092" s="681" t="s">
        <v>589</v>
      </c>
      <c r="AM1092" s="681" t="s">
        <v>1809</v>
      </c>
      <c r="AO1092" s="581"/>
      <c r="AP1092" s="581"/>
    </row>
    <row r="1093" spans="10:42">
      <c r="J1093" s="198"/>
      <c r="K1093" s="198"/>
      <c r="L1093" s="198"/>
      <c r="M1093" s="198"/>
      <c r="N1093" s="198"/>
      <c r="X1093" s="581"/>
      <c r="Y1093" s="581"/>
      <c r="Z1093" s="581"/>
      <c r="AA1093" s="581"/>
      <c r="AB1093" s="581"/>
      <c r="AC1093" s="581"/>
      <c r="AD1093" s="581"/>
      <c r="AE1093" s="581"/>
      <c r="AF1093" s="581"/>
      <c r="AG1093" s="581"/>
      <c r="AH1093" s="581"/>
      <c r="AJ1093" s="198"/>
      <c r="AL1093" s="681" t="s">
        <v>589</v>
      </c>
      <c r="AM1093" s="681" t="s">
        <v>1811</v>
      </c>
      <c r="AO1093" s="581"/>
      <c r="AP1093" s="581"/>
    </row>
    <row r="1094" spans="10:42">
      <c r="J1094" s="198"/>
      <c r="K1094" s="198"/>
      <c r="L1094" s="198"/>
      <c r="M1094" s="198"/>
      <c r="N1094" s="198"/>
      <c r="X1094" s="581"/>
      <c r="Y1094" s="581"/>
      <c r="Z1094" s="581"/>
      <c r="AA1094" s="581"/>
      <c r="AB1094" s="581"/>
      <c r="AC1094" s="581"/>
      <c r="AD1094" s="581"/>
      <c r="AE1094" s="581"/>
      <c r="AF1094" s="581"/>
      <c r="AG1094" s="581"/>
      <c r="AH1094" s="581"/>
      <c r="AJ1094" s="198"/>
      <c r="AL1094" s="681" t="s">
        <v>598</v>
      </c>
      <c r="AM1094" s="681" t="s">
        <v>866</v>
      </c>
      <c r="AO1094" s="581"/>
      <c r="AP1094" s="581"/>
    </row>
    <row r="1095" spans="10:42">
      <c r="J1095" s="198"/>
      <c r="K1095" s="198"/>
      <c r="L1095" s="198"/>
      <c r="M1095" s="198"/>
      <c r="N1095" s="198"/>
      <c r="X1095" s="581"/>
      <c r="Y1095" s="581"/>
      <c r="Z1095" s="581"/>
      <c r="AA1095" s="581"/>
      <c r="AB1095" s="581"/>
      <c r="AC1095" s="581"/>
      <c r="AD1095" s="581"/>
      <c r="AE1095" s="581"/>
      <c r="AF1095" s="581"/>
      <c r="AG1095" s="581"/>
      <c r="AH1095" s="581"/>
      <c r="AJ1095" s="198"/>
      <c r="AL1095" s="681" t="s">
        <v>598</v>
      </c>
      <c r="AM1095" s="681" t="s">
        <v>1599</v>
      </c>
      <c r="AO1095" s="581"/>
      <c r="AP1095" s="581"/>
    </row>
    <row r="1096" spans="10:42">
      <c r="J1096" s="198"/>
      <c r="K1096" s="198"/>
      <c r="L1096" s="198"/>
      <c r="M1096" s="198"/>
      <c r="N1096" s="198"/>
      <c r="X1096" s="581"/>
      <c r="Y1096" s="581"/>
      <c r="Z1096" s="581"/>
      <c r="AA1096" s="581"/>
      <c r="AB1096" s="581"/>
      <c r="AC1096" s="581"/>
      <c r="AD1096" s="581"/>
      <c r="AE1096" s="581"/>
      <c r="AF1096" s="581"/>
      <c r="AG1096" s="581"/>
      <c r="AH1096" s="581"/>
      <c r="AJ1096" s="198"/>
      <c r="AL1096" s="681" t="s">
        <v>598</v>
      </c>
      <c r="AM1096" s="681" t="s">
        <v>1812</v>
      </c>
      <c r="AO1096" s="581"/>
      <c r="AP1096" s="581"/>
    </row>
    <row r="1097" spans="10:42">
      <c r="J1097" s="198"/>
      <c r="K1097" s="198"/>
      <c r="L1097" s="198"/>
      <c r="M1097" s="198"/>
      <c r="N1097" s="198"/>
      <c r="X1097" s="581"/>
      <c r="Y1097" s="581"/>
      <c r="Z1097" s="581"/>
      <c r="AA1097" s="581"/>
      <c r="AB1097" s="581"/>
      <c r="AC1097" s="581"/>
      <c r="AD1097" s="581"/>
      <c r="AE1097" s="581"/>
      <c r="AF1097" s="581"/>
      <c r="AG1097" s="581"/>
      <c r="AH1097" s="581"/>
      <c r="AJ1097" s="198"/>
      <c r="AL1097" s="681" t="s">
        <v>598</v>
      </c>
      <c r="AM1097" s="681" t="s">
        <v>1814</v>
      </c>
      <c r="AO1097" s="581"/>
      <c r="AP1097" s="581"/>
    </row>
    <row r="1098" spans="10:42">
      <c r="J1098" s="198"/>
      <c r="K1098" s="198"/>
      <c r="L1098" s="198"/>
      <c r="M1098" s="198"/>
      <c r="N1098" s="198"/>
      <c r="X1098" s="581"/>
      <c r="Y1098" s="581"/>
      <c r="Z1098" s="581"/>
      <c r="AA1098" s="581"/>
      <c r="AB1098" s="581"/>
      <c r="AC1098" s="581"/>
      <c r="AD1098" s="581"/>
      <c r="AE1098" s="581"/>
      <c r="AF1098" s="581"/>
      <c r="AG1098" s="581"/>
      <c r="AH1098" s="581"/>
      <c r="AJ1098" s="198"/>
      <c r="AL1098" s="681" t="s">
        <v>598</v>
      </c>
      <c r="AM1098" s="681" t="s">
        <v>1190</v>
      </c>
      <c r="AO1098" s="581"/>
      <c r="AP1098" s="581"/>
    </row>
    <row r="1099" spans="10:42">
      <c r="J1099" s="198"/>
      <c r="K1099" s="198"/>
      <c r="L1099" s="198"/>
      <c r="M1099" s="198"/>
      <c r="N1099" s="198"/>
      <c r="X1099" s="581"/>
      <c r="Y1099" s="581"/>
      <c r="Z1099" s="581"/>
      <c r="AA1099" s="581"/>
      <c r="AB1099" s="581"/>
      <c r="AC1099" s="581"/>
      <c r="AD1099" s="581"/>
      <c r="AE1099" s="581"/>
      <c r="AF1099" s="581"/>
      <c r="AG1099" s="581"/>
      <c r="AH1099" s="581"/>
      <c r="AJ1099" s="198"/>
      <c r="AL1099" s="681" t="s">
        <v>598</v>
      </c>
      <c r="AM1099" s="681" t="s">
        <v>1815</v>
      </c>
      <c r="AO1099" s="581"/>
      <c r="AP1099" s="581"/>
    </row>
    <row r="1100" spans="10:42">
      <c r="J1100" s="198"/>
      <c r="K1100" s="198"/>
      <c r="L1100" s="198"/>
      <c r="M1100" s="198"/>
      <c r="N1100" s="198"/>
      <c r="X1100" s="581"/>
      <c r="Y1100" s="581"/>
      <c r="Z1100" s="581"/>
      <c r="AA1100" s="581"/>
      <c r="AB1100" s="581"/>
      <c r="AC1100" s="581"/>
      <c r="AD1100" s="581"/>
      <c r="AE1100" s="581"/>
      <c r="AF1100" s="581"/>
      <c r="AG1100" s="581"/>
      <c r="AH1100" s="581"/>
      <c r="AJ1100" s="198"/>
      <c r="AL1100" s="681" t="s">
        <v>598</v>
      </c>
      <c r="AM1100" s="681" t="s">
        <v>791</v>
      </c>
      <c r="AO1100" s="581"/>
      <c r="AP1100" s="581"/>
    </row>
    <row r="1101" spans="10:42">
      <c r="J1101" s="198"/>
      <c r="K1101" s="198"/>
      <c r="L1101" s="198"/>
      <c r="M1101" s="198"/>
      <c r="N1101" s="198"/>
      <c r="X1101" s="581"/>
      <c r="Y1101" s="581"/>
      <c r="Z1101" s="581"/>
      <c r="AA1101" s="581"/>
      <c r="AB1101" s="581"/>
      <c r="AC1101" s="581"/>
      <c r="AD1101" s="581"/>
      <c r="AE1101" s="581"/>
      <c r="AF1101" s="581"/>
      <c r="AG1101" s="581"/>
      <c r="AH1101" s="581"/>
      <c r="AJ1101" s="198"/>
      <c r="AL1101" s="681" t="s">
        <v>598</v>
      </c>
      <c r="AM1101" s="681" t="s">
        <v>1196</v>
      </c>
      <c r="AO1101" s="581"/>
      <c r="AP1101" s="581"/>
    </row>
    <row r="1102" spans="10:42">
      <c r="J1102" s="198"/>
      <c r="K1102" s="198"/>
      <c r="L1102" s="198"/>
      <c r="M1102" s="198"/>
      <c r="N1102" s="198"/>
      <c r="X1102" s="581"/>
      <c r="Y1102" s="581"/>
      <c r="Z1102" s="581"/>
      <c r="AA1102" s="581"/>
      <c r="AB1102" s="581"/>
      <c r="AC1102" s="581"/>
      <c r="AD1102" s="581"/>
      <c r="AE1102" s="581"/>
      <c r="AF1102" s="581"/>
      <c r="AG1102" s="581"/>
      <c r="AH1102" s="581"/>
      <c r="AJ1102" s="198"/>
      <c r="AL1102" s="681" t="s">
        <v>598</v>
      </c>
      <c r="AM1102" s="681" t="s">
        <v>1199</v>
      </c>
      <c r="AO1102" s="581"/>
      <c r="AP1102" s="581"/>
    </row>
    <row r="1103" spans="10:42">
      <c r="J1103" s="198"/>
      <c r="K1103" s="198"/>
      <c r="L1103" s="198"/>
      <c r="M1103" s="198"/>
      <c r="N1103" s="198"/>
      <c r="X1103" s="581"/>
      <c r="Y1103" s="581"/>
      <c r="Z1103" s="581"/>
      <c r="AA1103" s="581"/>
      <c r="AB1103" s="581"/>
      <c r="AC1103" s="581"/>
      <c r="AD1103" s="581"/>
      <c r="AE1103" s="581"/>
      <c r="AF1103" s="581"/>
      <c r="AG1103" s="581"/>
      <c r="AH1103" s="581"/>
      <c r="AJ1103" s="198"/>
      <c r="AL1103" s="681" t="s">
        <v>598</v>
      </c>
      <c r="AM1103" s="681" t="s">
        <v>759</v>
      </c>
      <c r="AO1103" s="581"/>
      <c r="AP1103" s="581"/>
    </row>
    <row r="1104" spans="10:42">
      <c r="J1104" s="198"/>
      <c r="K1104" s="198"/>
      <c r="L1104" s="198"/>
      <c r="M1104" s="198"/>
      <c r="N1104" s="198"/>
      <c r="X1104" s="581"/>
      <c r="Y1104" s="581"/>
      <c r="Z1104" s="581"/>
      <c r="AA1104" s="581"/>
      <c r="AB1104" s="581"/>
      <c r="AC1104" s="581"/>
      <c r="AD1104" s="581"/>
      <c r="AE1104" s="581"/>
      <c r="AF1104" s="581"/>
      <c r="AG1104" s="581"/>
      <c r="AH1104" s="581"/>
      <c r="AJ1104" s="198"/>
      <c r="AL1104" s="681" t="s">
        <v>598</v>
      </c>
      <c r="AM1104" s="681" t="s">
        <v>1201</v>
      </c>
      <c r="AO1104" s="581"/>
      <c r="AP1104" s="581"/>
    </row>
    <row r="1105" spans="10:42">
      <c r="J1105" s="198"/>
      <c r="K1105" s="198"/>
      <c r="L1105" s="198"/>
      <c r="M1105" s="198"/>
      <c r="N1105" s="198"/>
      <c r="X1105" s="581"/>
      <c r="Y1105" s="581"/>
      <c r="Z1105" s="581"/>
      <c r="AA1105" s="581"/>
      <c r="AB1105" s="581"/>
      <c r="AC1105" s="581"/>
      <c r="AD1105" s="581"/>
      <c r="AE1105" s="581"/>
      <c r="AF1105" s="581"/>
      <c r="AG1105" s="581"/>
      <c r="AH1105" s="581"/>
      <c r="AJ1105" s="198"/>
      <c r="AL1105" s="681" t="s">
        <v>598</v>
      </c>
      <c r="AM1105" s="681" t="s">
        <v>187</v>
      </c>
      <c r="AO1105" s="581"/>
      <c r="AP1105" s="581"/>
    </row>
    <row r="1106" spans="10:42">
      <c r="J1106" s="198"/>
      <c r="K1106" s="198"/>
      <c r="L1106" s="198"/>
      <c r="M1106" s="198"/>
      <c r="N1106" s="198"/>
      <c r="X1106" s="581"/>
      <c r="Y1106" s="581"/>
      <c r="Z1106" s="581"/>
      <c r="AA1106" s="581"/>
      <c r="AB1106" s="581"/>
      <c r="AC1106" s="581"/>
      <c r="AD1106" s="581"/>
      <c r="AE1106" s="581"/>
      <c r="AF1106" s="581"/>
      <c r="AG1106" s="581"/>
      <c r="AH1106" s="581"/>
      <c r="AJ1106" s="198"/>
      <c r="AL1106" s="681" t="s">
        <v>598</v>
      </c>
      <c r="AM1106" s="681" t="s">
        <v>1517</v>
      </c>
      <c r="AO1106" s="581"/>
      <c r="AP1106" s="581"/>
    </row>
    <row r="1107" spans="10:42">
      <c r="J1107" s="198"/>
      <c r="K1107" s="198"/>
      <c r="L1107" s="198"/>
      <c r="M1107" s="198"/>
      <c r="N1107" s="198"/>
      <c r="X1107" s="581"/>
      <c r="Y1107" s="581"/>
      <c r="Z1107" s="581"/>
      <c r="AA1107" s="581"/>
      <c r="AB1107" s="581"/>
      <c r="AC1107" s="581"/>
      <c r="AD1107" s="581"/>
      <c r="AE1107" s="581"/>
      <c r="AF1107" s="581"/>
      <c r="AG1107" s="581"/>
      <c r="AH1107" s="581"/>
      <c r="AJ1107" s="198"/>
      <c r="AL1107" s="681" t="s">
        <v>598</v>
      </c>
      <c r="AM1107" s="681" t="s">
        <v>1692</v>
      </c>
      <c r="AO1107" s="581"/>
      <c r="AP1107" s="581"/>
    </row>
    <row r="1108" spans="10:42">
      <c r="J1108" s="198"/>
      <c r="K1108" s="198"/>
      <c r="L1108" s="198"/>
      <c r="M1108" s="198"/>
      <c r="N1108" s="198"/>
      <c r="X1108" s="581"/>
      <c r="Y1108" s="581"/>
      <c r="Z1108" s="581"/>
      <c r="AA1108" s="581"/>
      <c r="AB1108" s="581"/>
      <c r="AC1108" s="581"/>
      <c r="AD1108" s="581"/>
      <c r="AE1108" s="581"/>
      <c r="AF1108" s="581"/>
      <c r="AG1108" s="581"/>
      <c r="AH1108" s="581"/>
      <c r="AJ1108" s="198"/>
      <c r="AL1108" s="681" t="s">
        <v>598</v>
      </c>
      <c r="AM1108" s="681" t="s">
        <v>1205</v>
      </c>
      <c r="AO1108" s="581"/>
      <c r="AP1108" s="581"/>
    </row>
    <row r="1109" spans="10:42">
      <c r="J1109" s="198"/>
      <c r="K1109" s="198"/>
      <c r="L1109" s="198"/>
      <c r="M1109" s="198"/>
      <c r="N1109" s="198"/>
      <c r="X1109" s="581"/>
      <c r="Y1109" s="581"/>
      <c r="Z1109" s="581"/>
      <c r="AA1109" s="581"/>
      <c r="AB1109" s="581"/>
      <c r="AC1109" s="581"/>
      <c r="AD1109" s="581"/>
      <c r="AE1109" s="581"/>
      <c r="AF1109" s="581"/>
      <c r="AG1109" s="581"/>
      <c r="AH1109" s="581"/>
      <c r="AJ1109" s="198"/>
      <c r="AL1109" s="681" t="s">
        <v>598</v>
      </c>
      <c r="AM1109" s="681" t="s">
        <v>1206</v>
      </c>
      <c r="AO1109" s="581"/>
      <c r="AP1109" s="581"/>
    </row>
    <row r="1110" spans="10:42">
      <c r="J1110" s="198"/>
      <c r="K1110" s="198"/>
      <c r="L1110" s="198"/>
      <c r="M1110" s="198"/>
      <c r="N1110" s="198"/>
      <c r="X1110" s="581"/>
      <c r="Y1110" s="581"/>
      <c r="Z1110" s="581"/>
      <c r="AA1110" s="581"/>
      <c r="AB1110" s="581"/>
      <c r="AC1110" s="581"/>
      <c r="AD1110" s="581"/>
      <c r="AE1110" s="581"/>
      <c r="AF1110" s="581"/>
      <c r="AG1110" s="581"/>
      <c r="AH1110" s="581"/>
      <c r="AJ1110" s="198"/>
      <c r="AL1110" s="681" t="s">
        <v>598</v>
      </c>
      <c r="AM1110" s="681" t="s">
        <v>1457</v>
      </c>
      <c r="AO1110" s="581"/>
      <c r="AP1110" s="581"/>
    </row>
    <row r="1111" spans="10:42">
      <c r="J1111" s="198"/>
      <c r="K1111" s="198"/>
      <c r="L1111" s="198"/>
      <c r="M1111" s="198"/>
      <c r="N1111" s="198"/>
      <c r="X1111" s="581"/>
      <c r="Y1111" s="581"/>
      <c r="Z1111" s="581"/>
      <c r="AA1111" s="581"/>
      <c r="AB1111" s="581"/>
      <c r="AC1111" s="581"/>
      <c r="AD1111" s="581"/>
      <c r="AE1111" s="581"/>
      <c r="AF1111" s="581"/>
      <c r="AG1111" s="581"/>
      <c r="AH1111" s="581"/>
      <c r="AJ1111" s="198"/>
      <c r="AL1111" s="681" t="s">
        <v>598</v>
      </c>
      <c r="AM1111" s="681" t="s">
        <v>1399</v>
      </c>
      <c r="AO1111" s="581"/>
      <c r="AP1111" s="581"/>
    </row>
    <row r="1112" spans="10:42">
      <c r="J1112" s="198"/>
      <c r="K1112" s="198"/>
      <c r="L1112" s="198"/>
      <c r="M1112" s="198"/>
      <c r="N1112" s="198"/>
      <c r="X1112" s="581"/>
      <c r="Y1112" s="581"/>
      <c r="Z1112" s="581"/>
      <c r="AA1112" s="581"/>
      <c r="AB1112" s="581"/>
      <c r="AC1112" s="581"/>
      <c r="AD1112" s="581"/>
      <c r="AE1112" s="581"/>
      <c r="AF1112" s="581"/>
      <c r="AG1112" s="581"/>
      <c r="AH1112" s="581"/>
      <c r="AJ1112" s="198"/>
      <c r="AL1112" s="681" t="s">
        <v>598</v>
      </c>
      <c r="AM1112" s="681" t="s">
        <v>1510</v>
      </c>
      <c r="AO1112" s="581"/>
      <c r="AP1112" s="581"/>
    </row>
    <row r="1113" spans="10:42">
      <c r="J1113" s="198"/>
      <c r="K1113" s="198"/>
      <c r="L1113" s="198"/>
      <c r="M1113" s="198"/>
      <c r="N1113" s="198"/>
      <c r="X1113" s="581"/>
      <c r="Y1113" s="581"/>
      <c r="Z1113" s="581"/>
      <c r="AA1113" s="581"/>
      <c r="AB1113" s="581"/>
      <c r="AC1113" s="581"/>
      <c r="AD1113" s="581"/>
      <c r="AE1113" s="581"/>
      <c r="AF1113" s="581"/>
      <c r="AG1113" s="581"/>
      <c r="AH1113" s="581"/>
      <c r="AJ1113" s="198"/>
      <c r="AL1113" s="681" t="s">
        <v>598</v>
      </c>
      <c r="AM1113" s="681" t="s">
        <v>1816</v>
      </c>
      <c r="AO1113" s="581"/>
      <c r="AP1113" s="581"/>
    </row>
    <row r="1114" spans="10:42">
      <c r="J1114" s="198"/>
      <c r="K1114" s="198"/>
      <c r="L1114" s="198"/>
      <c r="M1114" s="198"/>
      <c r="N1114" s="198"/>
      <c r="X1114" s="581"/>
      <c r="Y1114" s="581"/>
      <c r="Z1114" s="581"/>
      <c r="AA1114" s="581"/>
      <c r="AB1114" s="581"/>
      <c r="AC1114" s="581"/>
      <c r="AD1114" s="581"/>
      <c r="AE1114" s="581"/>
      <c r="AF1114" s="581"/>
      <c r="AG1114" s="581"/>
      <c r="AH1114" s="581"/>
      <c r="AJ1114" s="198"/>
      <c r="AL1114" s="681" t="s">
        <v>598</v>
      </c>
      <c r="AM1114" s="681" t="s">
        <v>1817</v>
      </c>
      <c r="AO1114" s="581"/>
      <c r="AP1114" s="581"/>
    </row>
    <row r="1115" spans="10:42">
      <c r="J1115" s="198"/>
      <c r="K1115" s="198"/>
      <c r="L1115" s="198"/>
      <c r="M1115" s="198"/>
      <c r="N1115" s="198"/>
      <c r="X1115" s="581"/>
      <c r="Y1115" s="581"/>
      <c r="Z1115" s="581"/>
      <c r="AA1115" s="581"/>
      <c r="AB1115" s="581"/>
      <c r="AC1115" s="581"/>
      <c r="AD1115" s="581"/>
      <c r="AE1115" s="581"/>
      <c r="AF1115" s="581"/>
      <c r="AG1115" s="581"/>
      <c r="AH1115" s="581"/>
      <c r="AJ1115" s="198"/>
      <c r="AL1115" s="681" t="s">
        <v>598</v>
      </c>
      <c r="AM1115" s="681" t="s">
        <v>1207</v>
      </c>
      <c r="AO1115" s="581"/>
      <c r="AP1115" s="581"/>
    </row>
    <row r="1116" spans="10:42">
      <c r="J1116" s="198"/>
      <c r="K1116" s="198"/>
      <c r="L1116" s="198"/>
      <c r="M1116" s="198"/>
      <c r="N1116" s="198"/>
      <c r="X1116" s="581"/>
      <c r="Y1116" s="581"/>
      <c r="Z1116" s="581"/>
      <c r="AA1116" s="581"/>
      <c r="AB1116" s="581"/>
      <c r="AC1116" s="581"/>
      <c r="AD1116" s="581"/>
      <c r="AE1116" s="581"/>
      <c r="AF1116" s="581"/>
      <c r="AG1116" s="581"/>
      <c r="AH1116" s="581"/>
      <c r="AJ1116" s="198"/>
      <c r="AL1116" s="681" t="s">
        <v>598</v>
      </c>
      <c r="AM1116" s="681" t="s">
        <v>1818</v>
      </c>
      <c r="AO1116" s="581"/>
      <c r="AP1116" s="581"/>
    </row>
    <row r="1117" spans="10:42">
      <c r="J1117" s="198"/>
      <c r="K1117" s="198"/>
      <c r="L1117" s="198"/>
      <c r="M1117" s="198"/>
      <c r="N1117" s="198"/>
      <c r="X1117" s="581"/>
      <c r="Y1117" s="581"/>
      <c r="Z1117" s="581"/>
      <c r="AA1117" s="581"/>
      <c r="AB1117" s="581"/>
      <c r="AC1117" s="581"/>
      <c r="AD1117" s="581"/>
      <c r="AE1117" s="581"/>
      <c r="AF1117" s="581"/>
      <c r="AG1117" s="581"/>
      <c r="AH1117" s="581"/>
      <c r="AJ1117" s="198"/>
      <c r="AL1117" s="681" t="s">
        <v>598</v>
      </c>
      <c r="AM1117" s="681" t="s">
        <v>157</v>
      </c>
      <c r="AO1117" s="581"/>
      <c r="AP1117" s="581"/>
    </row>
    <row r="1118" spans="10:42">
      <c r="J1118" s="198"/>
      <c r="K1118" s="198"/>
      <c r="L1118" s="198"/>
      <c r="M1118" s="198"/>
      <c r="N1118" s="198"/>
      <c r="X1118" s="581"/>
      <c r="Y1118" s="581"/>
      <c r="Z1118" s="581"/>
      <c r="AA1118" s="581"/>
      <c r="AB1118" s="581"/>
      <c r="AC1118" s="581"/>
      <c r="AD1118" s="581"/>
      <c r="AE1118" s="581"/>
      <c r="AF1118" s="581"/>
      <c r="AG1118" s="581"/>
      <c r="AH1118" s="581"/>
      <c r="AJ1118" s="198"/>
      <c r="AL1118" s="681" t="s">
        <v>598</v>
      </c>
      <c r="AM1118" s="681" t="s">
        <v>369</v>
      </c>
      <c r="AO1118" s="581"/>
      <c r="AP1118" s="581"/>
    </row>
    <row r="1119" spans="10:42">
      <c r="J1119" s="198"/>
      <c r="K1119" s="198"/>
      <c r="L1119" s="198"/>
      <c r="M1119" s="198"/>
      <c r="N1119" s="198"/>
      <c r="X1119" s="581"/>
      <c r="Y1119" s="581"/>
      <c r="Z1119" s="581"/>
      <c r="AA1119" s="581"/>
      <c r="AB1119" s="581"/>
      <c r="AC1119" s="581"/>
      <c r="AD1119" s="581"/>
      <c r="AE1119" s="581"/>
      <c r="AF1119" s="581"/>
      <c r="AG1119" s="581"/>
      <c r="AH1119" s="581"/>
      <c r="AJ1119" s="198"/>
      <c r="AL1119" s="681" t="s">
        <v>598</v>
      </c>
      <c r="AM1119" s="681" t="s">
        <v>1819</v>
      </c>
      <c r="AO1119" s="581"/>
      <c r="AP1119" s="581"/>
    </row>
    <row r="1120" spans="10:42">
      <c r="J1120" s="198"/>
      <c r="K1120" s="198"/>
      <c r="L1120" s="198"/>
      <c r="M1120" s="198"/>
      <c r="N1120" s="198"/>
      <c r="X1120" s="581"/>
      <c r="Y1120" s="581"/>
      <c r="Z1120" s="581"/>
      <c r="AA1120" s="581"/>
      <c r="AB1120" s="581"/>
      <c r="AC1120" s="581"/>
      <c r="AD1120" s="581"/>
      <c r="AE1120" s="581"/>
      <c r="AF1120" s="581"/>
      <c r="AG1120" s="581"/>
      <c r="AH1120" s="581"/>
      <c r="AJ1120" s="198"/>
      <c r="AL1120" s="681" t="s">
        <v>605</v>
      </c>
      <c r="AM1120" s="681" t="s">
        <v>795</v>
      </c>
      <c r="AO1120" s="581"/>
      <c r="AP1120" s="581"/>
    </row>
    <row r="1121" spans="10:42">
      <c r="J1121" s="198"/>
      <c r="K1121" s="198"/>
      <c r="L1121" s="198"/>
      <c r="M1121" s="198"/>
      <c r="N1121" s="198"/>
      <c r="X1121" s="581"/>
      <c r="Y1121" s="581"/>
      <c r="Z1121" s="581"/>
      <c r="AA1121" s="581"/>
      <c r="AB1121" s="581"/>
      <c r="AC1121" s="581"/>
      <c r="AD1121" s="581"/>
      <c r="AE1121" s="581"/>
      <c r="AF1121" s="581"/>
      <c r="AG1121" s="581"/>
      <c r="AH1121" s="581"/>
      <c r="AJ1121" s="198"/>
      <c r="AL1121" s="681" t="s">
        <v>605</v>
      </c>
      <c r="AM1121" s="681" t="s">
        <v>462</v>
      </c>
      <c r="AO1121" s="581"/>
      <c r="AP1121" s="581"/>
    </row>
    <row r="1122" spans="10:42">
      <c r="J1122" s="198"/>
      <c r="K1122" s="198"/>
      <c r="L1122" s="198"/>
      <c r="M1122" s="198"/>
      <c r="N1122" s="198"/>
      <c r="X1122" s="581"/>
      <c r="Y1122" s="581"/>
      <c r="Z1122" s="581"/>
      <c r="AA1122" s="581"/>
      <c r="AB1122" s="581"/>
      <c r="AC1122" s="581"/>
      <c r="AD1122" s="581"/>
      <c r="AE1122" s="581"/>
      <c r="AF1122" s="581"/>
      <c r="AG1122" s="581"/>
      <c r="AH1122" s="581"/>
      <c r="AJ1122" s="198"/>
      <c r="AL1122" s="681" t="s">
        <v>605</v>
      </c>
      <c r="AM1122" s="681" t="s">
        <v>534</v>
      </c>
      <c r="AO1122" s="581"/>
      <c r="AP1122" s="581"/>
    </row>
    <row r="1123" spans="10:42">
      <c r="J1123" s="198"/>
      <c r="K1123" s="198"/>
      <c r="L1123" s="198"/>
      <c r="M1123" s="198"/>
      <c r="N1123" s="198"/>
      <c r="X1123" s="581"/>
      <c r="Y1123" s="581"/>
      <c r="Z1123" s="581"/>
      <c r="AA1123" s="581"/>
      <c r="AB1123" s="581"/>
      <c r="AC1123" s="581"/>
      <c r="AD1123" s="581"/>
      <c r="AE1123" s="581"/>
      <c r="AF1123" s="581"/>
      <c r="AG1123" s="581"/>
      <c r="AH1123" s="581"/>
      <c r="AJ1123" s="198"/>
      <c r="AL1123" s="681" t="s">
        <v>605</v>
      </c>
      <c r="AM1123" s="681" t="s">
        <v>811</v>
      </c>
      <c r="AO1123" s="581"/>
      <c r="AP1123" s="581"/>
    </row>
    <row r="1124" spans="10:42">
      <c r="J1124" s="198"/>
      <c r="K1124" s="198"/>
      <c r="L1124" s="198"/>
      <c r="M1124" s="198"/>
      <c r="N1124" s="198"/>
      <c r="X1124" s="581"/>
      <c r="Y1124" s="581"/>
      <c r="Z1124" s="581"/>
      <c r="AA1124" s="581"/>
      <c r="AB1124" s="581"/>
      <c r="AC1124" s="581"/>
      <c r="AD1124" s="581"/>
      <c r="AE1124" s="581"/>
      <c r="AF1124" s="581"/>
      <c r="AG1124" s="581"/>
      <c r="AH1124" s="581"/>
      <c r="AJ1124" s="198"/>
      <c r="AL1124" s="681" t="s">
        <v>605</v>
      </c>
      <c r="AM1124" s="681" t="s">
        <v>800</v>
      </c>
      <c r="AO1124" s="581"/>
      <c r="AP1124" s="581"/>
    </row>
    <row r="1125" spans="10:42">
      <c r="J1125" s="198"/>
      <c r="K1125" s="198"/>
      <c r="L1125" s="198"/>
      <c r="M1125" s="198"/>
      <c r="N1125" s="198"/>
      <c r="X1125" s="581"/>
      <c r="Y1125" s="581"/>
      <c r="Z1125" s="581"/>
      <c r="AA1125" s="581"/>
      <c r="AB1125" s="581"/>
      <c r="AC1125" s="581"/>
      <c r="AD1125" s="581"/>
      <c r="AE1125" s="581"/>
      <c r="AF1125" s="581"/>
      <c r="AG1125" s="581"/>
      <c r="AH1125" s="581"/>
      <c r="AJ1125" s="198"/>
      <c r="AL1125" s="681" t="s">
        <v>605</v>
      </c>
      <c r="AM1125" s="681" t="s">
        <v>822</v>
      </c>
      <c r="AO1125" s="581"/>
      <c r="AP1125" s="581"/>
    </row>
    <row r="1126" spans="10:42">
      <c r="J1126" s="198"/>
      <c r="K1126" s="198"/>
      <c r="L1126" s="198"/>
      <c r="M1126" s="198"/>
      <c r="N1126" s="198"/>
      <c r="X1126" s="581"/>
      <c r="Y1126" s="581"/>
      <c r="Z1126" s="581"/>
      <c r="AA1126" s="581"/>
      <c r="AB1126" s="581"/>
      <c r="AC1126" s="581"/>
      <c r="AD1126" s="581"/>
      <c r="AE1126" s="581"/>
      <c r="AF1126" s="581"/>
      <c r="AG1126" s="581"/>
      <c r="AH1126" s="581"/>
      <c r="AJ1126" s="198"/>
      <c r="AL1126" s="681" t="s">
        <v>605</v>
      </c>
      <c r="AM1126" s="681" t="s">
        <v>1210</v>
      </c>
      <c r="AO1126" s="581"/>
      <c r="AP1126" s="581"/>
    </row>
    <row r="1127" spans="10:42">
      <c r="J1127" s="198"/>
      <c r="K1127" s="198"/>
      <c r="L1127" s="198"/>
      <c r="M1127" s="198"/>
      <c r="N1127" s="198"/>
      <c r="X1127" s="581"/>
      <c r="Y1127" s="581"/>
      <c r="Z1127" s="581"/>
      <c r="AA1127" s="581"/>
      <c r="AB1127" s="581"/>
      <c r="AC1127" s="581"/>
      <c r="AD1127" s="581"/>
      <c r="AE1127" s="581"/>
      <c r="AF1127" s="581"/>
      <c r="AG1127" s="581"/>
      <c r="AH1127" s="581"/>
      <c r="AJ1127" s="198"/>
      <c r="AL1127" s="681" t="s">
        <v>605</v>
      </c>
      <c r="AM1127" s="681" t="s">
        <v>440</v>
      </c>
      <c r="AO1127" s="581"/>
      <c r="AP1127" s="581"/>
    </row>
    <row r="1128" spans="10:42">
      <c r="J1128" s="198"/>
      <c r="K1128" s="198"/>
      <c r="L1128" s="198"/>
      <c r="M1128" s="198"/>
      <c r="N1128" s="198"/>
      <c r="X1128" s="581"/>
      <c r="Y1128" s="581"/>
      <c r="Z1128" s="581"/>
      <c r="AA1128" s="581"/>
      <c r="AB1128" s="581"/>
      <c r="AC1128" s="581"/>
      <c r="AD1128" s="581"/>
      <c r="AE1128" s="581"/>
      <c r="AF1128" s="581"/>
      <c r="AG1128" s="581"/>
      <c r="AH1128" s="581"/>
      <c r="AJ1128" s="198"/>
      <c r="AL1128" s="681" t="s">
        <v>605</v>
      </c>
      <c r="AM1128" s="681" t="s">
        <v>1143</v>
      </c>
      <c r="AO1128" s="581"/>
      <c r="AP1128" s="581"/>
    </row>
    <row r="1129" spans="10:42">
      <c r="J1129" s="198"/>
      <c r="K1129" s="198"/>
      <c r="L1129" s="198"/>
      <c r="M1129" s="198"/>
      <c r="N1129" s="198"/>
      <c r="X1129" s="581"/>
      <c r="Y1129" s="581"/>
      <c r="Z1129" s="581"/>
      <c r="AA1129" s="581"/>
      <c r="AB1129" s="581"/>
      <c r="AC1129" s="581"/>
      <c r="AD1129" s="581"/>
      <c r="AE1129" s="581"/>
      <c r="AF1129" s="581"/>
      <c r="AG1129" s="581"/>
      <c r="AH1129" s="581"/>
      <c r="AJ1129" s="198"/>
      <c r="AL1129" s="681" t="s">
        <v>605</v>
      </c>
      <c r="AM1129" s="681" t="s">
        <v>584</v>
      </c>
      <c r="AO1129" s="581"/>
      <c r="AP1129" s="581"/>
    </row>
    <row r="1130" spans="10:42">
      <c r="J1130" s="198"/>
      <c r="K1130" s="198"/>
      <c r="L1130" s="198"/>
      <c r="M1130" s="198"/>
      <c r="N1130" s="198"/>
      <c r="X1130" s="581"/>
      <c r="Y1130" s="581"/>
      <c r="Z1130" s="581"/>
      <c r="AA1130" s="581"/>
      <c r="AB1130" s="581"/>
      <c r="AC1130" s="581"/>
      <c r="AD1130" s="581"/>
      <c r="AE1130" s="581"/>
      <c r="AF1130" s="581"/>
      <c r="AG1130" s="581"/>
      <c r="AH1130" s="581"/>
      <c r="AJ1130" s="198"/>
      <c r="AL1130" s="681" t="s">
        <v>605</v>
      </c>
      <c r="AM1130" s="681" t="s">
        <v>335</v>
      </c>
      <c r="AO1130" s="581"/>
      <c r="AP1130" s="581"/>
    </row>
    <row r="1131" spans="10:42">
      <c r="J1131" s="198"/>
      <c r="K1131" s="198"/>
      <c r="L1131" s="198"/>
      <c r="M1131" s="198"/>
      <c r="N1131" s="198"/>
      <c r="X1131" s="581"/>
      <c r="Y1131" s="581"/>
      <c r="Z1131" s="581"/>
      <c r="AA1131" s="581"/>
      <c r="AB1131" s="581"/>
      <c r="AC1131" s="581"/>
      <c r="AD1131" s="581"/>
      <c r="AE1131" s="581"/>
      <c r="AF1131" s="581"/>
      <c r="AG1131" s="581"/>
      <c r="AH1131" s="581"/>
      <c r="AJ1131" s="198"/>
      <c r="AL1131" s="681" t="s">
        <v>605</v>
      </c>
      <c r="AM1131" s="681" t="s">
        <v>323</v>
      </c>
      <c r="AO1131" s="581"/>
      <c r="AP1131" s="581"/>
    </row>
    <row r="1132" spans="10:42">
      <c r="J1132" s="198"/>
      <c r="K1132" s="198"/>
      <c r="L1132" s="198"/>
      <c r="M1132" s="198"/>
      <c r="N1132" s="198"/>
      <c r="X1132" s="581"/>
      <c r="Y1132" s="581"/>
      <c r="Z1132" s="581"/>
      <c r="AA1132" s="581"/>
      <c r="AB1132" s="581"/>
      <c r="AC1132" s="581"/>
      <c r="AD1132" s="581"/>
      <c r="AE1132" s="581"/>
      <c r="AF1132" s="581"/>
      <c r="AG1132" s="581"/>
      <c r="AH1132" s="581"/>
      <c r="AJ1132" s="198"/>
      <c r="AL1132" s="681" t="s">
        <v>605</v>
      </c>
      <c r="AM1132" s="681" t="s">
        <v>409</v>
      </c>
      <c r="AO1132" s="581"/>
      <c r="AP1132" s="581"/>
    </row>
    <row r="1133" spans="10:42">
      <c r="J1133" s="198"/>
      <c r="K1133" s="198"/>
      <c r="L1133" s="198"/>
      <c r="M1133" s="198"/>
      <c r="N1133" s="198"/>
      <c r="X1133" s="581"/>
      <c r="Y1133" s="581"/>
      <c r="Z1133" s="581"/>
      <c r="AA1133" s="581"/>
      <c r="AB1133" s="581"/>
      <c r="AC1133" s="581"/>
      <c r="AD1133" s="581"/>
      <c r="AE1133" s="581"/>
      <c r="AF1133" s="581"/>
      <c r="AG1133" s="581"/>
      <c r="AH1133" s="581"/>
      <c r="AJ1133" s="198"/>
      <c r="AL1133" s="681" t="s">
        <v>605</v>
      </c>
      <c r="AM1133" s="681" t="s">
        <v>568</v>
      </c>
      <c r="AO1133" s="581"/>
      <c r="AP1133" s="581"/>
    </row>
    <row r="1134" spans="10:42">
      <c r="J1134" s="198"/>
      <c r="K1134" s="198"/>
      <c r="L1134" s="198"/>
      <c r="M1134" s="198"/>
      <c r="N1134" s="198"/>
      <c r="X1134" s="581"/>
      <c r="Y1134" s="581"/>
      <c r="Z1134" s="581"/>
      <c r="AA1134" s="581"/>
      <c r="AB1134" s="581"/>
      <c r="AC1134" s="581"/>
      <c r="AD1134" s="581"/>
      <c r="AE1134" s="581"/>
      <c r="AF1134" s="581"/>
      <c r="AG1134" s="581"/>
      <c r="AH1134" s="581"/>
      <c r="AJ1134" s="198"/>
      <c r="AL1134" s="681" t="s">
        <v>605</v>
      </c>
      <c r="AM1134" s="681" t="s">
        <v>775</v>
      </c>
      <c r="AO1134" s="581"/>
      <c r="AP1134" s="581"/>
    </row>
    <row r="1135" spans="10:42">
      <c r="J1135" s="198"/>
      <c r="K1135" s="198"/>
      <c r="L1135" s="198"/>
      <c r="M1135" s="198"/>
      <c r="N1135" s="198"/>
      <c r="X1135" s="581"/>
      <c r="Y1135" s="581"/>
      <c r="Z1135" s="581"/>
      <c r="AA1135" s="581"/>
      <c r="AB1135" s="581"/>
      <c r="AC1135" s="581"/>
      <c r="AD1135" s="581"/>
      <c r="AE1135" s="581"/>
      <c r="AF1135" s="581"/>
      <c r="AG1135" s="581"/>
      <c r="AH1135" s="581"/>
      <c r="AJ1135" s="198"/>
      <c r="AL1135" s="681" t="s">
        <v>605</v>
      </c>
      <c r="AM1135" s="681" t="s">
        <v>830</v>
      </c>
      <c r="AO1135" s="581"/>
      <c r="AP1135" s="581"/>
    </row>
    <row r="1136" spans="10:42">
      <c r="J1136" s="198"/>
      <c r="K1136" s="198"/>
      <c r="L1136" s="198"/>
      <c r="M1136" s="198"/>
      <c r="N1136" s="198"/>
      <c r="X1136" s="581"/>
      <c r="Y1136" s="581"/>
      <c r="Z1136" s="581"/>
      <c r="AA1136" s="581"/>
      <c r="AB1136" s="581"/>
      <c r="AC1136" s="581"/>
      <c r="AD1136" s="581"/>
      <c r="AE1136" s="581"/>
      <c r="AF1136" s="581"/>
      <c r="AG1136" s="581"/>
      <c r="AH1136" s="581"/>
      <c r="AJ1136" s="198"/>
      <c r="AL1136" s="681" t="s">
        <v>605</v>
      </c>
      <c r="AM1136" s="681" t="s">
        <v>376</v>
      </c>
      <c r="AO1136" s="581"/>
      <c r="AP1136" s="581"/>
    </row>
    <row r="1137" spans="10:42">
      <c r="J1137" s="198"/>
      <c r="K1137" s="198"/>
      <c r="L1137" s="198"/>
      <c r="M1137" s="198"/>
      <c r="N1137" s="198"/>
      <c r="X1137" s="581"/>
      <c r="Y1137" s="581"/>
      <c r="Z1137" s="581"/>
      <c r="AA1137" s="581"/>
      <c r="AB1137" s="581"/>
      <c r="AC1137" s="581"/>
      <c r="AD1137" s="581"/>
      <c r="AE1137" s="581"/>
      <c r="AF1137" s="581"/>
      <c r="AG1137" s="581"/>
      <c r="AH1137" s="581"/>
      <c r="AJ1137" s="198"/>
      <c r="AL1137" s="681" t="s">
        <v>605</v>
      </c>
      <c r="AM1137" s="681" t="s">
        <v>974</v>
      </c>
      <c r="AO1137" s="581"/>
      <c r="AP1137" s="581"/>
    </row>
    <row r="1138" spans="10:42">
      <c r="J1138" s="198"/>
      <c r="K1138" s="198"/>
      <c r="L1138" s="198"/>
      <c r="M1138" s="198"/>
      <c r="N1138" s="198"/>
      <c r="X1138" s="581"/>
      <c r="Y1138" s="581"/>
      <c r="Z1138" s="581"/>
      <c r="AA1138" s="581"/>
      <c r="AB1138" s="581"/>
      <c r="AC1138" s="581"/>
      <c r="AD1138" s="581"/>
      <c r="AE1138" s="581"/>
      <c r="AF1138" s="581"/>
      <c r="AG1138" s="581"/>
      <c r="AH1138" s="581"/>
      <c r="AJ1138" s="198"/>
      <c r="AL1138" s="681" t="s">
        <v>605</v>
      </c>
      <c r="AM1138" s="681" t="s">
        <v>760</v>
      </c>
      <c r="AO1138" s="581"/>
      <c r="AP1138" s="581"/>
    </row>
    <row r="1139" spans="10:42">
      <c r="J1139" s="198"/>
      <c r="K1139" s="198"/>
      <c r="L1139" s="198"/>
      <c r="M1139" s="198"/>
      <c r="N1139" s="198"/>
      <c r="X1139" s="581"/>
      <c r="Y1139" s="581"/>
      <c r="Z1139" s="581"/>
      <c r="AA1139" s="581"/>
      <c r="AB1139" s="581"/>
      <c r="AC1139" s="581"/>
      <c r="AD1139" s="581"/>
      <c r="AE1139" s="581"/>
      <c r="AF1139" s="581"/>
      <c r="AG1139" s="581"/>
      <c r="AH1139" s="581"/>
      <c r="AJ1139" s="198"/>
      <c r="AL1139" s="681" t="s">
        <v>605</v>
      </c>
      <c r="AM1139" s="681" t="s">
        <v>294</v>
      </c>
      <c r="AO1139" s="581"/>
      <c r="AP1139" s="581"/>
    </row>
    <row r="1140" spans="10:42">
      <c r="J1140" s="198"/>
      <c r="K1140" s="198"/>
      <c r="L1140" s="198"/>
      <c r="M1140" s="198"/>
      <c r="N1140" s="198"/>
      <c r="X1140" s="581"/>
      <c r="Y1140" s="581"/>
      <c r="Z1140" s="581"/>
      <c r="AA1140" s="581"/>
      <c r="AB1140" s="581"/>
      <c r="AC1140" s="581"/>
      <c r="AD1140" s="581"/>
      <c r="AE1140" s="581"/>
      <c r="AF1140" s="581"/>
      <c r="AG1140" s="581"/>
      <c r="AH1140" s="581"/>
      <c r="AJ1140" s="198"/>
      <c r="AL1140" s="681" t="s">
        <v>605</v>
      </c>
      <c r="AM1140" s="681" t="s">
        <v>358</v>
      </c>
      <c r="AO1140" s="581"/>
      <c r="AP1140" s="581"/>
    </row>
    <row r="1141" spans="10:42">
      <c r="J1141" s="198"/>
      <c r="K1141" s="198"/>
      <c r="L1141" s="198"/>
      <c r="M1141" s="198"/>
      <c r="N1141" s="198"/>
      <c r="X1141" s="581"/>
      <c r="Y1141" s="581"/>
      <c r="Z1141" s="581"/>
      <c r="AA1141" s="581"/>
      <c r="AB1141" s="581"/>
      <c r="AC1141" s="581"/>
      <c r="AD1141" s="581"/>
      <c r="AE1141" s="581"/>
      <c r="AF1141" s="581"/>
      <c r="AG1141" s="581"/>
      <c r="AH1141" s="581"/>
      <c r="AJ1141" s="198"/>
      <c r="AL1141" s="681" t="s">
        <v>605</v>
      </c>
      <c r="AM1141" s="681" t="s">
        <v>750</v>
      </c>
      <c r="AO1141" s="581"/>
      <c r="AP1141" s="581"/>
    </row>
    <row r="1142" spans="10:42">
      <c r="J1142" s="198"/>
      <c r="K1142" s="198"/>
      <c r="L1142" s="198"/>
      <c r="M1142" s="198"/>
      <c r="N1142" s="198"/>
      <c r="X1142" s="581"/>
      <c r="Y1142" s="581"/>
      <c r="Z1142" s="581"/>
      <c r="AA1142" s="581"/>
      <c r="AB1142" s="581"/>
      <c r="AC1142" s="581"/>
      <c r="AD1142" s="581"/>
      <c r="AE1142" s="581"/>
      <c r="AF1142" s="581"/>
      <c r="AG1142" s="581"/>
      <c r="AH1142" s="581"/>
      <c r="AJ1142" s="198"/>
      <c r="AL1142" s="681" t="s">
        <v>605</v>
      </c>
      <c r="AM1142" s="681" t="s">
        <v>898</v>
      </c>
      <c r="AO1142" s="581"/>
      <c r="AP1142" s="581"/>
    </row>
    <row r="1143" spans="10:42">
      <c r="J1143" s="198"/>
      <c r="K1143" s="198"/>
      <c r="L1143" s="198"/>
      <c r="M1143" s="198"/>
      <c r="N1143" s="198"/>
      <c r="X1143" s="581"/>
      <c r="Y1143" s="581"/>
      <c r="Z1143" s="581"/>
      <c r="AA1143" s="581"/>
      <c r="AB1143" s="581"/>
      <c r="AC1143" s="581"/>
      <c r="AD1143" s="581"/>
      <c r="AE1143" s="581"/>
      <c r="AF1143" s="581"/>
      <c r="AG1143" s="581"/>
      <c r="AH1143" s="581"/>
      <c r="AJ1143" s="198"/>
      <c r="AL1143" s="681" t="s">
        <v>605</v>
      </c>
      <c r="AM1143" s="681" t="s">
        <v>763</v>
      </c>
      <c r="AO1143" s="581"/>
      <c r="AP1143" s="581"/>
    </row>
    <row r="1144" spans="10:42">
      <c r="J1144" s="198"/>
      <c r="K1144" s="198"/>
      <c r="L1144" s="198"/>
      <c r="M1144" s="198"/>
      <c r="N1144" s="198"/>
      <c r="X1144" s="581"/>
      <c r="Y1144" s="581"/>
      <c r="Z1144" s="581"/>
      <c r="AA1144" s="581"/>
      <c r="AB1144" s="581"/>
      <c r="AC1144" s="581"/>
      <c r="AD1144" s="581"/>
      <c r="AE1144" s="581"/>
      <c r="AF1144" s="581"/>
      <c r="AG1144" s="581"/>
      <c r="AH1144" s="581"/>
      <c r="AJ1144" s="198"/>
      <c r="AL1144" s="681" t="s">
        <v>605</v>
      </c>
      <c r="AM1144" s="681" t="s">
        <v>640</v>
      </c>
      <c r="AO1144" s="581"/>
      <c r="AP1144" s="581"/>
    </row>
    <row r="1145" spans="10:42">
      <c r="J1145" s="198"/>
      <c r="K1145" s="198"/>
      <c r="L1145" s="198"/>
      <c r="M1145" s="198"/>
      <c r="N1145" s="198"/>
      <c r="X1145" s="581"/>
      <c r="Y1145" s="581"/>
      <c r="Z1145" s="581"/>
      <c r="AA1145" s="581"/>
      <c r="AB1145" s="581"/>
      <c r="AC1145" s="581"/>
      <c r="AD1145" s="581"/>
      <c r="AE1145" s="581"/>
      <c r="AF1145" s="581"/>
      <c r="AG1145" s="581"/>
      <c r="AH1145" s="581"/>
      <c r="AJ1145" s="198"/>
      <c r="AL1145" s="681" t="s">
        <v>605</v>
      </c>
      <c r="AM1145" s="681" t="s">
        <v>981</v>
      </c>
      <c r="AO1145" s="581"/>
      <c r="AP1145" s="581"/>
    </row>
    <row r="1146" spans="10:42">
      <c r="J1146" s="198"/>
      <c r="K1146" s="198"/>
      <c r="L1146" s="198"/>
      <c r="M1146" s="198"/>
      <c r="N1146" s="198"/>
      <c r="X1146" s="581"/>
      <c r="Y1146" s="581"/>
      <c r="Z1146" s="581"/>
      <c r="AA1146" s="581"/>
      <c r="AB1146" s="581"/>
      <c r="AC1146" s="581"/>
      <c r="AD1146" s="581"/>
      <c r="AE1146" s="581"/>
      <c r="AF1146" s="581"/>
      <c r="AG1146" s="581"/>
      <c r="AH1146" s="581"/>
      <c r="AJ1146" s="198"/>
      <c r="AL1146" s="681" t="s">
        <v>605</v>
      </c>
      <c r="AM1146" s="681" t="s">
        <v>1225</v>
      </c>
      <c r="AO1146" s="581"/>
      <c r="AP1146" s="581"/>
    </row>
    <row r="1147" spans="10:42">
      <c r="J1147" s="198"/>
      <c r="K1147" s="198"/>
      <c r="L1147" s="198"/>
      <c r="M1147" s="198"/>
      <c r="N1147" s="198"/>
      <c r="X1147" s="581"/>
      <c r="Y1147" s="581"/>
      <c r="Z1147" s="581"/>
      <c r="AA1147" s="581"/>
      <c r="AB1147" s="581"/>
      <c r="AC1147" s="581"/>
      <c r="AD1147" s="581"/>
      <c r="AE1147" s="581"/>
      <c r="AF1147" s="581"/>
      <c r="AG1147" s="581"/>
      <c r="AH1147" s="581"/>
      <c r="AJ1147" s="198"/>
      <c r="AL1147" s="681" t="s">
        <v>605</v>
      </c>
      <c r="AM1147" s="681" t="s">
        <v>781</v>
      </c>
      <c r="AO1147" s="581"/>
      <c r="AP1147" s="581"/>
    </row>
    <row r="1148" spans="10:42">
      <c r="J1148" s="198"/>
      <c r="K1148" s="198"/>
      <c r="L1148" s="198"/>
      <c r="M1148" s="198"/>
      <c r="N1148" s="198"/>
      <c r="X1148" s="581"/>
      <c r="Y1148" s="581"/>
      <c r="Z1148" s="581"/>
      <c r="AA1148" s="581"/>
      <c r="AB1148" s="581"/>
      <c r="AC1148" s="581"/>
      <c r="AD1148" s="581"/>
      <c r="AE1148" s="581"/>
      <c r="AF1148" s="581"/>
      <c r="AG1148" s="581"/>
      <c r="AH1148" s="581"/>
      <c r="AJ1148" s="198"/>
      <c r="AL1148" s="681" t="s">
        <v>605</v>
      </c>
      <c r="AM1148" s="681" t="s">
        <v>1228</v>
      </c>
      <c r="AO1148" s="581"/>
      <c r="AP1148" s="581"/>
    </row>
    <row r="1149" spans="10:42">
      <c r="J1149" s="198"/>
      <c r="K1149" s="198"/>
      <c r="L1149" s="198"/>
      <c r="M1149" s="198"/>
      <c r="N1149" s="198"/>
      <c r="X1149" s="581"/>
      <c r="Y1149" s="581"/>
      <c r="Z1149" s="581"/>
      <c r="AA1149" s="581"/>
      <c r="AB1149" s="581"/>
      <c r="AC1149" s="581"/>
      <c r="AD1149" s="581"/>
      <c r="AE1149" s="581"/>
      <c r="AF1149" s="581"/>
      <c r="AG1149" s="581"/>
      <c r="AH1149" s="581"/>
      <c r="AJ1149" s="198"/>
      <c r="AL1149" s="681" t="s">
        <v>605</v>
      </c>
      <c r="AM1149" s="681" t="s">
        <v>842</v>
      </c>
      <c r="AO1149" s="581"/>
      <c r="AP1149" s="581"/>
    </row>
    <row r="1150" spans="10:42">
      <c r="J1150" s="198"/>
      <c r="K1150" s="198"/>
      <c r="L1150" s="198"/>
      <c r="M1150" s="198"/>
      <c r="N1150" s="198"/>
      <c r="X1150" s="581"/>
      <c r="Y1150" s="581"/>
      <c r="Z1150" s="581"/>
      <c r="AA1150" s="581"/>
      <c r="AB1150" s="581"/>
      <c r="AC1150" s="581"/>
      <c r="AD1150" s="581"/>
      <c r="AE1150" s="581"/>
      <c r="AF1150" s="581"/>
      <c r="AG1150" s="581"/>
      <c r="AH1150" s="581"/>
      <c r="AJ1150" s="198"/>
      <c r="AL1150" s="681" t="s">
        <v>605</v>
      </c>
      <c r="AM1150" s="681" t="s">
        <v>426</v>
      </c>
      <c r="AO1150" s="581"/>
      <c r="AP1150" s="581"/>
    </row>
    <row r="1151" spans="10:42">
      <c r="J1151" s="198"/>
      <c r="K1151" s="198"/>
      <c r="L1151" s="198"/>
      <c r="M1151" s="198"/>
      <c r="N1151" s="198"/>
      <c r="X1151" s="581"/>
      <c r="Y1151" s="581"/>
      <c r="Z1151" s="581"/>
      <c r="AA1151" s="581"/>
      <c r="AB1151" s="581"/>
      <c r="AC1151" s="581"/>
      <c r="AD1151" s="581"/>
      <c r="AE1151" s="581"/>
      <c r="AF1151" s="581"/>
      <c r="AG1151" s="581"/>
      <c r="AH1151" s="581"/>
      <c r="AJ1151" s="198"/>
      <c r="AL1151" s="681" t="s">
        <v>605</v>
      </c>
      <c r="AM1151" s="681" t="s">
        <v>1203</v>
      </c>
      <c r="AO1151" s="581"/>
      <c r="AP1151" s="581"/>
    </row>
    <row r="1152" spans="10:42">
      <c r="J1152" s="198"/>
      <c r="K1152" s="198"/>
      <c r="L1152" s="198"/>
      <c r="M1152" s="198"/>
      <c r="N1152" s="198"/>
      <c r="X1152" s="581"/>
      <c r="Y1152" s="581"/>
      <c r="Z1152" s="581"/>
      <c r="AA1152" s="581"/>
      <c r="AB1152" s="581"/>
      <c r="AC1152" s="581"/>
      <c r="AD1152" s="581"/>
      <c r="AE1152" s="581"/>
      <c r="AF1152" s="581"/>
      <c r="AG1152" s="581"/>
      <c r="AH1152" s="581"/>
      <c r="AJ1152" s="198"/>
      <c r="AL1152" s="681" t="s">
        <v>605</v>
      </c>
      <c r="AM1152" s="681" t="s">
        <v>525</v>
      </c>
      <c r="AO1152" s="581"/>
      <c r="AP1152" s="581"/>
    </row>
    <row r="1153" spans="10:42">
      <c r="J1153" s="198"/>
      <c r="K1153" s="198"/>
      <c r="L1153" s="198"/>
      <c r="M1153" s="198"/>
      <c r="N1153" s="198"/>
      <c r="X1153" s="581"/>
      <c r="Y1153" s="581"/>
      <c r="Z1153" s="581"/>
      <c r="AA1153" s="581"/>
      <c r="AB1153" s="581"/>
      <c r="AC1153" s="581"/>
      <c r="AD1153" s="581"/>
      <c r="AE1153" s="581"/>
      <c r="AF1153" s="581"/>
      <c r="AG1153" s="581"/>
      <c r="AH1153" s="581"/>
      <c r="AJ1153" s="198"/>
      <c r="AL1153" s="681" t="s">
        <v>605</v>
      </c>
      <c r="AM1153" s="681" t="s">
        <v>1095</v>
      </c>
      <c r="AO1153" s="581"/>
      <c r="AP1153" s="581"/>
    </row>
    <row r="1154" spans="10:42">
      <c r="J1154" s="198"/>
      <c r="K1154" s="198"/>
      <c r="L1154" s="198"/>
      <c r="M1154" s="198"/>
      <c r="N1154" s="198"/>
      <c r="X1154" s="581"/>
      <c r="Y1154" s="581"/>
      <c r="Z1154" s="581"/>
      <c r="AA1154" s="581"/>
      <c r="AB1154" s="581"/>
      <c r="AC1154" s="581"/>
      <c r="AD1154" s="581"/>
      <c r="AE1154" s="581"/>
      <c r="AF1154" s="581"/>
      <c r="AG1154" s="581"/>
      <c r="AH1154" s="581"/>
      <c r="AJ1154" s="198"/>
      <c r="AL1154" s="681" t="s">
        <v>605</v>
      </c>
      <c r="AM1154" s="681" t="s">
        <v>1193</v>
      </c>
      <c r="AO1154" s="581"/>
      <c r="AP1154" s="581"/>
    </row>
    <row r="1155" spans="10:42">
      <c r="J1155" s="198"/>
      <c r="K1155" s="198"/>
      <c r="L1155" s="198"/>
      <c r="M1155" s="198"/>
      <c r="N1155" s="198"/>
      <c r="X1155" s="581"/>
      <c r="Y1155" s="581"/>
      <c r="Z1155" s="581"/>
      <c r="AA1155" s="581"/>
      <c r="AB1155" s="581"/>
      <c r="AC1155" s="581"/>
      <c r="AD1155" s="581"/>
      <c r="AE1155" s="581"/>
      <c r="AF1155" s="581"/>
      <c r="AG1155" s="581"/>
      <c r="AH1155" s="581"/>
      <c r="AJ1155" s="198"/>
      <c r="AL1155" s="681" t="s">
        <v>605</v>
      </c>
      <c r="AM1155" s="681" t="s">
        <v>1070</v>
      </c>
      <c r="AO1155" s="581"/>
      <c r="AP1155" s="581"/>
    </row>
    <row r="1156" spans="10:42">
      <c r="J1156" s="198"/>
      <c r="K1156" s="198"/>
      <c r="L1156" s="198"/>
      <c r="M1156" s="198"/>
      <c r="N1156" s="198"/>
      <c r="X1156" s="581"/>
      <c r="Y1156" s="581"/>
      <c r="Z1156" s="581"/>
      <c r="AA1156" s="581"/>
      <c r="AB1156" s="581"/>
      <c r="AC1156" s="581"/>
      <c r="AD1156" s="581"/>
      <c r="AE1156" s="581"/>
      <c r="AF1156" s="581"/>
      <c r="AG1156" s="581"/>
      <c r="AH1156" s="581"/>
      <c r="AJ1156" s="198"/>
      <c r="AL1156" s="681" t="s">
        <v>605</v>
      </c>
      <c r="AM1156" s="681" t="s">
        <v>711</v>
      </c>
      <c r="AO1156" s="581"/>
      <c r="AP1156" s="581"/>
    </row>
    <row r="1157" spans="10:42">
      <c r="J1157" s="198"/>
      <c r="K1157" s="198"/>
      <c r="L1157" s="198"/>
      <c r="M1157" s="198"/>
      <c r="N1157" s="198"/>
      <c r="X1157" s="581"/>
      <c r="Y1157" s="581"/>
      <c r="Z1157" s="581"/>
      <c r="AA1157" s="581"/>
      <c r="AB1157" s="581"/>
      <c r="AC1157" s="581"/>
      <c r="AD1157" s="581"/>
      <c r="AE1157" s="581"/>
      <c r="AF1157" s="581"/>
      <c r="AG1157" s="581"/>
      <c r="AH1157" s="581"/>
      <c r="AJ1157" s="198"/>
      <c r="AL1157" s="681" t="s">
        <v>605</v>
      </c>
      <c r="AM1157" s="681" t="s">
        <v>1234</v>
      </c>
      <c r="AO1157" s="581"/>
      <c r="AP1157" s="581"/>
    </row>
    <row r="1158" spans="10:42">
      <c r="J1158" s="198"/>
      <c r="K1158" s="198"/>
      <c r="L1158" s="198"/>
      <c r="M1158" s="198"/>
      <c r="N1158" s="198"/>
      <c r="X1158" s="581"/>
      <c r="Y1158" s="581"/>
      <c r="Z1158" s="581"/>
      <c r="AA1158" s="581"/>
      <c r="AB1158" s="581"/>
      <c r="AC1158" s="581"/>
      <c r="AD1158" s="581"/>
      <c r="AE1158" s="581"/>
      <c r="AF1158" s="581"/>
      <c r="AG1158" s="581"/>
      <c r="AH1158" s="581"/>
      <c r="AJ1158" s="198"/>
      <c r="AL1158" s="681" t="s">
        <v>605</v>
      </c>
      <c r="AM1158" s="681" t="s">
        <v>1241</v>
      </c>
      <c r="AO1158" s="581"/>
      <c r="AP1158" s="581"/>
    </row>
    <row r="1159" spans="10:42">
      <c r="J1159" s="198"/>
      <c r="K1159" s="198"/>
      <c r="L1159" s="198"/>
      <c r="M1159" s="198"/>
      <c r="N1159" s="198"/>
      <c r="X1159" s="581"/>
      <c r="Y1159" s="581"/>
      <c r="Z1159" s="581"/>
      <c r="AA1159" s="581"/>
      <c r="AB1159" s="581"/>
      <c r="AC1159" s="581"/>
      <c r="AD1159" s="581"/>
      <c r="AE1159" s="581"/>
      <c r="AF1159" s="581"/>
      <c r="AG1159" s="581"/>
      <c r="AH1159" s="581"/>
      <c r="AJ1159" s="198"/>
      <c r="AL1159" s="681" t="s">
        <v>605</v>
      </c>
      <c r="AM1159" s="681" t="s">
        <v>1238</v>
      </c>
      <c r="AO1159" s="581"/>
      <c r="AP1159" s="581"/>
    </row>
    <row r="1160" spans="10:42">
      <c r="J1160" s="198"/>
      <c r="K1160" s="198"/>
      <c r="L1160" s="198"/>
      <c r="M1160" s="198"/>
      <c r="N1160" s="198"/>
      <c r="X1160" s="581"/>
      <c r="Y1160" s="581"/>
      <c r="Z1160" s="581"/>
      <c r="AA1160" s="581"/>
      <c r="AB1160" s="581"/>
      <c r="AC1160" s="581"/>
      <c r="AD1160" s="581"/>
      <c r="AE1160" s="581"/>
      <c r="AF1160" s="581"/>
      <c r="AG1160" s="581"/>
      <c r="AH1160" s="581"/>
      <c r="AJ1160" s="198"/>
      <c r="AL1160" s="681" t="s">
        <v>605</v>
      </c>
      <c r="AM1160" s="681" t="s">
        <v>330</v>
      </c>
      <c r="AO1160" s="581"/>
      <c r="AP1160" s="581"/>
    </row>
    <row r="1161" spans="10:42">
      <c r="J1161" s="198"/>
      <c r="K1161" s="198"/>
      <c r="L1161" s="198"/>
      <c r="M1161" s="198"/>
      <c r="N1161" s="198"/>
      <c r="X1161" s="581"/>
      <c r="Y1161" s="581"/>
      <c r="Z1161" s="581"/>
      <c r="AA1161" s="581"/>
      <c r="AB1161" s="581"/>
      <c r="AC1161" s="581"/>
      <c r="AD1161" s="581"/>
      <c r="AE1161" s="581"/>
      <c r="AF1161" s="581"/>
      <c r="AG1161" s="581"/>
      <c r="AH1161" s="581"/>
      <c r="AJ1161" s="198"/>
      <c r="AL1161" s="681" t="s">
        <v>605</v>
      </c>
      <c r="AM1161" s="681" t="s">
        <v>1247</v>
      </c>
      <c r="AO1161" s="581"/>
      <c r="AP1161" s="581"/>
    </row>
    <row r="1162" spans="10:42">
      <c r="J1162" s="198"/>
      <c r="K1162" s="198"/>
      <c r="L1162" s="198"/>
      <c r="M1162" s="198"/>
      <c r="N1162" s="198"/>
      <c r="X1162" s="581"/>
      <c r="Y1162" s="581"/>
      <c r="Z1162" s="581"/>
      <c r="AA1162" s="581"/>
      <c r="AB1162" s="581"/>
      <c r="AC1162" s="581"/>
      <c r="AD1162" s="581"/>
      <c r="AE1162" s="581"/>
      <c r="AF1162" s="581"/>
      <c r="AG1162" s="581"/>
      <c r="AH1162" s="581"/>
      <c r="AJ1162" s="198"/>
      <c r="AL1162" s="681" t="s">
        <v>605</v>
      </c>
      <c r="AM1162" s="681" t="s">
        <v>1089</v>
      </c>
      <c r="AO1162" s="581"/>
      <c r="AP1162" s="581"/>
    </row>
    <row r="1163" spans="10:42">
      <c r="J1163" s="198"/>
      <c r="K1163" s="198"/>
      <c r="L1163" s="198"/>
      <c r="M1163" s="198"/>
      <c r="N1163" s="198"/>
      <c r="X1163" s="581"/>
      <c r="Y1163" s="581"/>
      <c r="Z1163" s="581"/>
      <c r="AA1163" s="581"/>
      <c r="AB1163" s="581"/>
      <c r="AC1163" s="581"/>
      <c r="AD1163" s="581"/>
      <c r="AE1163" s="581"/>
      <c r="AF1163" s="581"/>
      <c r="AG1163" s="581"/>
      <c r="AH1163" s="581"/>
      <c r="AJ1163" s="198"/>
      <c r="AL1163" s="681" t="s">
        <v>608</v>
      </c>
      <c r="AM1163" s="681" t="s">
        <v>846</v>
      </c>
      <c r="AO1163" s="581"/>
      <c r="AP1163" s="581"/>
    </row>
    <row r="1164" spans="10:42">
      <c r="J1164" s="198"/>
      <c r="K1164" s="198"/>
      <c r="L1164" s="198"/>
      <c r="M1164" s="198"/>
      <c r="N1164" s="198"/>
      <c r="X1164" s="581"/>
      <c r="Y1164" s="581"/>
      <c r="Z1164" s="581"/>
      <c r="AA1164" s="581"/>
      <c r="AB1164" s="581"/>
      <c r="AC1164" s="581"/>
      <c r="AD1164" s="581"/>
      <c r="AE1164" s="581"/>
      <c r="AF1164" s="581"/>
      <c r="AG1164" s="581"/>
      <c r="AH1164" s="581"/>
      <c r="AJ1164" s="198"/>
      <c r="AL1164" s="681" t="s">
        <v>608</v>
      </c>
      <c r="AM1164" s="681" t="s">
        <v>127</v>
      </c>
      <c r="AO1164" s="581"/>
      <c r="AP1164" s="581"/>
    </row>
    <row r="1165" spans="10:42">
      <c r="J1165" s="198"/>
      <c r="K1165" s="198"/>
      <c r="L1165" s="198"/>
      <c r="M1165" s="198"/>
      <c r="N1165" s="198"/>
      <c r="X1165" s="581"/>
      <c r="Y1165" s="581"/>
      <c r="Z1165" s="581"/>
      <c r="AA1165" s="581"/>
      <c r="AB1165" s="581"/>
      <c r="AC1165" s="581"/>
      <c r="AD1165" s="581"/>
      <c r="AE1165" s="581"/>
      <c r="AF1165" s="581"/>
      <c r="AG1165" s="581"/>
      <c r="AH1165" s="581"/>
      <c r="AJ1165" s="198"/>
      <c r="AL1165" s="681" t="s">
        <v>608</v>
      </c>
      <c r="AM1165" s="681" t="s">
        <v>985</v>
      </c>
      <c r="AO1165" s="581"/>
      <c r="AP1165" s="581"/>
    </row>
    <row r="1166" spans="10:42">
      <c r="J1166" s="198"/>
      <c r="K1166" s="198"/>
      <c r="L1166" s="198"/>
      <c r="M1166" s="198"/>
      <c r="N1166" s="198"/>
      <c r="X1166" s="581"/>
      <c r="Y1166" s="581"/>
      <c r="Z1166" s="581"/>
      <c r="AA1166" s="581"/>
      <c r="AB1166" s="581"/>
      <c r="AC1166" s="581"/>
      <c r="AD1166" s="581"/>
      <c r="AE1166" s="581"/>
      <c r="AF1166" s="581"/>
      <c r="AG1166" s="581"/>
      <c r="AH1166" s="581"/>
      <c r="AJ1166" s="198"/>
      <c r="AL1166" s="681" t="s">
        <v>608</v>
      </c>
      <c r="AM1166" s="681" t="s">
        <v>201</v>
      </c>
      <c r="AO1166" s="581"/>
      <c r="AP1166" s="581"/>
    </row>
    <row r="1167" spans="10:42">
      <c r="J1167" s="198"/>
      <c r="K1167" s="198"/>
      <c r="L1167" s="198"/>
      <c r="M1167" s="198"/>
      <c r="N1167" s="198"/>
      <c r="X1167" s="581"/>
      <c r="Y1167" s="581"/>
      <c r="Z1167" s="581"/>
      <c r="AA1167" s="581"/>
      <c r="AB1167" s="581"/>
      <c r="AC1167" s="581"/>
      <c r="AD1167" s="581"/>
      <c r="AE1167" s="581"/>
      <c r="AF1167" s="581"/>
      <c r="AG1167" s="581"/>
      <c r="AH1167" s="581"/>
      <c r="AJ1167" s="198"/>
      <c r="AL1167" s="681" t="s">
        <v>608</v>
      </c>
      <c r="AM1167" s="681" t="s">
        <v>768</v>
      </c>
      <c r="AO1167" s="581"/>
      <c r="AP1167" s="581"/>
    </row>
    <row r="1168" spans="10:42">
      <c r="J1168" s="198"/>
      <c r="K1168" s="198"/>
      <c r="L1168" s="198"/>
      <c r="M1168" s="198"/>
      <c r="N1168" s="198"/>
      <c r="X1168" s="581"/>
      <c r="Y1168" s="581"/>
      <c r="Z1168" s="581"/>
      <c r="AA1168" s="581"/>
      <c r="AB1168" s="581"/>
      <c r="AC1168" s="581"/>
      <c r="AD1168" s="581"/>
      <c r="AE1168" s="581"/>
      <c r="AF1168" s="581"/>
      <c r="AG1168" s="581"/>
      <c r="AH1168" s="581"/>
      <c r="AJ1168" s="198"/>
      <c r="AL1168" s="681" t="s">
        <v>608</v>
      </c>
      <c r="AM1168" s="681" t="s">
        <v>1720</v>
      </c>
      <c r="AO1168" s="581"/>
      <c r="AP1168" s="581"/>
    </row>
    <row r="1169" spans="10:42">
      <c r="J1169" s="198"/>
      <c r="K1169" s="198"/>
      <c r="L1169" s="198"/>
      <c r="M1169" s="198"/>
      <c r="N1169" s="198"/>
      <c r="X1169" s="581"/>
      <c r="Y1169" s="581"/>
      <c r="Z1169" s="581"/>
      <c r="AA1169" s="581"/>
      <c r="AB1169" s="581"/>
      <c r="AC1169" s="581"/>
      <c r="AD1169" s="581"/>
      <c r="AE1169" s="581"/>
      <c r="AF1169" s="581"/>
      <c r="AG1169" s="581"/>
      <c r="AH1169" s="581"/>
      <c r="AJ1169" s="198"/>
      <c r="AL1169" s="681" t="s">
        <v>608</v>
      </c>
      <c r="AM1169" s="681" t="s">
        <v>701</v>
      </c>
      <c r="AO1169" s="581"/>
      <c r="AP1169" s="581"/>
    </row>
    <row r="1170" spans="10:42">
      <c r="J1170" s="198"/>
      <c r="K1170" s="198"/>
      <c r="L1170" s="198"/>
      <c r="M1170" s="198"/>
      <c r="N1170" s="198"/>
      <c r="X1170" s="581"/>
      <c r="Y1170" s="581"/>
      <c r="Z1170" s="581"/>
      <c r="AA1170" s="581"/>
      <c r="AB1170" s="581"/>
      <c r="AC1170" s="581"/>
      <c r="AD1170" s="581"/>
      <c r="AE1170" s="581"/>
      <c r="AF1170" s="581"/>
      <c r="AG1170" s="581"/>
      <c r="AH1170" s="581"/>
      <c r="AJ1170" s="198"/>
      <c r="AL1170" s="681" t="s">
        <v>608</v>
      </c>
      <c r="AM1170" s="681" t="s">
        <v>987</v>
      </c>
      <c r="AO1170" s="581"/>
      <c r="AP1170" s="581"/>
    </row>
    <row r="1171" spans="10:42">
      <c r="J1171" s="198"/>
      <c r="K1171" s="198"/>
      <c r="L1171" s="198"/>
      <c r="M1171" s="198"/>
      <c r="N1171" s="198"/>
      <c r="X1171" s="581"/>
      <c r="Y1171" s="581"/>
      <c r="Z1171" s="581"/>
      <c r="AA1171" s="581"/>
      <c r="AB1171" s="581"/>
      <c r="AC1171" s="581"/>
      <c r="AD1171" s="581"/>
      <c r="AE1171" s="581"/>
      <c r="AF1171" s="581"/>
      <c r="AG1171" s="581"/>
      <c r="AH1171" s="581"/>
      <c r="AJ1171" s="198"/>
      <c r="AL1171" s="681" t="s">
        <v>608</v>
      </c>
      <c r="AM1171" s="681" t="s">
        <v>1820</v>
      </c>
      <c r="AO1171" s="581"/>
      <c r="AP1171" s="581"/>
    </row>
    <row r="1172" spans="10:42">
      <c r="J1172" s="198"/>
      <c r="K1172" s="198"/>
      <c r="L1172" s="198"/>
      <c r="M1172" s="198"/>
      <c r="N1172" s="198"/>
      <c r="X1172" s="581"/>
      <c r="Y1172" s="581"/>
      <c r="Z1172" s="581"/>
      <c r="AA1172" s="581"/>
      <c r="AB1172" s="581"/>
      <c r="AC1172" s="581"/>
      <c r="AD1172" s="581"/>
      <c r="AE1172" s="581"/>
      <c r="AF1172" s="581"/>
      <c r="AG1172" s="581"/>
      <c r="AH1172" s="581"/>
      <c r="AJ1172" s="198"/>
      <c r="AL1172" s="681" t="s">
        <v>608</v>
      </c>
      <c r="AM1172" s="681" t="s">
        <v>1822</v>
      </c>
      <c r="AO1172" s="581"/>
      <c r="AP1172" s="581"/>
    </row>
    <row r="1173" spans="10:42">
      <c r="J1173" s="198"/>
      <c r="K1173" s="198"/>
      <c r="L1173" s="198"/>
      <c r="M1173" s="198"/>
      <c r="N1173" s="198"/>
      <c r="X1173" s="581"/>
      <c r="Y1173" s="581"/>
      <c r="Z1173" s="581"/>
      <c r="AA1173" s="581"/>
      <c r="AB1173" s="581"/>
      <c r="AC1173" s="581"/>
      <c r="AD1173" s="581"/>
      <c r="AE1173" s="581"/>
      <c r="AF1173" s="581"/>
      <c r="AG1173" s="581"/>
      <c r="AH1173" s="581"/>
      <c r="AJ1173" s="198"/>
      <c r="AL1173" s="681" t="s">
        <v>608</v>
      </c>
      <c r="AM1173" s="681" t="s">
        <v>276</v>
      </c>
      <c r="AO1173" s="581"/>
      <c r="AP1173" s="581"/>
    </row>
    <row r="1174" spans="10:42">
      <c r="J1174" s="198"/>
      <c r="K1174" s="198"/>
      <c r="L1174" s="198"/>
      <c r="M1174" s="198"/>
      <c r="N1174" s="198"/>
      <c r="X1174" s="581"/>
      <c r="Y1174" s="581"/>
      <c r="Z1174" s="581"/>
      <c r="AA1174" s="581"/>
      <c r="AB1174" s="581"/>
      <c r="AC1174" s="581"/>
      <c r="AD1174" s="581"/>
      <c r="AE1174" s="581"/>
      <c r="AF1174" s="581"/>
      <c r="AG1174" s="581"/>
      <c r="AH1174" s="581"/>
      <c r="AJ1174" s="198"/>
      <c r="AL1174" s="681" t="s">
        <v>608</v>
      </c>
      <c r="AM1174" s="681" t="s">
        <v>1824</v>
      </c>
      <c r="AO1174" s="581"/>
      <c r="AP1174" s="581"/>
    </row>
    <row r="1175" spans="10:42">
      <c r="J1175" s="198"/>
      <c r="K1175" s="198"/>
      <c r="L1175" s="198"/>
      <c r="M1175" s="198"/>
      <c r="N1175" s="198"/>
      <c r="X1175" s="581"/>
      <c r="Y1175" s="581"/>
      <c r="Z1175" s="581"/>
      <c r="AA1175" s="581"/>
      <c r="AB1175" s="581"/>
      <c r="AC1175" s="581"/>
      <c r="AD1175" s="581"/>
      <c r="AE1175" s="581"/>
      <c r="AF1175" s="581"/>
      <c r="AG1175" s="581"/>
      <c r="AH1175" s="581"/>
      <c r="AJ1175" s="198"/>
      <c r="AL1175" s="681" t="s">
        <v>608</v>
      </c>
      <c r="AM1175" s="681" t="s">
        <v>1248</v>
      </c>
      <c r="AO1175" s="581"/>
      <c r="AP1175" s="581"/>
    </row>
    <row r="1176" spans="10:42">
      <c r="J1176" s="198"/>
      <c r="K1176" s="198"/>
      <c r="L1176" s="198"/>
      <c r="M1176" s="198"/>
      <c r="N1176" s="198"/>
      <c r="X1176" s="581"/>
      <c r="Y1176" s="581"/>
      <c r="Z1176" s="581"/>
      <c r="AA1176" s="581"/>
      <c r="AB1176" s="581"/>
      <c r="AC1176" s="581"/>
      <c r="AD1176" s="581"/>
      <c r="AE1176" s="581"/>
      <c r="AF1176" s="581"/>
      <c r="AG1176" s="581"/>
      <c r="AH1176" s="581"/>
      <c r="AJ1176" s="198"/>
      <c r="AL1176" s="681" t="s">
        <v>608</v>
      </c>
      <c r="AM1176" s="681" t="s">
        <v>167</v>
      </c>
      <c r="AO1176" s="581"/>
      <c r="AP1176" s="581"/>
    </row>
    <row r="1177" spans="10:42">
      <c r="J1177" s="198"/>
      <c r="K1177" s="198"/>
      <c r="L1177" s="198"/>
      <c r="M1177" s="198"/>
      <c r="N1177" s="198"/>
      <c r="X1177" s="581"/>
      <c r="Y1177" s="581"/>
      <c r="Z1177" s="581"/>
      <c r="AA1177" s="581"/>
      <c r="AB1177" s="581"/>
      <c r="AC1177" s="581"/>
      <c r="AD1177" s="581"/>
      <c r="AE1177" s="581"/>
      <c r="AF1177" s="581"/>
      <c r="AG1177" s="581"/>
      <c r="AH1177" s="581"/>
      <c r="AJ1177" s="198"/>
      <c r="AL1177" s="681" t="s">
        <v>608</v>
      </c>
      <c r="AM1177" s="681" t="s">
        <v>1057</v>
      </c>
      <c r="AO1177" s="581"/>
      <c r="AP1177" s="581"/>
    </row>
    <row r="1178" spans="10:42">
      <c r="J1178" s="198"/>
      <c r="K1178" s="198"/>
      <c r="L1178" s="198"/>
      <c r="M1178" s="198"/>
      <c r="N1178" s="198"/>
      <c r="X1178" s="581"/>
      <c r="Y1178" s="581"/>
      <c r="Z1178" s="581"/>
      <c r="AA1178" s="581"/>
      <c r="AB1178" s="581"/>
      <c r="AC1178" s="581"/>
      <c r="AD1178" s="581"/>
      <c r="AE1178" s="581"/>
      <c r="AF1178" s="581"/>
      <c r="AG1178" s="581"/>
      <c r="AH1178" s="581"/>
      <c r="AJ1178" s="198"/>
      <c r="AL1178" s="681" t="s">
        <v>608</v>
      </c>
      <c r="AM1178" s="681" t="s">
        <v>654</v>
      </c>
      <c r="AO1178" s="581"/>
      <c r="AP1178" s="581"/>
    </row>
    <row r="1179" spans="10:42">
      <c r="J1179" s="198"/>
      <c r="K1179" s="198"/>
      <c r="L1179" s="198"/>
      <c r="M1179" s="198"/>
      <c r="N1179" s="198"/>
      <c r="X1179" s="581"/>
      <c r="Y1179" s="581"/>
      <c r="Z1179" s="581"/>
      <c r="AA1179" s="581"/>
      <c r="AB1179" s="581"/>
      <c r="AC1179" s="581"/>
      <c r="AD1179" s="581"/>
      <c r="AE1179" s="581"/>
      <c r="AF1179" s="581"/>
      <c r="AG1179" s="581"/>
      <c r="AH1179" s="581"/>
      <c r="AJ1179" s="198"/>
      <c r="AL1179" s="681" t="s">
        <v>608</v>
      </c>
      <c r="AM1179" s="681" t="s">
        <v>949</v>
      </c>
      <c r="AO1179" s="581"/>
      <c r="AP1179" s="581"/>
    </row>
    <row r="1180" spans="10:42">
      <c r="J1180" s="198"/>
      <c r="K1180" s="198"/>
      <c r="L1180" s="198"/>
      <c r="M1180" s="198"/>
      <c r="N1180" s="198"/>
      <c r="X1180" s="581"/>
      <c r="Y1180" s="581"/>
      <c r="Z1180" s="581"/>
      <c r="AA1180" s="581"/>
      <c r="AB1180" s="581"/>
      <c r="AC1180" s="581"/>
      <c r="AD1180" s="581"/>
      <c r="AE1180" s="581"/>
      <c r="AF1180" s="581"/>
      <c r="AG1180" s="581"/>
      <c r="AH1180" s="581"/>
      <c r="AJ1180" s="198"/>
      <c r="AL1180" s="681" t="s">
        <v>608</v>
      </c>
      <c r="AM1180" s="681" t="s">
        <v>1459</v>
      </c>
      <c r="AO1180" s="581"/>
      <c r="AP1180" s="581"/>
    </row>
    <row r="1181" spans="10:42">
      <c r="J1181" s="198"/>
      <c r="K1181" s="198"/>
      <c r="L1181" s="198"/>
      <c r="M1181" s="198"/>
      <c r="N1181" s="198"/>
      <c r="X1181" s="581"/>
      <c r="Y1181" s="581"/>
      <c r="Z1181" s="581"/>
      <c r="AA1181" s="581"/>
      <c r="AB1181" s="581"/>
      <c r="AC1181" s="581"/>
      <c r="AD1181" s="581"/>
      <c r="AE1181" s="581"/>
      <c r="AF1181" s="581"/>
      <c r="AG1181" s="581"/>
      <c r="AH1181" s="581"/>
      <c r="AJ1181" s="198"/>
      <c r="AL1181" s="681" t="s">
        <v>608</v>
      </c>
      <c r="AM1181" s="681" t="s">
        <v>190</v>
      </c>
      <c r="AO1181" s="581"/>
      <c r="AP1181" s="581"/>
    </row>
    <row r="1182" spans="10:42">
      <c r="J1182" s="198"/>
      <c r="K1182" s="198"/>
      <c r="L1182" s="198"/>
      <c r="M1182" s="198"/>
      <c r="N1182" s="198"/>
      <c r="X1182" s="581"/>
      <c r="Y1182" s="581"/>
      <c r="Z1182" s="581"/>
      <c r="AA1182" s="581"/>
      <c r="AB1182" s="581"/>
      <c r="AC1182" s="581"/>
      <c r="AD1182" s="581"/>
      <c r="AE1182" s="581"/>
      <c r="AF1182" s="581"/>
      <c r="AG1182" s="581"/>
      <c r="AH1182" s="581"/>
      <c r="AJ1182" s="198"/>
      <c r="AL1182" s="681" t="s">
        <v>608</v>
      </c>
      <c r="AM1182" s="681" t="s">
        <v>444</v>
      </c>
      <c r="AO1182" s="581"/>
      <c r="AP1182" s="581"/>
    </row>
    <row r="1183" spans="10:42">
      <c r="J1183" s="198"/>
      <c r="K1183" s="198"/>
      <c r="L1183" s="198"/>
      <c r="M1183" s="198"/>
      <c r="N1183" s="198"/>
      <c r="X1183" s="581"/>
      <c r="Y1183" s="581"/>
      <c r="Z1183" s="581"/>
      <c r="AA1183" s="581"/>
      <c r="AB1183" s="581"/>
      <c r="AC1183" s="581"/>
      <c r="AD1183" s="581"/>
      <c r="AE1183" s="581"/>
      <c r="AF1183" s="581"/>
      <c r="AG1183" s="581"/>
      <c r="AH1183" s="581"/>
      <c r="AJ1183" s="198"/>
      <c r="AL1183" s="681" t="s">
        <v>608</v>
      </c>
      <c r="AM1183" s="681" t="s">
        <v>1826</v>
      </c>
      <c r="AO1183" s="581"/>
      <c r="AP1183" s="581"/>
    </row>
    <row r="1184" spans="10:42">
      <c r="J1184" s="198"/>
      <c r="K1184" s="198"/>
      <c r="L1184" s="198"/>
      <c r="M1184" s="198"/>
      <c r="N1184" s="198"/>
      <c r="X1184" s="581"/>
      <c r="Y1184" s="581"/>
      <c r="Z1184" s="581"/>
      <c r="AA1184" s="581"/>
      <c r="AB1184" s="581"/>
      <c r="AC1184" s="581"/>
      <c r="AD1184" s="581"/>
      <c r="AE1184" s="581"/>
      <c r="AF1184" s="581"/>
      <c r="AG1184" s="581"/>
      <c r="AH1184" s="581"/>
      <c r="AJ1184" s="198"/>
      <c r="AL1184" s="681" t="s">
        <v>608</v>
      </c>
      <c r="AM1184" s="681" t="s">
        <v>185</v>
      </c>
      <c r="AO1184" s="581"/>
      <c r="AP1184" s="581"/>
    </row>
    <row r="1185" spans="10:42">
      <c r="J1185" s="198"/>
      <c r="K1185" s="198"/>
      <c r="L1185" s="198"/>
      <c r="M1185" s="198"/>
      <c r="N1185" s="198"/>
      <c r="X1185" s="581"/>
      <c r="Y1185" s="581"/>
      <c r="Z1185" s="581"/>
      <c r="AA1185" s="581"/>
      <c r="AB1185" s="581"/>
      <c r="AC1185" s="581"/>
      <c r="AD1185" s="581"/>
      <c r="AE1185" s="581"/>
      <c r="AF1185" s="581"/>
      <c r="AG1185" s="581"/>
      <c r="AH1185" s="581"/>
      <c r="AJ1185" s="198"/>
      <c r="AL1185" s="681" t="s">
        <v>608</v>
      </c>
      <c r="AM1185" s="681" t="s">
        <v>1827</v>
      </c>
      <c r="AO1185" s="581"/>
      <c r="AP1185" s="581"/>
    </row>
    <row r="1186" spans="10:42">
      <c r="J1186" s="198"/>
      <c r="K1186" s="198"/>
      <c r="L1186" s="198"/>
      <c r="M1186" s="198"/>
      <c r="N1186" s="198"/>
      <c r="X1186" s="581"/>
      <c r="Y1186" s="581"/>
      <c r="Z1186" s="581"/>
      <c r="AA1186" s="581"/>
      <c r="AB1186" s="581"/>
      <c r="AC1186" s="581"/>
      <c r="AD1186" s="581"/>
      <c r="AE1186" s="581"/>
      <c r="AF1186" s="581"/>
      <c r="AG1186" s="581"/>
      <c r="AH1186" s="581"/>
      <c r="AJ1186" s="198"/>
      <c r="AL1186" s="681" t="s">
        <v>608</v>
      </c>
      <c r="AM1186" s="681" t="s">
        <v>1828</v>
      </c>
      <c r="AO1186" s="581"/>
      <c r="AP1186" s="581"/>
    </row>
    <row r="1187" spans="10:42">
      <c r="J1187" s="198"/>
      <c r="K1187" s="198"/>
      <c r="L1187" s="198"/>
      <c r="M1187" s="198"/>
      <c r="N1187" s="198"/>
      <c r="X1187" s="581"/>
      <c r="Y1187" s="581"/>
      <c r="Z1187" s="581"/>
      <c r="AA1187" s="581"/>
      <c r="AB1187" s="581"/>
      <c r="AC1187" s="581"/>
      <c r="AD1187" s="581"/>
      <c r="AE1187" s="581"/>
      <c r="AF1187" s="581"/>
      <c r="AG1187" s="581"/>
      <c r="AH1187" s="581"/>
      <c r="AJ1187" s="198"/>
      <c r="AL1187" s="681" t="s">
        <v>608</v>
      </c>
      <c r="AM1187" s="681" t="s">
        <v>590</v>
      </c>
      <c r="AO1187" s="581"/>
      <c r="AP1187" s="581"/>
    </row>
    <row r="1188" spans="10:42">
      <c r="J1188" s="198"/>
      <c r="K1188" s="198"/>
      <c r="L1188" s="198"/>
      <c r="M1188" s="198"/>
      <c r="N1188" s="198"/>
      <c r="X1188" s="581"/>
      <c r="Y1188" s="581"/>
      <c r="Z1188" s="581"/>
      <c r="AA1188" s="581"/>
      <c r="AB1188" s="581"/>
      <c r="AC1188" s="581"/>
      <c r="AD1188" s="581"/>
      <c r="AE1188" s="581"/>
      <c r="AF1188" s="581"/>
      <c r="AG1188" s="581"/>
      <c r="AH1188" s="581"/>
      <c r="AJ1188" s="198"/>
      <c r="AL1188" s="681" t="s">
        <v>608</v>
      </c>
      <c r="AM1188" s="681" t="s">
        <v>1829</v>
      </c>
      <c r="AO1188" s="581"/>
      <c r="AP1188" s="581"/>
    </row>
    <row r="1189" spans="10:42">
      <c r="J1189" s="198"/>
      <c r="K1189" s="198"/>
      <c r="L1189" s="198"/>
      <c r="M1189" s="198"/>
      <c r="N1189" s="198"/>
      <c r="X1189" s="581"/>
      <c r="Y1189" s="581"/>
      <c r="Z1189" s="581"/>
      <c r="AA1189" s="581"/>
      <c r="AB1189" s="581"/>
      <c r="AC1189" s="581"/>
      <c r="AD1189" s="581"/>
      <c r="AE1189" s="581"/>
      <c r="AF1189" s="581"/>
      <c r="AG1189" s="581"/>
      <c r="AH1189" s="581"/>
      <c r="AJ1189" s="198"/>
      <c r="AL1189" s="681" t="s">
        <v>608</v>
      </c>
      <c r="AM1189" s="681" t="s">
        <v>1830</v>
      </c>
      <c r="AO1189" s="581"/>
      <c r="AP1189" s="581"/>
    </row>
    <row r="1190" spans="10:42">
      <c r="J1190" s="198"/>
      <c r="K1190" s="198"/>
      <c r="L1190" s="198"/>
      <c r="M1190" s="198"/>
      <c r="N1190" s="198"/>
      <c r="X1190" s="581"/>
      <c r="Y1190" s="581"/>
      <c r="Z1190" s="581"/>
      <c r="AA1190" s="581"/>
      <c r="AB1190" s="581"/>
      <c r="AC1190" s="581"/>
      <c r="AD1190" s="581"/>
      <c r="AE1190" s="581"/>
      <c r="AF1190" s="581"/>
      <c r="AG1190" s="581"/>
      <c r="AH1190" s="581"/>
      <c r="AJ1190" s="198"/>
      <c r="AL1190" s="681" t="s">
        <v>608</v>
      </c>
      <c r="AM1190" s="681" t="s">
        <v>1831</v>
      </c>
      <c r="AO1190" s="581"/>
      <c r="AP1190" s="581"/>
    </row>
    <row r="1191" spans="10:42">
      <c r="J1191" s="198"/>
      <c r="K1191" s="198"/>
      <c r="L1191" s="198"/>
      <c r="M1191" s="198"/>
      <c r="N1191" s="198"/>
      <c r="X1191" s="581"/>
      <c r="Y1191" s="581"/>
      <c r="Z1191" s="581"/>
      <c r="AA1191" s="581"/>
      <c r="AB1191" s="581"/>
      <c r="AC1191" s="581"/>
      <c r="AD1191" s="581"/>
      <c r="AE1191" s="581"/>
      <c r="AF1191" s="581"/>
      <c r="AG1191" s="581"/>
      <c r="AH1191" s="581"/>
      <c r="AJ1191" s="198"/>
      <c r="AL1191" s="681" t="s">
        <v>608</v>
      </c>
      <c r="AM1191" s="681" t="s">
        <v>1833</v>
      </c>
      <c r="AO1191" s="581"/>
      <c r="AP1191" s="581"/>
    </row>
    <row r="1192" spans="10:42">
      <c r="J1192" s="198"/>
      <c r="K1192" s="198"/>
      <c r="L1192" s="198"/>
      <c r="M1192" s="198"/>
      <c r="N1192" s="198"/>
      <c r="X1192" s="581"/>
      <c r="Y1192" s="581"/>
      <c r="Z1192" s="581"/>
      <c r="AA1192" s="581"/>
      <c r="AB1192" s="581"/>
      <c r="AC1192" s="581"/>
      <c r="AD1192" s="581"/>
      <c r="AE1192" s="581"/>
      <c r="AF1192" s="581"/>
      <c r="AG1192" s="581"/>
      <c r="AH1192" s="581"/>
      <c r="AJ1192" s="198"/>
      <c r="AL1192" s="681" t="s">
        <v>608</v>
      </c>
      <c r="AM1192" s="681" t="s">
        <v>253</v>
      </c>
      <c r="AO1192" s="581"/>
      <c r="AP1192" s="581"/>
    </row>
    <row r="1193" spans="10:42">
      <c r="J1193" s="198"/>
      <c r="K1193" s="198"/>
      <c r="L1193" s="198"/>
      <c r="M1193" s="198"/>
      <c r="N1193" s="198"/>
      <c r="X1193" s="581"/>
      <c r="Y1193" s="581"/>
      <c r="Z1193" s="581"/>
      <c r="AA1193" s="581"/>
      <c r="AB1193" s="581"/>
      <c r="AC1193" s="581"/>
      <c r="AD1193" s="581"/>
      <c r="AE1193" s="581"/>
      <c r="AF1193" s="581"/>
      <c r="AG1193" s="581"/>
      <c r="AH1193" s="581"/>
      <c r="AJ1193" s="198"/>
      <c r="AL1193" s="681" t="s">
        <v>608</v>
      </c>
      <c r="AM1193" s="681" t="s">
        <v>1835</v>
      </c>
      <c r="AO1193" s="581"/>
      <c r="AP1193" s="581"/>
    </row>
    <row r="1194" spans="10:42">
      <c r="J1194" s="198"/>
      <c r="K1194" s="198"/>
      <c r="L1194" s="198"/>
      <c r="M1194" s="198"/>
      <c r="N1194" s="198"/>
      <c r="X1194" s="581"/>
      <c r="Y1194" s="581"/>
      <c r="Z1194" s="581"/>
      <c r="AA1194" s="581"/>
      <c r="AB1194" s="581"/>
      <c r="AC1194" s="581"/>
      <c r="AD1194" s="581"/>
      <c r="AE1194" s="581"/>
      <c r="AF1194" s="581"/>
      <c r="AG1194" s="581"/>
      <c r="AH1194" s="581"/>
      <c r="AJ1194" s="198"/>
      <c r="AL1194" s="681" t="s">
        <v>608</v>
      </c>
      <c r="AM1194" s="681" t="s">
        <v>1452</v>
      </c>
      <c r="AO1194" s="581"/>
      <c r="AP1194" s="581"/>
    </row>
    <row r="1195" spans="10:42">
      <c r="J1195" s="198"/>
      <c r="K1195" s="198"/>
      <c r="L1195" s="198"/>
      <c r="M1195" s="198"/>
      <c r="N1195" s="198"/>
      <c r="X1195" s="581"/>
      <c r="Y1195" s="581"/>
      <c r="Z1195" s="581"/>
      <c r="AA1195" s="581"/>
      <c r="AB1195" s="581"/>
      <c r="AC1195" s="581"/>
      <c r="AD1195" s="581"/>
      <c r="AE1195" s="581"/>
      <c r="AF1195" s="581"/>
      <c r="AG1195" s="581"/>
      <c r="AH1195" s="581"/>
      <c r="AJ1195" s="198"/>
      <c r="AL1195" s="681" t="s">
        <v>608</v>
      </c>
      <c r="AM1195" s="681" t="s">
        <v>144</v>
      </c>
      <c r="AO1195" s="581"/>
      <c r="AP1195" s="581"/>
    </row>
    <row r="1196" spans="10:42">
      <c r="J1196" s="198"/>
      <c r="K1196" s="198"/>
      <c r="L1196" s="198"/>
      <c r="M1196" s="198"/>
      <c r="N1196" s="198"/>
      <c r="X1196" s="581"/>
      <c r="Y1196" s="581"/>
      <c r="Z1196" s="581"/>
      <c r="AA1196" s="581"/>
      <c r="AB1196" s="581"/>
      <c r="AC1196" s="581"/>
      <c r="AD1196" s="581"/>
      <c r="AE1196" s="581"/>
      <c r="AF1196" s="581"/>
      <c r="AG1196" s="581"/>
      <c r="AH1196" s="581"/>
      <c r="AJ1196" s="198"/>
      <c r="AL1196" s="681" t="s">
        <v>608</v>
      </c>
      <c r="AM1196" s="681" t="s">
        <v>1836</v>
      </c>
      <c r="AO1196" s="581"/>
      <c r="AP1196" s="581"/>
    </row>
    <row r="1197" spans="10:42">
      <c r="J1197" s="198"/>
      <c r="K1197" s="198"/>
      <c r="L1197" s="198"/>
      <c r="M1197" s="198"/>
      <c r="N1197" s="198"/>
      <c r="X1197" s="581"/>
      <c r="Y1197" s="581"/>
      <c r="Z1197" s="581"/>
      <c r="AA1197" s="581"/>
      <c r="AB1197" s="581"/>
      <c r="AC1197" s="581"/>
      <c r="AD1197" s="581"/>
      <c r="AE1197" s="581"/>
      <c r="AF1197" s="581"/>
      <c r="AG1197" s="581"/>
      <c r="AH1197" s="581"/>
      <c r="AJ1197" s="198"/>
      <c r="AL1197" s="681" t="s">
        <v>608</v>
      </c>
      <c r="AM1197" s="681" t="s">
        <v>188</v>
      </c>
      <c r="AO1197" s="581"/>
      <c r="AP1197" s="581"/>
    </row>
    <row r="1198" spans="10:42">
      <c r="J1198" s="198"/>
      <c r="K1198" s="198"/>
      <c r="L1198" s="198"/>
      <c r="M1198" s="198"/>
      <c r="N1198" s="198"/>
      <c r="X1198" s="581"/>
      <c r="Y1198" s="581"/>
      <c r="Z1198" s="581"/>
      <c r="AA1198" s="581"/>
      <c r="AB1198" s="581"/>
      <c r="AC1198" s="581"/>
      <c r="AD1198" s="581"/>
      <c r="AE1198" s="581"/>
      <c r="AF1198" s="581"/>
      <c r="AG1198" s="581"/>
      <c r="AH1198" s="581"/>
      <c r="AJ1198" s="198"/>
      <c r="AL1198" s="681" t="s">
        <v>608</v>
      </c>
      <c r="AM1198" s="681" t="s">
        <v>593</v>
      </c>
      <c r="AO1198" s="581"/>
      <c r="AP1198" s="581"/>
    </row>
    <row r="1199" spans="10:42">
      <c r="J1199" s="198"/>
      <c r="K1199" s="198"/>
      <c r="L1199" s="198"/>
      <c r="M1199" s="198"/>
      <c r="N1199" s="198"/>
      <c r="X1199" s="581"/>
      <c r="Y1199" s="581"/>
      <c r="Z1199" s="581"/>
      <c r="AA1199" s="581"/>
      <c r="AB1199" s="581"/>
      <c r="AC1199" s="581"/>
      <c r="AD1199" s="581"/>
      <c r="AE1199" s="581"/>
      <c r="AF1199" s="581"/>
      <c r="AG1199" s="581"/>
      <c r="AH1199" s="581"/>
      <c r="AJ1199" s="198"/>
      <c r="AL1199" s="681" t="s">
        <v>608</v>
      </c>
      <c r="AM1199" s="681" t="s">
        <v>330</v>
      </c>
      <c r="AO1199" s="581"/>
      <c r="AP1199" s="581"/>
    </row>
    <row r="1200" spans="10:42">
      <c r="J1200" s="198"/>
      <c r="K1200" s="198"/>
      <c r="L1200" s="198"/>
      <c r="M1200" s="198"/>
      <c r="N1200" s="198"/>
      <c r="X1200" s="581"/>
      <c r="Y1200" s="581"/>
      <c r="Z1200" s="581"/>
      <c r="AA1200" s="581"/>
      <c r="AB1200" s="581"/>
      <c r="AC1200" s="581"/>
      <c r="AD1200" s="581"/>
      <c r="AE1200" s="581"/>
      <c r="AF1200" s="581"/>
      <c r="AG1200" s="581"/>
      <c r="AH1200" s="581"/>
      <c r="AJ1200" s="198"/>
      <c r="AL1200" s="681" t="s">
        <v>608</v>
      </c>
      <c r="AM1200" s="681" t="s">
        <v>1524</v>
      </c>
      <c r="AO1200" s="581"/>
      <c r="AP1200" s="581"/>
    </row>
    <row r="1201" spans="10:42">
      <c r="J1201" s="198"/>
      <c r="K1201" s="198"/>
      <c r="L1201" s="198"/>
      <c r="M1201" s="198"/>
      <c r="N1201" s="198"/>
      <c r="X1201" s="581"/>
      <c r="Y1201" s="581"/>
      <c r="Z1201" s="581"/>
      <c r="AA1201" s="581"/>
      <c r="AB1201" s="581"/>
      <c r="AC1201" s="581"/>
      <c r="AD1201" s="581"/>
      <c r="AE1201" s="581"/>
      <c r="AF1201" s="581"/>
      <c r="AG1201" s="581"/>
      <c r="AH1201" s="581"/>
      <c r="AJ1201" s="198"/>
      <c r="AL1201" s="681" t="s">
        <v>608</v>
      </c>
      <c r="AM1201" s="681" t="s">
        <v>1788</v>
      </c>
      <c r="AO1201" s="581"/>
      <c r="AP1201" s="581"/>
    </row>
    <row r="1202" spans="10:42">
      <c r="J1202" s="198"/>
      <c r="K1202" s="198"/>
      <c r="L1202" s="198"/>
      <c r="M1202" s="198"/>
      <c r="N1202" s="198"/>
      <c r="X1202" s="581"/>
      <c r="Y1202" s="581"/>
      <c r="Z1202" s="581"/>
      <c r="AA1202" s="581"/>
      <c r="AB1202" s="581"/>
      <c r="AC1202" s="581"/>
      <c r="AD1202" s="581"/>
      <c r="AE1202" s="581"/>
      <c r="AF1202" s="581"/>
      <c r="AG1202" s="581"/>
      <c r="AH1202" s="581"/>
      <c r="AJ1202" s="198"/>
      <c r="AL1202" s="681" t="s">
        <v>608</v>
      </c>
      <c r="AM1202" s="681" t="s">
        <v>8</v>
      </c>
      <c r="AO1202" s="581"/>
      <c r="AP1202" s="581"/>
    </row>
    <row r="1203" spans="10:42">
      <c r="J1203" s="198"/>
      <c r="K1203" s="198"/>
      <c r="L1203" s="198"/>
      <c r="M1203" s="198"/>
      <c r="N1203" s="198"/>
      <c r="X1203" s="581"/>
      <c r="Y1203" s="581"/>
      <c r="Z1203" s="581"/>
      <c r="AA1203" s="581"/>
      <c r="AB1203" s="581"/>
      <c r="AC1203" s="581"/>
      <c r="AD1203" s="581"/>
      <c r="AE1203" s="581"/>
      <c r="AF1203" s="581"/>
      <c r="AG1203" s="581"/>
      <c r="AH1203" s="581"/>
      <c r="AJ1203" s="198"/>
      <c r="AL1203" s="681" t="s">
        <v>608</v>
      </c>
      <c r="AM1203" s="681" t="s">
        <v>1091</v>
      </c>
      <c r="AO1203" s="581"/>
      <c r="AP1203" s="581"/>
    </row>
    <row r="1204" spans="10:42">
      <c r="J1204" s="198"/>
      <c r="K1204" s="198"/>
      <c r="L1204" s="198"/>
      <c r="M1204" s="198"/>
      <c r="N1204" s="198"/>
      <c r="X1204" s="581"/>
      <c r="Y1204" s="581"/>
      <c r="Z1204" s="581"/>
      <c r="AA1204" s="581"/>
      <c r="AB1204" s="581"/>
      <c r="AC1204" s="581"/>
      <c r="AD1204" s="581"/>
      <c r="AE1204" s="581"/>
      <c r="AF1204" s="581"/>
      <c r="AG1204" s="581"/>
      <c r="AH1204" s="581"/>
      <c r="AJ1204" s="198"/>
      <c r="AL1204" s="681" t="s">
        <v>581</v>
      </c>
      <c r="AM1204" s="681" t="s">
        <v>1061</v>
      </c>
      <c r="AO1204" s="581"/>
      <c r="AP1204" s="581"/>
    </row>
    <row r="1205" spans="10:42">
      <c r="J1205" s="198"/>
      <c r="K1205" s="198"/>
      <c r="L1205" s="198"/>
      <c r="M1205" s="198"/>
      <c r="N1205" s="198"/>
      <c r="X1205" s="581"/>
      <c r="Y1205" s="581"/>
      <c r="Z1205" s="581"/>
      <c r="AA1205" s="581"/>
      <c r="AB1205" s="581"/>
      <c r="AC1205" s="581"/>
      <c r="AD1205" s="581"/>
      <c r="AE1205" s="581"/>
      <c r="AF1205" s="581"/>
      <c r="AG1205" s="581"/>
      <c r="AH1205" s="581"/>
      <c r="AJ1205" s="198"/>
      <c r="AL1205" s="681" t="s">
        <v>581</v>
      </c>
      <c r="AM1205" s="681" t="s">
        <v>1327</v>
      </c>
      <c r="AO1205" s="581"/>
      <c r="AP1205" s="581"/>
    </row>
    <row r="1206" spans="10:42">
      <c r="J1206" s="198"/>
      <c r="K1206" s="198"/>
      <c r="L1206" s="198"/>
      <c r="M1206" s="198"/>
      <c r="N1206" s="198"/>
      <c r="X1206" s="581"/>
      <c r="Y1206" s="581"/>
      <c r="Z1206" s="581"/>
      <c r="AA1206" s="581"/>
      <c r="AB1206" s="581"/>
      <c r="AC1206" s="581"/>
      <c r="AD1206" s="581"/>
      <c r="AE1206" s="581"/>
      <c r="AF1206" s="581"/>
      <c r="AG1206" s="581"/>
      <c r="AH1206" s="581"/>
      <c r="AJ1206" s="198"/>
      <c r="AL1206" s="681" t="s">
        <v>581</v>
      </c>
      <c r="AM1206" s="681" t="s">
        <v>924</v>
      </c>
      <c r="AO1206" s="581"/>
      <c r="AP1206" s="581"/>
    </row>
    <row r="1207" spans="10:42">
      <c r="J1207" s="198"/>
      <c r="K1207" s="198"/>
      <c r="L1207" s="198"/>
      <c r="M1207" s="198"/>
      <c r="N1207" s="198"/>
      <c r="X1207" s="581"/>
      <c r="Y1207" s="581"/>
      <c r="Z1207" s="581"/>
      <c r="AA1207" s="581"/>
      <c r="AB1207" s="581"/>
      <c r="AC1207" s="581"/>
      <c r="AD1207" s="581"/>
      <c r="AE1207" s="581"/>
      <c r="AF1207" s="581"/>
      <c r="AG1207" s="581"/>
      <c r="AH1207" s="581"/>
      <c r="AJ1207" s="198"/>
      <c r="AL1207" s="681" t="s">
        <v>581</v>
      </c>
      <c r="AM1207" s="681" t="s">
        <v>1339</v>
      </c>
      <c r="AO1207" s="581"/>
      <c r="AP1207" s="581"/>
    </row>
    <row r="1208" spans="10:42">
      <c r="J1208" s="198"/>
      <c r="K1208" s="198"/>
      <c r="L1208" s="198"/>
      <c r="M1208" s="198"/>
      <c r="N1208" s="198"/>
      <c r="X1208" s="581"/>
      <c r="Y1208" s="581"/>
      <c r="Z1208" s="581"/>
      <c r="AA1208" s="581"/>
      <c r="AB1208" s="581"/>
      <c r="AC1208" s="581"/>
      <c r="AD1208" s="581"/>
      <c r="AE1208" s="581"/>
      <c r="AF1208" s="581"/>
      <c r="AG1208" s="581"/>
      <c r="AH1208" s="581"/>
      <c r="AJ1208" s="198"/>
      <c r="AL1208" s="681" t="s">
        <v>581</v>
      </c>
      <c r="AM1208" s="681" t="s">
        <v>297</v>
      </c>
      <c r="AO1208" s="581"/>
      <c r="AP1208" s="581"/>
    </row>
    <row r="1209" spans="10:42">
      <c r="J1209" s="198"/>
      <c r="K1209" s="198"/>
      <c r="L1209" s="198"/>
      <c r="M1209" s="198"/>
      <c r="N1209" s="198"/>
      <c r="X1209" s="581"/>
      <c r="Y1209" s="581"/>
      <c r="Z1209" s="581"/>
      <c r="AA1209" s="581"/>
      <c r="AB1209" s="581"/>
      <c r="AC1209" s="581"/>
      <c r="AD1209" s="581"/>
      <c r="AE1209" s="581"/>
      <c r="AF1209" s="581"/>
      <c r="AG1209" s="581"/>
      <c r="AH1209" s="581"/>
      <c r="AJ1209" s="198"/>
      <c r="AL1209" s="681" t="s">
        <v>581</v>
      </c>
      <c r="AM1209" s="681" t="s">
        <v>60</v>
      </c>
      <c r="AO1209" s="581"/>
      <c r="AP1209" s="581"/>
    </row>
    <row r="1210" spans="10:42">
      <c r="J1210" s="198"/>
      <c r="K1210" s="198"/>
      <c r="L1210" s="198"/>
      <c r="M1210" s="198"/>
      <c r="N1210" s="198"/>
      <c r="X1210" s="581"/>
      <c r="Y1210" s="581"/>
      <c r="Z1210" s="581"/>
      <c r="AA1210" s="581"/>
      <c r="AB1210" s="581"/>
      <c r="AC1210" s="581"/>
      <c r="AD1210" s="581"/>
      <c r="AE1210" s="581"/>
      <c r="AF1210" s="581"/>
      <c r="AG1210" s="581"/>
      <c r="AH1210" s="581"/>
      <c r="AJ1210" s="198"/>
      <c r="AL1210" s="681" t="s">
        <v>581</v>
      </c>
      <c r="AM1210" s="681" t="s">
        <v>262</v>
      </c>
      <c r="AO1210" s="581"/>
      <c r="AP1210" s="581"/>
    </row>
    <row r="1211" spans="10:42">
      <c r="J1211" s="198"/>
      <c r="K1211" s="198"/>
      <c r="L1211" s="198"/>
      <c r="M1211" s="198"/>
      <c r="N1211" s="198"/>
      <c r="X1211" s="581"/>
      <c r="Y1211" s="581"/>
      <c r="Z1211" s="581"/>
      <c r="AA1211" s="581"/>
      <c r="AB1211" s="581"/>
      <c r="AC1211" s="581"/>
      <c r="AD1211" s="581"/>
      <c r="AE1211" s="581"/>
      <c r="AF1211" s="581"/>
      <c r="AG1211" s="581"/>
      <c r="AH1211" s="581"/>
      <c r="AJ1211" s="198"/>
      <c r="AL1211" s="681" t="s">
        <v>581</v>
      </c>
      <c r="AM1211" s="681" t="s">
        <v>396</v>
      </c>
      <c r="AO1211" s="581"/>
      <c r="AP1211" s="581"/>
    </row>
    <row r="1212" spans="10:42">
      <c r="J1212" s="198"/>
      <c r="K1212" s="198"/>
      <c r="L1212" s="198"/>
      <c r="M1212" s="198"/>
      <c r="N1212" s="198"/>
      <c r="X1212" s="581"/>
      <c r="Y1212" s="581"/>
      <c r="Z1212" s="581"/>
      <c r="AA1212" s="581"/>
      <c r="AB1212" s="581"/>
      <c r="AC1212" s="581"/>
      <c r="AD1212" s="581"/>
      <c r="AE1212" s="581"/>
      <c r="AF1212" s="581"/>
      <c r="AG1212" s="581"/>
      <c r="AH1212" s="581"/>
      <c r="AJ1212" s="198"/>
      <c r="AL1212" s="681" t="s">
        <v>581</v>
      </c>
      <c r="AM1212" s="681" t="s">
        <v>1256</v>
      </c>
      <c r="AO1212" s="581"/>
      <c r="AP1212" s="581"/>
    </row>
    <row r="1213" spans="10:42">
      <c r="J1213" s="198"/>
      <c r="K1213" s="198"/>
      <c r="L1213" s="198"/>
      <c r="M1213" s="198"/>
      <c r="N1213" s="198"/>
      <c r="X1213" s="581"/>
      <c r="Y1213" s="581"/>
      <c r="Z1213" s="581"/>
      <c r="AA1213" s="581"/>
      <c r="AB1213" s="581"/>
      <c r="AC1213" s="581"/>
      <c r="AD1213" s="581"/>
      <c r="AE1213" s="581"/>
      <c r="AF1213" s="581"/>
      <c r="AG1213" s="581"/>
      <c r="AH1213" s="581"/>
      <c r="AJ1213" s="198"/>
      <c r="AL1213" s="681" t="s">
        <v>581</v>
      </c>
      <c r="AM1213" s="681" t="s">
        <v>1458</v>
      </c>
      <c r="AO1213" s="581"/>
      <c r="AP1213" s="581"/>
    </row>
    <row r="1214" spans="10:42">
      <c r="J1214" s="198"/>
      <c r="K1214" s="198"/>
      <c r="L1214" s="198"/>
      <c r="M1214" s="198"/>
      <c r="N1214" s="198"/>
      <c r="X1214" s="581"/>
      <c r="Y1214" s="581"/>
      <c r="Z1214" s="581"/>
      <c r="AA1214" s="581"/>
      <c r="AB1214" s="581"/>
      <c r="AC1214" s="581"/>
      <c r="AD1214" s="581"/>
      <c r="AE1214" s="581"/>
      <c r="AF1214" s="581"/>
      <c r="AG1214" s="581"/>
      <c r="AH1214" s="581"/>
      <c r="AJ1214" s="198"/>
      <c r="AL1214" s="681" t="s">
        <v>581</v>
      </c>
      <c r="AM1214" s="681" t="s">
        <v>1460</v>
      </c>
      <c r="AO1214" s="581"/>
      <c r="AP1214" s="581"/>
    </row>
    <row r="1215" spans="10:42">
      <c r="J1215" s="198"/>
      <c r="K1215" s="198"/>
      <c r="L1215" s="198"/>
      <c r="M1215" s="198"/>
      <c r="N1215" s="198"/>
      <c r="X1215" s="581"/>
      <c r="Y1215" s="581"/>
      <c r="Z1215" s="581"/>
      <c r="AA1215" s="581"/>
      <c r="AB1215" s="581"/>
      <c r="AC1215" s="581"/>
      <c r="AD1215" s="581"/>
      <c r="AE1215" s="581"/>
      <c r="AF1215" s="581"/>
      <c r="AG1215" s="581"/>
      <c r="AH1215" s="581"/>
      <c r="AJ1215" s="198"/>
      <c r="AL1215" s="681" t="s">
        <v>581</v>
      </c>
      <c r="AM1215" s="681" t="s">
        <v>151</v>
      </c>
      <c r="AO1215" s="581"/>
      <c r="AP1215" s="581"/>
    </row>
    <row r="1216" spans="10:42">
      <c r="J1216" s="198"/>
      <c r="K1216" s="198"/>
      <c r="L1216" s="198"/>
      <c r="M1216" s="198"/>
      <c r="N1216" s="198"/>
      <c r="X1216" s="581"/>
      <c r="Y1216" s="581"/>
      <c r="Z1216" s="581"/>
      <c r="AA1216" s="581"/>
      <c r="AB1216" s="581"/>
      <c r="AC1216" s="581"/>
      <c r="AD1216" s="581"/>
      <c r="AE1216" s="581"/>
      <c r="AF1216" s="581"/>
      <c r="AG1216" s="581"/>
      <c r="AH1216" s="581"/>
      <c r="AJ1216" s="198"/>
      <c r="AL1216" s="681" t="s">
        <v>581</v>
      </c>
      <c r="AM1216" s="681" t="s">
        <v>84</v>
      </c>
      <c r="AO1216" s="581"/>
      <c r="AP1216" s="581"/>
    </row>
    <row r="1217" spans="10:42">
      <c r="J1217" s="198"/>
      <c r="K1217" s="198"/>
      <c r="L1217" s="198"/>
      <c r="M1217" s="198"/>
      <c r="N1217" s="198"/>
      <c r="X1217" s="581"/>
      <c r="Y1217" s="581"/>
      <c r="Z1217" s="581"/>
      <c r="AA1217" s="581"/>
      <c r="AB1217" s="581"/>
      <c r="AC1217" s="581"/>
      <c r="AD1217" s="581"/>
      <c r="AE1217" s="581"/>
      <c r="AF1217" s="581"/>
      <c r="AG1217" s="581"/>
      <c r="AH1217" s="581"/>
      <c r="AJ1217" s="198"/>
      <c r="AL1217" s="681" t="s">
        <v>581</v>
      </c>
      <c r="AM1217" s="681" t="s">
        <v>620</v>
      </c>
      <c r="AO1217" s="581"/>
      <c r="AP1217" s="581"/>
    </row>
    <row r="1218" spans="10:42">
      <c r="J1218" s="198"/>
      <c r="K1218" s="198"/>
      <c r="L1218" s="198"/>
      <c r="M1218" s="198"/>
      <c r="N1218" s="198"/>
      <c r="X1218" s="581"/>
      <c r="Y1218" s="581"/>
      <c r="Z1218" s="581"/>
      <c r="AA1218" s="581"/>
      <c r="AB1218" s="581"/>
      <c r="AC1218" s="581"/>
      <c r="AD1218" s="581"/>
      <c r="AE1218" s="581"/>
      <c r="AF1218" s="581"/>
      <c r="AG1218" s="581"/>
      <c r="AH1218" s="581"/>
      <c r="AJ1218" s="198"/>
      <c r="AL1218" s="681" t="s">
        <v>581</v>
      </c>
      <c r="AM1218" s="681" t="s">
        <v>754</v>
      </c>
      <c r="AO1218" s="581"/>
      <c r="AP1218" s="581"/>
    </row>
    <row r="1219" spans="10:42">
      <c r="J1219" s="198"/>
      <c r="K1219" s="198"/>
      <c r="L1219" s="198"/>
      <c r="M1219" s="198"/>
      <c r="N1219" s="198"/>
      <c r="X1219" s="581"/>
      <c r="Y1219" s="581"/>
      <c r="Z1219" s="581"/>
      <c r="AA1219" s="581"/>
      <c r="AB1219" s="581"/>
      <c r="AC1219" s="581"/>
      <c r="AD1219" s="581"/>
      <c r="AE1219" s="581"/>
      <c r="AF1219" s="581"/>
      <c r="AG1219" s="581"/>
      <c r="AH1219" s="581"/>
      <c r="AJ1219" s="198"/>
      <c r="AL1219" s="681" t="s">
        <v>581</v>
      </c>
      <c r="AM1219" s="681" t="s">
        <v>289</v>
      </c>
      <c r="AO1219" s="581"/>
      <c r="AP1219" s="581"/>
    </row>
    <row r="1220" spans="10:42">
      <c r="J1220" s="198"/>
      <c r="K1220" s="198"/>
      <c r="L1220" s="198"/>
      <c r="M1220" s="198"/>
      <c r="N1220" s="198"/>
      <c r="X1220" s="581"/>
      <c r="Y1220" s="581"/>
      <c r="Z1220" s="581"/>
      <c r="AA1220" s="581"/>
      <c r="AB1220" s="581"/>
      <c r="AC1220" s="581"/>
      <c r="AD1220" s="581"/>
      <c r="AE1220" s="581"/>
      <c r="AF1220" s="581"/>
      <c r="AG1220" s="581"/>
      <c r="AH1220" s="581"/>
      <c r="AJ1220" s="198"/>
      <c r="AL1220" s="681" t="s">
        <v>581</v>
      </c>
      <c r="AM1220" s="681" t="s">
        <v>1021</v>
      </c>
      <c r="AO1220" s="581"/>
      <c r="AP1220" s="581"/>
    </row>
    <row r="1221" spans="10:42">
      <c r="J1221" s="198"/>
      <c r="K1221" s="198"/>
      <c r="L1221" s="198"/>
      <c r="M1221" s="198"/>
      <c r="N1221" s="198"/>
      <c r="X1221" s="581"/>
      <c r="Y1221" s="581"/>
      <c r="Z1221" s="581"/>
      <c r="AA1221" s="581"/>
      <c r="AB1221" s="581"/>
      <c r="AC1221" s="581"/>
      <c r="AD1221" s="581"/>
      <c r="AE1221" s="581"/>
      <c r="AF1221" s="581"/>
      <c r="AG1221" s="581"/>
      <c r="AH1221" s="581"/>
      <c r="AJ1221" s="198"/>
      <c r="AL1221" s="681" t="s">
        <v>581</v>
      </c>
      <c r="AM1221" s="681" t="s">
        <v>373</v>
      </c>
      <c r="AO1221" s="581"/>
      <c r="AP1221" s="581"/>
    </row>
    <row r="1222" spans="10:42">
      <c r="J1222" s="198"/>
      <c r="K1222" s="198"/>
      <c r="L1222" s="198"/>
      <c r="M1222" s="198"/>
      <c r="N1222" s="198"/>
      <c r="X1222" s="581"/>
      <c r="Y1222" s="581"/>
      <c r="Z1222" s="581"/>
      <c r="AA1222" s="581"/>
      <c r="AB1222" s="581"/>
      <c r="AC1222" s="581"/>
      <c r="AD1222" s="581"/>
      <c r="AE1222" s="581"/>
      <c r="AF1222" s="581"/>
      <c r="AG1222" s="581"/>
      <c r="AH1222" s="581"/>
      <c r="AJ1222" s="198"/>
      <c r="AL1222" s="681" t="s">
        <v>581</v>
      </c>
      <c r="AM1222" s="681" t="s">
        <v>165</v>
      </c>
      <c r="AO1222" s="581"/>
      <c r="AP1222" s="581"/>
    </row>
    <row r="1223" spans="10:42">
      <c r="J1223" s="198"/>
      <c r="K1223" s="198"/>
      <c r="L1223" s="198"/>
      <c r="M1223" s="198"/>
      <c r="N1223" s="198"/>
      <c r="X1223" s="581"/>
      <c r="Y1223" s="581"/>
      <c r="Z1223" s="581"/>
      <c r="AA1223" s="581"/>
      <c r="AB1223" s="581"/>
      <c r="AC1223" s="581"/>
      <c r="AD1223" s="581"/>
      <c r="AE1223" s="581"/>
      <c r="AF1223" s="581"/>
      <c r="AG1223" s="581"/>
      <c r="AH1223" s="581"/>
      <c r="AJ1223" s="198"/>
      <c r="AL1223" s="681" t="s">
        <v>581</v>
      </c>
      <c r="AM1223" s="681" t="s">
        <v>410</v>
      </c>
      <c r="AO1223" s="581"/>
      <c r="AP1223" s="581"/>
    </row>
    <row r="1224" spans="10:42">
      <c r="J1224" s="198"/>
      <c r="K1224" s="198"/>
      <c r="L1224" s="198"/>
      <c r="M1224" s="198"/>
      <c r="N1224" s="198"/>
      <c r="X1224" s="581"/>
      <c r="Y1224" s="581"/>
      <c r="Z1224" s="581"/>
      <c r="AA1224" s="581"/>
      <c r="AB1224" s="581"/>
      <c r="AC1224" s="581"/>
      <c r="AD1224" s="581"/>
      <c r="AE1224" s="581"/>
      <c r="AF1224" s="581"/>
      <c r="AG1224" s="581"/>
      <c r="AH1224" s="581"/>
      <c r="AJ1224" s="198"/>
      <c r="AL1224" s="681" t="s">
        <v>581</v>
      </c>
      <c r="AM1224" s="681" t="s">
        <v>1470</v>
      </c>
      <c r="AO1224" s="581"/>
      <c r="AP1224" s="581"/>
    </row>
    <row r="1225" spans="10:42">
      <c r="J1225" s="198"/>
      <c r="K1225" s="198"/>
      <c r="L1225" s="198"/>
      <c r="M1225" s="198"/>
      <c r="N1225" s="198"/>
      <c r="X1225" s="581"/>
      <c r="Y1225" s="581"/>
      <c r="Z1225" s="581"/>
      <c r="AA1225" s="581"/>
      <c r="AB1225" s="581"/>
      <c r="AC1225" s="581"/>
      <c r="AD1225" s="581"/>
      <c r="AE1225" s="581"/>
      <c r="AF1225" s="581"/>
      <c r="AG1225" s="581"/>
      <c r="AH1225" s="581"/>
      <c r="AJ1225" s="198"/>
      <c r="AL1225" s="681" t="s">
        <v>581</v>
      </c>
      <c r="AM1225" s="681" t="s">
        <v>1837</v>
      </c>
      <c r="AO1225" s="581"/>
      <c r="AP1225" s="581"/>
    </row>
    <row r="1226" spans="10:42">
      <c r="J1226" s="198"/>
      <c r="K1226" s="198"/>
      <c r="L1226" s="198"/>
      <c r="M1226" s="198"/>
      <c r="N1226" s="198"/>
      <c r="X1226" s="581"/>
      <c r="Y1226" s="581"/>
      <c r="Z1226" s="581"/>
      <c r="AA1226" s="581"/>
      <c r="AB1226" s="581"/>
      <c r="AC1226" s="581"/>
      <c r="AD1226" s="581"/>
      <c r="AE1226" s="581"/>
      <c r="AF1226" s="581"/>
      <c r="AG1226" s="581"/>
      <c r="AH1226" s="581"/>
      <c r="AJ1226" s="198"/>
      <c r="AL1226" s="681" t="s">
        <v>581</v>
      </c>
      <c r="AM1226" s="681" t="s">
        <v>1839</v>
      </c>
      <c r="AO1226" s="581"/>
      <c r="AP1226" s="581"/>
    </row>
    <row r="1227" spans="10:42">
      <c r="J1227" s="198"/>
      <c r="K1227" s="198"/>
      <c r="L1227" s="198"/>
      <c r="M1227" s="198"/>
      <c r="N1227" s="198"/>
      <c r="X1227" s="581"/>
      <c r="Y1227" s="581"/>
      <c r="Z1227" s="581"/>
      <c r="AA1227" s="581"/>
      <c r="AB1227" s="581"/>
      <c r="AC1227" s="581"/>
      <c r="AD1227" s="581"/>
      <c r="AE1227" s="581"/>
      <c r="AF1227" s="581"/>
      <c r="AG1227" s="581"/>
      <c r="AH1227" s="581"/>
      <c r="AJ1227" s="198"/>
      <c r="AL1227" s="681" t="s">
        <v>581</v>
      </c>
      <c r="AM1227" s="681" t="s">
        <v>1473</v>
      </c>
      <c r="AO1227" s="581"/>
      <c r="AP1227" s="581"/>
    </row>
    <row r="1228" spans="10:42">
      <c r="J1228" s="198"/>
      <c r="K1228" s="198"/>
      <c r="L1228" s="198"/>
      <c r="M1228" s="198"/>
      <c r="N1228" s="198"/>
      <c r="X1228" s="581"/>
      <c r="Y1228" s="581"/>
      <c r="Z1228" s="581"/>
      <c r="AA1228" s="581"/>
      <c r="AB1228" s="581"/>
      <c r="AC1228" s="581"/>
      <c r="AD1228" s="581"/>
      <c r="AE1228" s="581"/>
      <c r="AF1228" s="581"/>
      <c r="AG1228" s="581"/>
      <c r="AH1228" s="581"/>
      <c r="AJ1228" s="198"/>
      <c r="AL1228" s="681" t="s">
        <v>581</v>
      </c>
      <c r="AM1228" s="681" t="s">
        <v>1475</v>
      </c>
      <c r="AO1228" s="581"/>
      <c r="AP1228" s="581"/>
    </row>
    <row r="1229" spans="10:42">
      <c r="J1229" s="198"/>
      <c r="K1229" s="198"/>
      <c r="L1229" s="198"/>
      <c r="M1229" s="198"/>
      <c r="N1229" s="198"/>
      <c r="X1229" s="581"/>
      <c r="Y1229" s="581"/>
      <c r="Z1229" s="581"/>
      <c r="AA1229" s="581"/>
      <c r="AB1229" s="581"/>
      <c r="AC1229" s="581"/>
      <c r="AD1229" s="581"/>
      <c r="AE1229" s="581"/>
      <c r="AF1229" s="581"/>
      <c r="AG1229" s="581"/>
      <c r="AH1229" s="581"/>
      <c r="AJ1229" s="198"/>
      <c r="AL1229" s="681" t="s">
        <v>581</v>
      </c>
      <c r="AM1229" s="681" t="s">
        <v>979</v>
      </c>
      <c r="AO1229" s="581"/>
      <c r="AP1229" s="581"/>
    </row>
    <row r="1230" spans="10:42">
      <c r="J1230" s="198"/>
      <c r="K1230" s="198"/>
      <c r="L1230" s="198"/>
      <c r="M1230" s="198"/>
      <c r="N1230" s="198"/>
      <c r="X1230" s="581"/>
      <c r="Y1230" s="581"/>
      <c r="Z1230" s="581"/>
      <c r="AA1230" s="581"/>
      <c r="AB1230" s="581"/>
      <c r="AC1230" s="581"/>
      <c r="AD1230" s="581"/>
      <c r="AE1230" s="581"/>
      <c r="AF1230" s="581"/>
      <c r="AG1230" s="581"/>
      <c r="AH1230" s="581"/>
      <c r="AJ1230" s="198"/>
      <c r="AL1230" s="681" t="s">
        <v>581</v>
      </c>
      <c r="AM1230" s="681" t="s">
        <v>624</v>
      </c>
      <c r="AO1230" s="581"/>
      <c r="AP1230" s="581"/>
    </row>
    <row r="1231" spans="10:42">
      <c r="J1231" s="198"/>
      <c r="K1231" s="198"/>
      <c r="L1231" s="198"/>
      <c r="M1231" s="198"/>
      <c r="N1231" s="198"/>
      <c r="X1231" s="581"/>
      <c r="Y1231" s="581"/>
      <c r="Z1231" s="581"/>
      <c r="AA1231" s="581"/>
      <c r="AB1231" s="581"/>
      <c r="AC1231" s="581"/>
      <c r="AD1231" s="581"/>
      <c r="AE1231" s="581"/>
      <c r="AF1231" s="581"/>
      <c r="AG1231" s="581"/>
      <c r="AH1231" s="581"/>
      <c r="AJ1231" s="198"/>
      <c r="AL1231" s="681" t="s">
        <v>581</v>
      </c>
      <c r="AM1231" s="681" t="s">
        <v>1476</v>
      </c>
      <c r="AO1231" s="581"/>
      <c r="AP1231" s="581"/>
    </row>
    <row r="1232" spans="10:42">
      <c r="J1232" s="198"/>
      <c r="K1232" s="198"/>
      <c r="L1232" s="198"/>
      <c r="M1232" s="198"/>
      <c r="N1232" s="198"/>
      <c r="X1232" s="581"/>
      <c r="Y1232" s="581"/>
      <c r="Z1232" s="581"/>
      <c r="AA1232" s="581"/>
      <c r="AB1232" s="581"/>
      <c r="AC1232" s="581"/>
      <c r="AD1232" s="581"/>
      <c r="AE1232" s="581"/>
      <c r="AF1232" s="581"/>
      <c r="AG1232" s="581"/>
      <c r="AH1232" s="581"/>
      <c r="AJ1232" s="198"/>
      <c r="AL1232" s="681" t="s">
        <v>581</v>
      </c>
      <c r="AM1232" s="681" t="s">
        <v>1050</v>
      </c>
      <c r="AO1232" s="581"/>
      <c r="AP1232" s="581"/>
    </row>
    <row r="1233" spans="10:42">
      <c r="J1233" s="198"/>
      <c r="K1233" s="198"/>
      <c r="L1233" s="198"/>
      <c r="M1233" s="198"/>
      <c r="N1233" s="198"/>
      <c r="X1233" s="581"/>
      <c r="Y1233" s="581"/>
      <c r="Z1233" s="581"/>
      <c r="AA1233" s="581"/>
      <c r="AB1233" s="581"/>
      <c r="AC1233" s="581"/>
      <c r="AD1233" s="581"/>
      <c r="AE1233" s="581"/>
      <c r="AF1233" s="581"/>
      <c r="AG1233" s="581"/>
      <c r="AH1233" s="581"/>
      <c r="AJ1233" s="198"/>
      <c r="AL1233" s="681" t="s">
        <v>581</v>
      </c>
      <c r="AM1233" s="681" t="s">
        <v>1840</v>
      </c>
      <c r="AO1233" s="581"/>
      <c r="AP1233" s="581"/>
    </row>
    <row r="1234" spans="10:42">
      <c r="J1234" s="198"/>
      <c r="K1234" s="198"/>
      <c r="L1234" s="198"/>
      <c r="M1234" s="198"/>
      <c r="N1234" s="198"/>
      <c r="X1234" s="581"/>
      <c r="Y1234" s="581"/>
      <c r="Z1234" s="581"/>
      <c r="AA1234" s="581"/>
      <c r="AB1234" s="581"/>
      <c r="AC1234" s="581"/>
      <c r="AD1234" s="581"/>
      <c r="AE1234" s="581"/>
      <c r="AF1234" s="581"/>
      <c r="AG1234" s="581"/>
      <c r="AH1234" s="581"/>
      <c r="AJ1234" s="198"/>
      <c r="AL1234" s="681" t="s">
        <v>581</v>
      </c>
      <c r="AM1234" s="681" t="s">
        <v>1842</v>
      </c>
      <c r="AO1234" s="581"/>
      <c r="AP1234" s="581"/>
    </row>
    <row r="1235" spans="10:42">
      <c r="J1235" s="198"/>
      <c r="K1235" s="198"/>
      <c r="L1235" s="198"/>
      <c r="M1235" s="198"/>
      <c r="N1235" s="198"/>
      <c r="X1235" s="581"/>
      <c r="Y1235" s="581"/>
      <c r="Z1235" s="581"/>
      <c r="AA1235" s="581"/>
      <c r="AB1235" s="581"/>
      <c r="AC1235" s="581"/>
      <c r="AD1235" s="581"/>
      <c r="AE1235" s="581"/>
      <c r="AF1235" s="581"/>
      <c r="AG1235" s="581"/>
      <c r="AH1235" s="581"/>
      <c r="AJ1235" s="198"/>
      <c r="AL1235" s="681" t="s">
        <v>581</v>
      </c>
      <c r="AM1235" s="681" t="s">
        <v>1844</v>
      </c>
      <c r="AO1235" s="581"/>
      <c r="AP1235" s="581"/>
    </row>
    <row r="1236" spans="10:42">
      <c r="J1236" s="198"/>
      <c r="K1236" s="198"/>
      <c r="L1236" s="198"/>
      <c r="M1236" s="198"/>
      <c r="N1236" s="198"/>
      <c r="X1236" s="581"/>
      <c r="Y1236" s="581"/>
      <c r="Z1236" s="581"/>
      <c r="AA1236" s="581"/>
      <c r="AB1236" s="581"/>
      <c r="AC1236" s="581"/>
      <c r="AD1236" s="581"/>
      <c r="AE1236" s="581"/>
      <c r="AF1236" s="581"/>
      <c r="AG1236" s="581"/>
      <c r="AH1236" s="581"/>
      <c r="AJ1236" s="198"/>
      <c r="AL1236" s="681" t="s">
        <v>581</v>
      </c>
      <c r="AM1236" s="681" t="s">
        <v>1845</v>
      </c>
      <c r="AO1236" s="581"/>
      <c r="AP1236" s="581"/>
    </row>
    <row r="1237" spans="10:42">
      <c r="J1237" s="198"/>
      <c r="K1237" s="198"/>
      <c r="L1237" s="198"/>
      <c r="M1237" s="198"/>
      <c r="N1237" s="198"/>
      <c r="X1237" s="581"/>
      <c r="Y1237" s="581"/>
      <c r="Z1237" s="581"/>
      <c r="AA1237" s="581"/>
      <c r="AB1237" s="581"/>
      <c r="AC1237" s="581"/>
      <c r="AD1237" s="581"/>
      <c r="AE1237" s="581"/>
      <c r="AF1237" s="581"/>
      <c r="AG1237" s="581"/>
      <c r="AH1237" s="581"/>
      <c r="AJ1237" s="198"/>
      <c r="AL1237" s="681" t="s">
        <v>581</v>
      </c>
      <c r="AM1237" s="681" t="s">
        <v>937</v>
      </c>
      <c r="AO1237" s="581"/>
      <c r="AP1237" s="581"/>
    </row>
    <row r="1238" spans="10:42">
      <c r="J1238" s="198"/>
      <c r="K1238" s="198"/>
      <c r="L1238" s="198"/>
      <c r="M1238" s="198"/>
      <c r="N1238" s="198"/>
      <c r="X1238" s="581"/>
      <c r="Y1238" s="581"/>
      <c r="Z1238" s="581"/>
      <c r="AA1238" s="581"/>
      <c r="AB1238" s="581"/>
      <c r="AC1238" s="581"/>
      <c r="AD1238" s="581"/>
      <c r="AE1238" s="581"/>
      <c r="AF1238" s="581"/>
      <c r="AG1238" s="581"/>
      <c r="AH1238" s="581"/>
      <c r="AJ1238" s="198"/>
      <c r="AL1238" s="681" t="s">
        <v>581</v>
      </c>
      <c r="AM1238" s="681" t="s">
        <v>1847</v>
      </c>
      <c r="AO1238" s="581"/>
      <c r="AP1238" s="581"/>
    </row>
    <row r="1239" spans="10:42">
      <c r="J1239" s="198"/>
      <c r="K1239" s="198"/>
      <c r="L1239" s="198"/>
      <c r="M1239" s="198"/>
      <c r="N1239" s="198"/>
      <c r="X1239" s="581"/>
      <c r="Y1239" s="581"/>
      <c r="Z1239" s="581"/>
      <c r="AA1239" s="581"/>
      <c r="AB1239" s="581"/>
      <c r="AC1239" s="581"/>
      <c r="AD1239" s="581"/>
      <c r="AE1239" s="581"/>
      <c r="AF1239" s="581"/>
      <c r="AG1239" s="581"/>
      <c r="AH1239" s="581"/>
      <c r="AJ1239" s="198"/>
      <c r="AL1239" s="681" t="s">
        <v>581</v>
      </c>
      <c r="AM1239" s="681" t="s">
        <v>577</v>
      </c>
      <c r="AO1239" s="581"/>
      <c r="AP1239" s="581"/>
    </row>
    <row r="1240" spans="10:42">
      <c r="J1240" s="198"/>
      <c r="K1240" s="198"/>
      <c r="L1240" s="198"/>
      <c r="M1240" s="198"/>
      <c r="N1240" s="198"/>
      <c r="X1240" s="581"/>
      <c r="Y1240" s="581"/>
      <c r="Z1240" s="581"/>
      <c r="AA1240" s="581"/>
      <c r="AB1240" s="581"/>
      <c r="AC1240" s="581"/>
      <c r="AD1240" s="581"/>
      <c r="AE1240" s="581"/>
      <c r="AF1240" s="581"/>
      <c r="AG1240" s="581"/>
      <c r="AH1240" s="581"/>
      <c r="AJ1240" s="198"/>
      <c r="AL1240" s="681" t="s">
        <v>581</v>
      </c>
      <c r="AM1240" s="681" t="s">
        <v>1849</v>
      </c>
      <c r="AO1240" s="581"/>
      <c r="AP1240" s="581"/>
    </row>
    <row r="1241" spans="10:42">
      <c r="J1241" s="198"/>
      <c r="K1241" s="198"/>
      <c r="L1241" s="198"/>
      <c r="M1241" s="198"/>
      <c r="N1241" s="198"/>
      <c r="X1241" s="581"/>
      <c r="Y1241" s="581"/>
      <c r="Z1241" s="581"/>
      <c r="AA1241" s="581"/>
      <c r="AB1241" s="581"/>
      <c r="AC1241" s="581"/>
      <c r="AD1241" s="581"/>
      <c r="AE1241" s="581"/>
      <c r="AF1241" s="581"/>
      <c r="AG1241" s="581"/>
      <c r="AH1241" s="581"/>
      <c r="AJ1241" s="198"/>
      <c r="AL1241" s="681" t="s">
        <v>581</v>
      </c>
      <c r="AM1241" s="681" t="s">
        <v>1717</v>
      </c>
      <c r="AO1241" s="581"/>
      <c r="AP1241" s="581"/>
    </row>
    <row r="1242" spans="10:42">
      <c r="J1242" s="198"/>
      <c r="K1242" s="198"/>
      <c r="L1242" s="198"/>
      <c r="M1242" s="198"/>
      <c r="N1242" s="198"/>
      <c r="X1242" s="581"/>
      <c r="Y1242" s="581"/>
      <c r="Z1242" s="581"/>
      <c r="AA1242" s="581"/>
      <c r="AB1242" s="581"/>
      <c r="AC1242" s="581"/>
      <c r="AD1242" s="581"/>
      <c r="AE1242" s="581"/>
      <c r="AF1242" s="581"/>
      <c r="AG1242" s="581"/>
      <c r="AH1242" s="581"/>
      <c r="AJ1242" s="198"/>
      <c r="AL1242" s="681" t="s">
        <v>581</v>
      </c>
      <c r="AM1242" s="681" t="s">
        <v>1850</v>
      </c>
      <c r="AO1242" s="581"/>
      <c r="AP1242" s="581"/>
    </row>
    <row r="1243" spans="10:42">
      <c r="J1243" s="198"/>
      <c r="K1243" s="198"/>
      <c r="L1243" s="198"/>
      <c r="M1243" s="198"/>
      <c r="N1243" s="198"/>
      <c r="X1243" s="581"/>
      <c r="Y1243" s="581"/>
      <c r="Z1243" s="581"/>
      <c r="AA1243" s="581"/>
      <c r="AB1243" s="581"/>
      <c r="AC1243" s="581"/>
      <c r="AD1243" s="581"/>
      <c r="AE1243" s="581"/>
      <c r="AF1243" s="581"/>
      <c r="AG1243" s="581"/>
      <c r="AH1243" s="581"/>
      <c r="AJ1243" s="198"/>
      <c r="AL1243" s="681" t="s">
        <v>629</v>
      </c>
      <c r="AM1243" s="681" t="s">
        <v>1257</v>
      </c>
      <c r="AO1243" s="581"/>
      <c r="AP1243" s="581"/>
    </row>
    <row r="1244" spans="10:42">
      <c r="J1244" s="198"/>
      <c r="K1244" s="198"/>
      <c r="L1244" s="198"/>
      <c r="M1244" s="198"/>
      <c r="N1244" s="198"/>
      <c r="X1244" s="581"/>
      <c r="Y1244" s="581"/>
      <c r="Z1244" s="581"/>
      <c r="AA1244" s="581"/>
      <c r="AB1244" s="581"/>
      <c r="AC1244" s="581"/>
      <c r="AD1244" s="581"/>
      <c r="AE1244" s="581"/>
      <c r="AF1244" s="581"/>
      <c r="AG1244" s="581"/>
      <c r="AH1244" s="581"/>
      <c r="AJ1244" s="198"/>
      <c r="AL1244" s="681" t="s">
        <v>629</v>
      </c>
      <c r="AM1244" s="681" t="s">
        <v>1781</v>
      </c>
      <c r="AO1244" s="581"/>
      <c r="AP1244" s="581"/>
    </row>
    <row r="1245" spans="10:42">
      <c r="J1245" s="198"/>
      <c r="K1245" s="198"/>
      <c r="L1245" s="198"/>
      <c r="M1245" s="198"/>
      <c r="N1245" s="198"/>
      <c r="X1245" s="581"/>
      <c r="Y1245" s="581"/>
      <c r="Z1245" s="581"/>
      <c r="AA1245" s="581"/>
      <c r="AB1245" s="581"/>
      <c r="AC1245" s="581"/>
      <c r="AD1245" s="581"/>
      <c r="AE1245" s="581"/>
      <c r="AF1245" s="581"/>
      <c r="AG1245" s="581"/>
      <c r="AH1245" s="581"/>
      <c r="AJ1245" s="198"/>
      <c r="AL1245" s="681" t="s">
        <v>629</v>
      </c>
      <c r="AM1245" s="681" t="s">
        <v>1094</v>
      </c>
      <c r="AO1245" s="581"/>
      <c r="AP1245" s="581"/>
    </row>
    <row r="1246" spans="10:42">
      <c r="J1246" s="198"/>
      <c r="K1246" s="198"/>
      <c r="L1246" s="198"/>
      <c r="M1246" s="198"/>
      <c r="N1246" s="198"/>
      <c r="X1246" s="581"/>
      <c r="Y1246" s="581"/>
      <c r="Z1246" s="581"/>
      <c r="AA1246" s="581"/>
      <c r="AB1246" s="581"/>
      <c r="AC1246" s="581"/>
      <c r="AD1246" s="581"/>
      <c r="AE1246" s="581"/>
      <c r="AF1246" s="581"/>
      <c r="AG1246" s="581"/>
      <c r="AH1246" s="581"/>
      <c r="AJ1246" s="198"/>
      <c r="AL1246" s="681" t="s">
        <v>629</v>
      </c>
      <c r="AM1246" s="681" t="s">
        <v>1851</v>
      </c>
      <c r="AO1246" s="581"/>
      <c r="AP1246" s="581"/>
    </row>
    <row r="1247" spans="10:42">
      <c r="J1247" s="198"/>
      <c r="K1247" s="198"/>
      <c r="L1247" s="198"/>
      <c r="M1247" s="198"/>
      <c r="N1247" s="198"/>
      <c r="X1247" s="581"/>
      <c r="Y1247" s="581"/>
      <c r="Z1247" s="581"/>
      <c r="AA1247" s="581"/>
      <c r="AB1247" s="581"/>
      <c r="AC1247" s="581"/>
      <c r="AD1247" s="581"/>
      <c r="AE1247" s="581"/>
      <c r="AF1247" s="581"/>
      <c r="AG1247" s="581"/>
      <c r="AH1247" s="581"/>
      <c r="AJ1247" s="198"/>
      <c r="AL1247" s="681" t="s">
        <v>629</v>
      </c>
      <c r="AM1247" s="681" t="s">
        <v>1852</v>
      </c>
      <c r="AO1247" s="581"/>
      <c r="AP1247" s="581"/>
    </row>
    <row r="1248" spans="10:42">
      <c r="J1248" s="198"/>
      <c r="K1248" s="198"/>
      <c r="L1248" s="198"/>
      <c r="M1248" s="198"/>
      <c r="N1248" s="198"/>
      <c r="X1248" s="581"/>
      <c r="Y1248" s="581"/>
      <c r="Z1248" s="581"/>
      <c r="AA1248" s="581"/>
      <c r="AB1248" s="581"/>
      <c r="AC1248" s="581"/>
      <c r="AD1248" s="581"/>
      <c r="AE1248" s="581"/>
      <c r="AF1248" s="581"/>
      <c r="AG1248" s="581"/>
      <c r="AH1248" s="581"/>
      <c r="AJ1248" s="198"/>
      <c r="AL1248" s="681" t="s">
        <v>629</v>
      </c>
      <c r="AM1248" s="681" t="s">
        <v>1853</v>
      </c>
      <c r="AO1248" s="581"/>
      <c r="AP1248" s="581"/>
    </row>
    <row r="1249" spans="10:42">
      <c r="J1249" s="198"/>
      <c r="K1249" s="198"/>
      <c r="L1249" s="198"/>
      <c r="M1249" s="198"/>
      <c r="N1249" s="198"/>
      <c r="X1249" s="581"/>
      <c r="Y1249" s="581"/>
      <c r="Z1249" s="581"/>
      <c r="AA1249" s="581"/>
      <c r="AB1249" s="581"/>
      <c r="AC1249" s="581"/>
      <c r="AD1249" s="581"/>
      <c r="AE1249" s="581"/>
      <c r="AF1249" s="581"/>
      <c r="AG1249" s="581"/>
      <c r="AH1249" s="581"/>
      <c r="AJ1249" s="198"/>
      <c r="AL1249" s="681" t="s">
        <v>629</v>
      </c>
      <c r="AM1249" s="681" t="s">
        <v>917</v>
      </c>
      <c r="AO1249" s="581"/>
      <c r="AP1249" s="581"/>
    </row>
    <row r="1250" spans="10:42">
      <c r="J1250" s="198"/>
      <c r="K1250" s="198"/>
      <c r="L1250" s="198"/>
      <c r="M1250" s="198"/>
      <c r="N1250" s="198"/>
      <c r="X1250" s="581"/>
      <c r="Y1250" s="581"/>
      <c r="Z1250" s="581"/>
      <c r="AA1250" s="581"/>
      <c r="AB1250" s="581"/>
      <c r="AC1250" s="581"/>
      <c r="AD1250" s="581"/>
      <c r="AE1250" s="581"/>
      <c r="AF1250" s="581"/>
      <c r="AG1250" s="581"/>
      <c r="AH1250" s="581"/>
      <c r="AJ1250" s="198"/>
      <c r="AL1250" s="681" t="s">
        <v>629</v>
      </c>
      <c r="AM1250" s="681" t="s">
        <v>1854</v>
      </c>
      <c r="AO1250" s="581"/>
      <c r="AP1250" s="581"/>
    </row>
    <row r="1251" spans="10:42">
      <c r="J1251" s="198"/>
      <c r="K1251" s="198"/>
      <c r="L1251" s="198"/>
      <c r="M1251" s="198"/>
      <c r="N1251" s="198"/>
      <c r="X1251" s="581"/>
      <c r="Y1251" s="581"/>
      <c r="Z1251" s="581"/>
      <c r="AA1251" s="581"/>
      <c r="AB1251" s="581"/>
      <c r="AC1251" s="581"/>
      <c r="AD1251" s="581"/>
      <c r="AE1251" s="581"/>
      <c r="AF1251" s="581"/>
      <c r="AG1251" s="581"/>
      <c r="AH1251" s="581"/>
      <c r="AJ1251" s="198"/>
      <c r="AL1251" s="681" t="s">
        <v>629</v>
      </c>
      <c r="AM1251" s="681" t="s">
        <v>1407</v>
      </c>
      <c r="AO1251" s="581"/>
      <c r="AP1251" s="581"/>
    </row>
    <row r="1252" spans="10:42">
      <c r="J1252" s="198"/>
      <c r="K1252" s="198"/>
      <c r="L1252" s="198"/>
      <c r="M1252" s="198"/>
      <c r="N1252" s="198"/>
      <c r="X1252" s="581"/>
      <c r="Y1252" s="581"/>
      <c r="Z1252" s="581"/>
      <c r="AA1252" s="581"/>
      <c r="AB1252" s="581"/>
      <c r="AC1252" s="581"/>
      <c r="AD1252" s="581"/>
      <c r="AE1252" s="581"/>
      <c r="AF1252" s="581"/>
      <c r="AG1252" s="581"/>
      <c r="AH1252" s="581"/>
      <c r="AJ1252" s="198"/>
      <c r="AL1252" s="681" t="s">
        <v>629</v>
      </c>
      <c r="AM1252" s="681" t="s">
        <v>1855</v>
      </c>
      <c r="AO1252" s="581"/>
      <c r="AP1252" s="581"/>
    </row>
    <row r="1253" spans="10:42">
      <c r="J1253" s="198"/>
      <c r="K1253" s="198"/>
      <c r="L1253" s="198"/>
      <c r="M1253" s="198"/>
      <c r="N1253" s="198"/>
      <c r="X1253" s="581"/>
      <c r="Y1253" s="581"/>
      <c r="Z1253" s="581"/>
      <c r="AA1253" s="581"/>
      <c r="AB1253" s="581"/>
      <c r="AC1253" s="581"/>
      <c r="AD1253" s="581"/>
      <c r="AE1253" s="581"/>
      <c r="AF1253" s="581"/>
      <c r="AG1253" s="581"/>
      <c r="AH1253" s="581"/>
      <c r="AJ1253" s="198"/>
      <c r="AL1253" s="681" t="s">
        <v>629</v>
      </c>
      <c r="AM1253" s="681" t="s">
        <v>227</v>
      </c>
      <c r="AO1253" s="581"/>
      <c r="AP1253" s="581"/>
    </row>
    <row r="1254" spans="10:42">
      <c r="J1254" s="198"/>
      <c r="K1254" s="198"/>
      <c r="L1254" s="198"/>
      <c r="M1254" s="198"/>
      <c r="N1254" s="198"/>
      <c r="X1254" s="581"/>
      <c r="Y1254" s="581"/>
      <c r="Z1254" s="581"/>
      <c r="AA1254" s="581"/>
      <c r="AB1254" s="581"/>
      <c r="AC1254" s="581"/>
      <c r="AD1254" s="581"/>
      <c r="AE1254" s="581"/>
      <c r="AF1254" s="581"/>
      <c r="AG1254" s="581"/>
      <c r="AH1254" s="581"/>
      <c r="AJ1254" s="198"/>
      <c r="AL1254" s="681" t="s">
        <v>629</v>
      </c>
      <c r="AM1254" s="681" t="s">
        <v>1856</v>
      </c>
      <c r="AO1254" s="581"/>
      <c r="AP1254" s="581"/>
    </row>
    <row r="1255" spans="10:42">
      <c r="J1255" s="198"/>
      <c r="K1255" s="198"/>
      <c r="L1255" s="198"/>
      <c r="M1255" s="198"/>
      <c r="N1255" s="198"/>
      <c r="X1255" s="581"/>
      <c r="Y1255" s="581"/>
      <c r="Z1255" s="581"/>
      <c r="AA1255" s="581"/>
      <c r="AB1255" s="581"/>
      <c r="AC1255" s="581"/>
      <c r="AD1255" s="581"/>
      <c r="AE1255" s="581"/>
      <c r="AF1255" s="581"/>
      <c r="AG1255" s="581"/>
      <c r="AH1255" s="581"/>
      <c r="AJ1255" s="198"/>
      <c r="AL1255" s="681" t="s">
        <v>629</v>
      </c>
      <c r="AM1255" s="681" t="s">
        <v>1857</v>
      </c>
      <c r="AO1255" s="581"/>
      <c r="AP1255" s="581"/>
    </row>
    <row r="1256" spans="10:42">
      <c r="J1256" s="198"/>
      <c r="K1256" s="198"/>
      <c r="L1256" s="198"/>
      <c r="M1256" s="198"/>
      <c r="N1256" s="198"/>
      <c r="X1256" s="581"/>
      <c r="Y1256" s="581"/>
      <c r="Z1256" s="581"/>
      <c r="AA1256" s="581"/>
      <c r="AB1256" s="581"/>
      <c r="AC1256" s="581"/>
      <c r="AD1256" s="581"/>
      <c r="AE1256" s="581"/>
      <c r="AF1256" s="581"/>
      <c r="AG1256" s="581"/>
      <c r="AH1256" s="581"/>
      <c r="AJ1256" s="198"/>
      <c r="AL1256" s="681" t="s">
        <v>629</v>
      </c>
      <c r="AM1256" s="681" t="s">
        <v>427</v>
      </c>
      <c r="AO1256" s="581"/>
      <c r="AP1256" s="581"/>
    </row>
    <row r="1257" spans="10:42">
      <c r="J1257" s="198"/>
      <c r="K1257" s="198"/>
      <c r="L1257" s="198"/>
      <c r="M1257" s="198"/>
      <c r="N1257" s="198"/>
      <c r="X1257" s="581"/>
      <c r="Y1257" s="581"/>
      <c r="Z1257" s="581"/>
      <c r="AA1257" s="581"/>
      <c r="AB1257" s="581"/>
      <c r="AC1257" s="581"/>
      <c r="AD1257" s="581"/>
      <c r="AE1257" s="581"/>
      <c r="AF1257" s="581"/>
      <c r="AG1257" s="581"/>
      <c r="AH1257" s="581"/>
      <c r="AJ1257" s="198"/>
      <c r="AL1257" s="681" t="s">
        <v>629</v>
      </c>
      <c r="AM1257" s="681" t="s">
        <v>1858</v>
      </c>
      <c r="AO1257" s="581"/>
      <c r="AP1257" s="581"/>
    </row>
    <row r="1258" spans="10:42">
      <c r="J1258" s="198"/>
      <c r="K1258" s="198"/>
      <c r="L1258" s="198"/>
      <c r="M1258" s="198"/>
      <c r="N1258" s="198"/>
      <c r="X1258" s="581"/>
      <c r="Y1258" s="581"/>
      <c r="Z1258" s="581"/>
      <c r="AA1258" s="581"/>
      <c r="AB1258" s="581"/>
      <c r="AC1258" s="581"/>
      <c r="AD1258" s="581"/>
      <c r="AE1258" s="581"/>
      <c r="AF1258" s="581"/>
      <c r="AG1258" s="581"/>
      <c r="AH1258" s="581"/>
      <c r="AJ1258" s="198"/>
      <c r="AL1258" s="681" t="s">
        <v>629</v>
      </c>
      <c r="AM1258" s="681" t="s">
        <v>1861</v>
      </c>
      <c r="AO1258" s="581"/>
      <c r="AP1258" s="581"/>
    </row>
    <row r="1259" spans="10:42">
      <c r="J1259" s="198"/>
      <c r="K1259" s="198"/>
      <c r="L1259" s="198"/>
      <c r="M1259" s="198"/>
      <c r="N1259" s="198"/>
      <c r="X1259" s="581"/>
      <c r="Y1259" s="581"/>
      <c r="Z1259" s="581"/>
      <c r="AA1259" s="581"/>
      <c r="AB1259" s="581"/>
      <c r="AC1259" s="581"/>
      <c r="AD1259" s="581"/>
      <c r="AE1259" s="581"/>
      <c r="AF1259" s="581"/>
      <c r="AG1259" s="581"/>
      <c r="AH1259" s="581"/>
      <c r="AJ1259" s="198"/>
      <c r="AL1259" s="681" t="s">
        <v>629</v>
      </c>
      <c r="AM1259" s="681" t="s">
        <v>1678</v>
      </c>
      <c r="AO1259" s="581"/>
      <c r="AP1259" s="581"/>
    </row>
    <row r="1260" spans="10:42">
      <c r="J1260" s="198"/>
      <c r="K1260" s="198"/>
      <c r="L1260" s="198"/>
      <c r="M1260" s="198"/>
      <c r="N1260" s="198"/>
      <c r="X1260" s="581"/>
      <c r="Y1260" s="581"/>
      <c r="Z1260" s="581"/>
      <c r="AA1260" s="581"/>
      <c r="AB1260" s="581"/>
      <c r="AC1260" s="581"/>
      <c r="AD1260" s="581"/>
      <c r="AE1260" s="581"/>
      <c r="AF1260" s="581"/>
      <c r="AG1260" s="581"/>
      <c r="AH1260" s="581"/>
      <c r="AJ1260" s="198"/>
      <c r="AL1260" s="681" t="s">
        <v>629</v>
      </c>
      <c r="AM1260" s="681" t="s">
        <v>997</v>
      </c>
      <c r="AO1260" s="581"/>
      <c r="AP1260" s="581"/>
    </row>
    <row r="1261" spans="10:42">
      <c r="J1261" s="198"/>
      <c r="K1261" s="198"/>
      <c r="L1261" s="198"/>
      <c r="M1261" s="198"/>
      <c r="N1261" s="198"/>
      <c r="X1261" s="581"/>
      <c r="Y1261" s="581"/>
      <c r="Z1261" s="581"/>
      <c r="AA1261" s="581"/>
      <c r="AB1261" s="581"/>
      <c r="AC1261" s="581"/>
      <c r="AD1261" s="581"/>
      <c r="AE1261" s="581"/>
      <c r="AF1261" s="581"/>
      <c r="AG1261" s="581"/>
      <c r="AH1261" s="581"/>
      <c r="AJ1261" s="198"/>
      <c r="AL1261" s="681" t="s">
        <v>629</v>
      </c>
      <c r="AM1261" s="681" t="s">
        <v>906</v>
      </c>
      <c r="AO1261" s="581"/>
      <c r="AP1261" s="581"/>
    </row>
    <row r="1262" spans="10:42">
      <c r="J1262" s="198"/>
      <c r="K1262" s="198"/>
      <c r="L1262" s="198"/>
      <c r="M1262" s="198"/>
      <c r="N1262" s="198"/>
      <c r="X1262" s="581"/>
      <c r="Y1262" s="581"/>
      <c r="Z1262" s="581"/>
      <c r="AA1262" s="581"/>
      <c r="AB1262" s="581"/>
      <c r="AC1262" s="581"/>
      <c r="AD1262" s="581"/>
      <c r="AE1262" s="581"/>
      <c r="AF1262" s="581"/>
      <c r="AG1262" s="581"/>
      <c r="AH1262" s="581"/>
      <c r="AJ1262" s="198"/>
      <c r="AL1262" s="681" t="s">
        <v>629</v>
      </c>
      <c r="AM1262" s="681" t="s">
        <v>1733</v>
      </c>
      <c r="AO1262" s="581"/>
      <c r="AP1262" s="581"/>
    </row>
    <row r="1263" spans="10:42">
      <c r="J1263" s="198"/>
      <c r="K1263" s="198"/>
      <c r="L1263" s="198"/>
      <c r="M1263" s="198"/>
      <c r="N1263" s="198"/>
      <c r="X1263" s="581"/>
      <c r="Y1263" s="581"/>
      <c r="Z1263" s="581"/>
      <c r="AA1263" s="581"/>
      <c r="AB1263" s="581"/>
      <c r="AC1263" s="581"/>
      <c r="AD1263" s="581"/>
      <c r="AE1263" s="581"/>
      <c r="AF1263" s="581"/>
      <c r="AG1263" s="581"/>
      <c r="AH1263" s="581"/>
      <c r="AJ1263" s="198"/>
      <c r="AL1263" s="681" t="s">
        <v>629</v>
      </c>
      <c r="AM1263" s="681" t="s">
        <v>1862</v>
      </c>
      <c r="AO1263" s="581"/>
      <c r="AP1263" s="581"/>
    </row>
    <row r="1264" spans="10:42">
      <c r="J1264" s="198"/>
      <c r="K1264" s="198"/>
      <c r="L1264" s="198"/>
      <c r="M1264" s="198"/>
      <c r="N1264" s="198"/>
      <c r="X1264" s="581"/>
      <c r="Y1264" s="581"/>
      <c r="Z1264" s="581"/>
      <c r="AA1264" s="581"/>
      <c r="AB1264" s="581"/>
      <c r="AC1264" s="581"/>
      <c r="AD1264" s="581"/>
      <c r="AE1264" s="581"/>
      <c r="AF1264" s="581"/>
      <c r="AG1264" s="581"/>
      <c r="AH1264" s="581"/>
      <c r="AJ1264" s="198"/>
      <c r="AL1264" s="681" t="s">
        <v>629</v>
      </c>
      <c r="AM1264" s="681" t="s">
        <v>1863</v>
      </c>
      <c r="AO1264" s="581"/>
      <c r="AP1264" s="581"/>
    </row>
    <row r="1265" spans="10:42">
      <c r="J1265" s="198"/>
      <c r="K1265" s="198"/>
      <c r="L1265" s="198"/>
      <c r="M1265" s="198"/>
      <c r="N1265" s="198"/>
      <c r="X1265" s="581"/>
      <c r="Y1265" s="581"/>
      <c r="Z1265" s="581"/>
      <c r="AA1265" s="581"/>
      <c r="AB1265" s="581"/>
      <c r="AC1265" s="581"/>
      <c r="AD1265" s="581"/>
      <c r="AE1265" s="581"/>
      <c r="AF1265" s="581"/>
      <c r="AG1265" s="581"/>
      <c r="AH1265" s="581"/>
      <c r="AJ1265" s="198"/>
      <c r="AL1265" s="681" t="s">
        <v>629</v>
      </c>
      <c r="AM1265" s="681" t="s">
        <v>587</v>
      </c>
      <c r="AO1265" s="581"/>
      <c r="AP1265" s="581"/>
    </row>
    <row r="1266" spans="10:42">
      <c r="J1266" s="198"/>
      <c r="K1266" s="198"/>
      <c r="L1266" s="198"/>
      <c r="M1266" s="198"/>
      <c r="N1266" s="198"/>
      <c r="X1266" s="581"/>
      <c r="Y1266" s="581"/>
      <c r="Z1266" s="581"/>
      <c r="AA1266" s="581"/>
      <c r="AB1266" s="581"/>
      <c r="AC1266" s="581"/>
      <c r="AD1266" s="581"/>
      <c r="AE1266" s="581"/>
      <c r="AF1266" s="581"/>
      <c r="AG1266" s="581"/>
      <c r="AH1266" s="581"/>
      <c r="AJ1266" s="198"/>
      <c r="AL1266" s="681" t="s">
        <v>629</v>
      </c>
      <c r="AM1266" s="681" t="s">
        <v>1864</v>
      </c>
      <c r="AO1266" s="581"/>
      <c r="AP1266" s="581"/>
    </row>
    <row r="1267" spans="10:42">
      <c r="J1267" s="198"/>
      <c r="K1267" s="198"/>
      <c r="L1267" s="198"/>
      <c r="M1267" s="198"/>
      <c r="N1267" s="198"/>
      <c r="X1267" s="581"/>
      <c r="Y1267" s="581"/>
      <c r="Z1267" s="581"/>
      <c r="AA1267" s="581"/>
      <c r="AB1267" s="581"/>
      <c r="AC1267" s="581"/>
      <c r="AD1267" s="581"/>
      <c r="AE1267" s="581"/>
      <c r="AF1267" s="581"/>
      <c r="AG1267" s="581"/>
      <c r="AH1267" s="581"/>
      <c r="AJ1267" s="198"/>
      <c r="AL1267" s="681" t="s">
        <v>629</v>
      </c>
      <c r="AM1267" s="681" t="s">
        <v>550</v>
      </c>
      <c r="AO1267" s="581"/>
      <c r="AP1267" s="581"/>
    </row>
    <row r="1268" spans="10:42">
      <c r="J1268" s="198"/>
      <c r="K1268" s="198"/>
      <c r="L1268" s="198"/>
      <c r="M1268" s="198"/>
      <c r="N1268" s="198"/>
      <c r="X1268" s="581"/>
      <c r="Y1268" s="581"/>
      <c r="Z1268" s="581"/>
      <c r="AA1268" s="581"/>
      <c r="AB1268" s="581"/>
      <c r="AC1268" s="581"/>
      <c r="AD1268" s="581"/>
      <c r="AE1268" s="581"/>
      <c r="AF1268" s="581"/>
      <c r="AG1268" s="581"/>
      <c r="AH1268" s="581"/>
      <c r="AJ1268" s="198"/>
      <c r="AL1268" s="681" t="s">
        <v>629</v>
      </c>
      <c r="AM1268" s="681" t="s">
        <v>1572</v>
      </c>
      <c r="AO1268" s="581"/>
      <c r="AP1268" s="581"/>
    </row>
    <row r="1269" spans="10:42">
      <c r="J1269" s="198"/>
      <c r="K1269" s="198"/>
      <c r="L1269" s="198"/>
      <c r="M1269" s="198"/>
      <c r="N1269" s="198"/>
      <c r="X1269" s="581"/>
      <c r="Y1269" s="581"/>
      <c r="Z1269" s="581"/>
      <c r="AA1269" s="581"/>
      <c r="AB1269" s="581"/>
      <c r="AC1269" s="581"/>
      <c r="AD1269" s="581"/>
      <c r="AE1269" s="581"/>
      <c r="AF1269" s="581"/>
      <c r="AG1269" s="581"/>
      <c r="AH1269" s="581"/>
      <c r="AJ1269" s="198"/>
      <c r="AL1269" s="681" t="s">
        <v>629</v>
      </c>
      <c r="AM1269" s="681" t="s">
        <v>1865</v>
      </c>
      <c r="AO1269" s="581"/>
      <c r="AP1269" s="581"/>
    </row>
    <row r="1270" spans="10:42">
      <c r="J1270" s="198"/>
      <c r="K1270" s="198"/>
      <c r="L1270" s="198"/>
      <c r="M1270" s="198"/>
      <c r="N1270" s="198"/>
      <c r="X1270" s="581"/>
      <c r="Y1270" s="581"/>
      <c r="Z1270" s="581"/>
      <c r="AA1270" s="581"/>
      <c r="AB1270" s="581"/>
      <c r="AC1270" s="581"/>
      <c r="AD1270" s="581"/>
      <c r="AE1270" s="581"/>
      <c r="AF1270" s="581"/>
      <c r="AG1270" s="581"/>
      <c r="AH1270" s="581"/>
      <c r="AJ1270" s="198"/>
      <c r="AL1270" s="681" t="s">
        <v>629</v>
      </c>
      <c r="AM1270" s="681" t="s">
        <v>441</v>
      </c>
      <c r="AO1270" s="581"/>
      <c r="AP1270" s="581"/>
    </row>
    <row r="1271" spans="10:42">
      <c r="J1271" s="198"/>
      <c r="K1271" s="198"/>
      <c r="L1271" s="198"/>
      <c r="M1271" s="198"/>
      <c r="N1271" s="198"/>
      <c r="X1271" s="581"/>
      <c r="Y1271" s="581"/>
      <c r="Z1271" s="581"/>
      <c r="AA1271" s="581"/>
      <c r="AB1271" s="581"/>
      <c r="AC1271" s="581"/>
      <c r="AD1271" s="581"/>
      <c r="AE1271" s="581"/>
      <c r="AF1271" s="581"/>
      <c r="AG1271" s="581"/>
      <c r="AH1271" s="581"/>
      <c r="AJ1271" s="198"/>
      <c r="AL1271" s="681" t="s">
        <v>629</v>
      </c>
      <c r="AM1271" s="681" t="s">
        <v>1866</v>
      </c>
      <c r="AO1271" s="581"/>
      <c r="AP1271" s="581"/>
    </row>
    <row r="1272" spans="10:42">
      <c r="J1272" s="198"/>
      <c r="K1272" s="198"/>
      <c r="L1272" s="198"/>
      <c r="M1272" s="198"/>
      <c r="N1272" s="198"/>
      <c r="X1272" s="581"/>
      <c r="Y1272" s="581"/>
      <c r="Z1272" s="581"/>
      <c r="AA1272" s="581"/>
      <c r="AB1272" s="581"/>
      <c r="AC1272" s="581"/>
      <c r="AD1272" s="581"/>
      <c r="AE1272" s="581"/>
      <c r="AF1272" s="581"/>
      <c r="AG1272" s="581"/>
      <c r="AH1272" s="581"/>
      <c r="AJ1272" s="198"/>
      <c r="AL1272" s="681" t="s">
        <v>629</v>
      </c>
      <c r="AM1272" s="681" t="s">
        <v>1867</v>
      </c>
      <c r="AO1272" s="581"/>
      <c r="AP1272" s="581"/>
    </row>
    <row r="1273" spans="10:42">
      <c r="J1273" s="198"/>
      <c r="K1273" s="198"/>
      <c r="L1273" s="198"/>
      <c r="M1273" s="198"/>
      <c r="N1273" s="198"/>
      <c r="X1273" s="581"/>
      <c r="Y1273" s="581"/>
      <c r="Z1273" s="581"/>
      <c r="AA1273" s="581"/>
      <c r="AB1273" s="581"/>
      <c r="AC1273" s="581"/>
      <c r="AD1273" s="581"/>
      <c r="AE1273" s="581"/>
      <c r="AF1273" s="581"/>
      <c r="AG1273" s="581"/>
      <c r="AH1273" s="581"/>
      <c r="AJ1273" s="198"/>
      <c r="AL1273" s="681" t="s">
        <v>638</v>
      </c>
      <c r="AM1273" s="681" t="s">
        <v>1870</v>
      </c>
      <c r="AO1273" s="581"/>
      <c r="AP1273" s="581"/>
    </row>
    <row r="1274" spans="10:42">
      <c r="J1274" s="198"/>
      <c r="K1274" s="198"/>
      <c r="L1274" s="198"/>
      <c r="M1274" s="198"/>
      <c r="N1274" s="198"/>
      <c r="X1274" s="581"/>
      <c r="Y1274" s="581"/>
      <c r="Z1274" s="581"/>
      <c r="AA1274" s="581"/>
      <c r="AB1274" s="581"/>
      <c r="AC1274" s="581"/>
      <c r="AD1274" s="581"/>
      <c r="AE1274" s="581"/>
      <c r="AF1274" s="581"/>
      <c r="AG1274" s="581"/>
      <c r="AH1274" s="581"/>
      <c r="AJ1274" s="198"/>
      <c r="AL1274" s="681" t="s">
        <v>638</v>
      </c>
      <c r="AM1274" s="681" t="s">
        <v>1873</v>
      </c>
      <c r="AO1274" s="581"/>
      <c r="AP1274" s="581"/>
    </row>
    <row r="1275" spans="10:42">
      <c r="J1275" s="198"/>
      <c r="K1275" s="198"/>
      <c r="L1275" s="198"/>
      <c r="M1275" s="198"/>
      <c r="N1275" s="198"/>
      <c r="X1275" s="581"/>
      <c r="Y1275" s="581"/>
      <c r="Z1275" s="581"/>
      <c r="AA1275" s="581"/>
      <c r="AB1275" s="581"/>
      <c r="AC1275" s="581"/>
      <c r="AD1275" s="581"/>
      <c r="AE1275" s="581"/>
      <c r="AF1275" s="581"/>
      <c r="AG1275" s="581"/>
      <c r="AH1275" s="581"/>
      <c r="AJ1275" s="198"/>
      <c r="AL1275" s="681" t="s">
        <v>638</v>
      </c>
      <c r="AM1275" s="681" t="s">
        <v>1874</v>
      </c>
      <c r="AO1275" s="581"/>
      <c r="AP1275" s="581"/>
    </row>
    <row r="1276" spans="10:42">
      <c r="J1276" s="198"/>
      <c r="K1276" s="198"/>
      <c r="L1276" s="198"/>
      <c r="M1276" s="198"/>
      <c r="N1276" s="198"/>
      <c r="X1276" s="581"/>
      <c r="Y1276" s="581"/>
      <c r="Z1276" s="581"/>
      <c r="AA1276" s="581"/>
      <c r="AB1276" s="581"/>
      <c r="AC1276" s="581"/>
      <c r="AD1276" s="581"/>
      <c r="AE1276" s="581"/>
      <c r="AF1276" s="581"/>
      <c r="AG1276" s="581"/>
      <c r="AH1276" s="581"/>
      <c r="AJ1276" s="198"/>
      <c r="AL1276" s="681" t="s">
        <v>638</v>
      </c>
      <c r="AM1276" s="681" t="s">
        <v>1877</v>
      </c>
      <c r="AO1276" s="581"/>
      <c r="AP1276" s="581"/>
    </row>
    <row r="1277" spans="10:42">
      <c r="J1277" s="198"/>
      <c r="K1277" s="198"/>
      <c r="L1277" s="198"/>
      <c r="M1277" s="198"/>
      <c r="N1277" s="198"/>
      <c r="X1277" s="581"/>
      <c r="Y1277" s="581"/>
      <c r="Z1277" s="581"/>
      <c r="AA1277" s="581"/>
      <c r="AB1277" s="581"/>
      <c r="AC1277" s="581"/>
      <c r="AD1277" s="581"/>
      <c r="AE1277" s="581"/>
      <c r="AF1277" s="581"/>
      <c r="AG1277" s="581"/>
      <c r="AH1277" s="581"/>
      <c r="AJ1277" s="198"/>
      <c r="AL1277" s="681" t="s">
        <v>638</v>
      </c>
      <c r="AM1277" s="681" t="s">
        <v>1879</v>
      </c>
      <c r="AO1277" s="581"/>
      <c r="AP1277" s="581"/>
    </row>
    <row r="1278" spans="10:42">
      <c r="J1278" s="198"/>
      <c r="K1278" s="198"/>
      <c r="L1278" s="198"/>
      <c r="M1278" s="198"/>
      <c r="N1278" s="198"/>
      <c r="X1278" s="581"/>
      <c r="Y1278" s="581"/>
      <c r="Z1278" s="581"/>
      <c r="AA1278" s="581"/>
      <c r="AB1278" s="581"/>
      <c r="AC1278" s="581"/>
      <c r="AD1278" s="581"/>
      <c r="AE1278" s="581"/>
      <c r="AF1278" s="581"/>
      <c r="AG1278" s="581"/>
      <c r="AH1278" s="581"/>
      <c r="AJ1278" s="198"/>
      <c r="AL1278" s="681" t="s">
        <v>638</v>
      </c>
      <c r="AM1278" s="681" t="s">
        <v>1880</v>
      </c>
      <c r="AO1278" s="581"/>
      <c r="AP1278" s="581"/>
    </row>
    <row r="1279" spans="10:42">
      <c r="J1279" s="198"/>
      <c r="K1279" s="198"/>
      <c r="L1279" s="198"/>
      <c r="M1279" s="198"/>
      <c r="N1279" s="198"/>
      <c r="X1279" s="581"/>
      <c r="Y1279" s="581"/>
      <c r="Z1279" s="581"/>
      <c r="AA1279" s="581"/>
      <c r="AB1279" s="581"/>
      <c r="AC1279" s="581"/>
      <c r="AD1279" s="581"/>
      <c r="AE1279" s="581"/>
      <c r="AF1279" s="581"/>
      <c r="AG1279" s="581"/>
      <c r="AH1279" s="581"/>
      <c r="AJ1279" s="198"/>
      <c r="AL1279" s="681" t="s">
        <v>638</v>
      </c>
      <c r="AM1279" s="681" t="s">
        <v>1882</v>
      </c>
      <c r="AO1279" s="581"/>
      <c r="AP1279" s="581"/>
    </row>
    <row r="1280" spans="10:42">
      <c r="J1280" s="198"/>
      <c r="K1280" s="198"/>
      <c r="L1280" s="198"/>
      <c r="M1280" s="198"/>
      <c r="N1280" s="198"/>
      <c r="X1280" s="581"/>
      <c r="Y1280" s="581"/>
      <c r="Z1280" s="581"/>
      <c r="AA1280" s="581"/>
      <c r="AB1280" s="581"/>
      <c r="AC1280" s="581"/>
      <c r="AD1280" s="581"/>
      <c r="AE1280" s="581"/>
      <c r="AF1280" s="581"/>
      <c r="AG1280" s="581"/>
      <c r="AH1280" s="581"/>
      <c r="AJ1280" s="198"/>
      <c r="AL1280" s="681" t="s">
        <v>638</v>
      </c>
      <c r="AM1280" s="681" t="s">
        <v>1883</v>
      </c>
      <c r="AO1280" s="581"/>
      <c r="AP1280" s="581"/>
    </row>
    <row r="1281" spans="10:42">
      <c r="J1281" s="198"/>
      <c r="K1281" s="198"/>
      <c r="L1281" s="198"/>
      <c r="M1281" s="198"/>
      <c r="N1281" s="198"/>
      <c r="X1281" s="581"/>
      <c r="Y1281" s="581"/>
      <c r="Z1281" s="581"/>
      <c r="AA1281" s="581"/>
      <c r="AB1281" s="581"/>
      <c r="AC1281" s="581"/>
      <c r="AD1281" s="581"/>
      <c r="AE1281" s="581"/>
      <c r="AF1281" s="581"/>
      <c r="AG1281" s="581"/>
      <c r="AH1281" s="581"/>
      <c r="AJ1281" s="198"/>
      <c r="AL1281" s="681" t="s">
        <v>638</v>
      </c>
      <c r="AM1281" s="681" t="s">
        <v>1885</v>
      </c>
      <c r="AO1281" s="581"/>
      <c r="AP1281" s="581"/>
    </row>
    <row r="1282" spans="10:42">
      <c r="J1282" s="198"/>
      <c r="K1282" s="198"/>
      <c r="L1282" s="198"/>
      <c r="M1282" s="198"/>
      <c r="N1282" s="198"/>
      <c r="X1282" s="581"/>
      <c r="Y1282" s="581"/>
      <c r="Z1282" s="581"/>
      <c r="AA1282" s="581"/>
      <c r="AB1282" s="581"/>
      <c r="AC1282" s="581"/>
      <c r="AD1282" s="581"/>
      <c r="AE1282" s="581"/>
      <c r="AF1282" s="581"/>
      <c r="AG1282" s="581"/>
      <c r="AH1282" s="581"/>
      <c r="AJ1282" s="198"/>
      <c r="AL1282" s="681" t="s">
        <v>638</v>
      </c>
      <c r="AM1282" s="681" t="s">
        <v>551</v>
      </c>
      <c r="AO1282" s="581"/>
      <c r="AP1282" s="581"/>
    </row>
    <row r="1283" spans="10:42">
      <c r="J1283" s="198"/>
      <c r="K1283" s="198"/>
      <c r="L1283" s="198"/>
      <c r="M1283" s="198"/>
      <c r="N1283" s="198"/>
      <c r="X1283" s="581"/>
      <c r="Y1283" s="581"/>
      <c r="Z1283" s="581"/>
      <c r="AA1283" s="581"/>
      <c r="AB1283" s="581"/>
      <c r="AC1283" s="581"/>
      <c r="AD1283" s="581"/>
      <c r="AE1283" s="581"/>
      <c r="AF1283" s="581"/>
      <c r="AG1283" s="581"/>
      <c r="AH1283" s="581"/>
      <c r="AJ1283" s="198"/>
      <c r="AL1283" s="681" t="s">
        <v>638</v>
      </c>
      <c r="AM1283" s="681" t="s">
        <v>1235</v>
      </c>
      <c r="AO1283" s="581"/>
      <c r="AP1283" s="581"/>
    </row>
    <row r="1284" spans="10:42">
      <c r="J1284" s="198"/>
      <c r="K1284" s="198"/>
      <c r="L1284" s="198"/>
      <c r="M1284" s="198"/>
      <c r="N1284" s="198"/>
      <c r="X1284" s="581"/>
      <c r="Y1284" s="581"/>
      <c r="Z1284" s="581"/>
      <c r="AA1284" s="581"/>
      <c r="AB1284" s="581"/>
      <c r="AC1284" s="581"/>
      <c r="AD1284" s="581"/>
      <c r="AE1284" s="581"/>
      <c r="AF1284" s="581"/>
      <c r="AG1284" s="581"/>
      <c r="AH1284" s="581"/>
      <c r="AJ1284" s="198"/>
      <c r="AL1284" s="681" t="s">
        <v>638</v>
      </c>
      <c r="AM1284" s="681" t="s">
        <v>1887</v>
      </c>
      <c r="AO1284" s="581"/>
      <c r="AP1284" s="581"/>
    </row>
    <row r="1285" spans="10:42">
      <c r="J1285" s="198"/>
      <c r="K1285" s="198"/>
      <c r="L1285" s="198"/>
      <c r="M1285" s="198"/>
      <c r="N1285" s="198"/>
      <c r="X1285" s="581"/>
      <c r="Y1285" s="581"/>
      <c r="Z1285" s="581"/>
      <c r="AA1285" s="581"/>
      <c r="AB1285" s="581"/>
      <c r="AC1285" s="581"/>
      <c r="AD1285" s="581"/>
      <c r="AE1285" s="581"/>
      <c r="AF1285" s="581"/>
      <c r="AG1285" s="581"/>
      <c r="AH1285" s="581"/>
      <c r="AJ1285" s="198"/>
      <c r="AL1285" s="681" t="s">
        <v>638</v>
      </c>
      <c r="AM1285" s="681" t="s">
        <v>1888</v>
      </c>
      <c r="AO1285" s="581"/>
      <c r="AP1285" s="581"/>
    </row>
    <row r="1286" spans="10:42">
      <c r="J1286" s="198"/>
      <c r="K1286" s="198"/>
      <c r="L1286" s="198"/>
      <c r="M1286" s="198"/>
      <c r="N1286" s="198"/>
      <c r="X1286" s="581"/>
      <c r="Y1286" s="581"/>
      <c r="Z1286" s="581"/>
      <c r="AA1286" s="581"/>
      <c r="AB1286" s="581"/>
      <c r="AC1286" s="581"/>
      <c r="AD1286" s="581"/>
      <c r="AE1286" s="581"/>
      <c r="AF1286" s="581"/>
      <c r="AG1286" s="581"/>
      <c r="AH1286" s="581"/>
      <c r="AJ1286" s="198"/>
      <c r="AL1286" s="681" t="s">
        <v>638</v>
      </c>
      <c r="AM1286" s="681" t="s">
        <v>382</v>
      </c>
      <c r="AO1286" s="581"/>
      <c r="AP1286" s="581"/>
    </row>
    <row r="1287" spans="10:42">
      <c r="J1287" s="198"/>
      <c r="K1287" s="198"/>
      <c r="L1287" s="198"/>
      <c r="M1287" s="198"/>
      <c r="N1287" s="198"/>
      <c r="X1287" s="581"/>
      <c r="Y1287" s="581"/>
      <c r="Z1287" s="581"/>
      <c r="AA1287" s="581"/>
      <c r="AB1287" s="581"/>
      <c r="AC1287" s="581"/>
      <c r="AD1287" s="581"/>
      <c r="AE1287" s="581"/>
      <c r="AF1287" s="581"/>
      <c r="AG1287" s="581"/>
      <c r="AH1287" s="581"/>
      <c r="AJ1287" s="198"/>
      <c r="AL1287" s="681" t="s">
        <v>638</v>
      </c>
      <c r="AM1287" s="681" t="s">
        <v>1154</v>
      </c>
      <c r="AO1287" s="581"/>
      <c r="AP1287" s="581"/>
    </row>
    <row r="1288" spans="10:42">
      <c r="J1288" s="198"/>
      <c r="K1288" s="198"/>
      <c r="L1288" s="198"/>
      <c r="M1288" s="198"/>
      <c r="N1288" s="198"/>
      <c r="X1288" s="581"/>
      <c r="Y1288" s="581"/>
      <c r="Z1288" s="581"/>
      <c r="AA1288" s="581"/>
      <c r="AB1288" s="581"/>
      <c r="AC1288" s="581"/>
      <c r="AD1288" s="581"/>
      <c r="AE1288" s="581"/>
      <c r="AF1288" s="581"/>
      <c r="AG1288" s="581"/>
      <c r="AH1288" s="581"/>
      <c r="AJ1288" s="198"/>
      <c r="AL1288" s="681" t="s">
        <v>638</v>
      </c>
      <c r="AM1288" s="681" t="s">
        <v>1889</v>
      </c>
      <c r="AO1288" s="581"/>
      <c r="AP1288" s="581"/>
    </row>
    <row r="1289" spans="10:42">
      <c r="J1289" s="198"/>
      <c r="K1289" s="198"/>
      <c r="L1289" s="198"/>
      <c r="M1289" s="198"/>
      <c r="N1289" s="198"/>
      <c r="X1289" s="581"/>
      <c r="Y1289" s="581"/>
      <c r="Z1289" s="581"/>
      <c r="AA1289" s="581"/>
      <c r="AB1289" s="581"/>
      <c r="AC1289" s="581"/>
      <c r="AD1289" s="581"/>
      <c r="AE1289" s="581"/>
      <c r="AF1289" s="581"/>
      <c r="AG1289" s="581"/>
      <c r="AH1289" s="581"/>
      <c r="AJ1289" s="198"/>
      <c r="AL1289" s="681" t="s">
        <v>638</v>
      </c>
      <c r="AM1289" s="681" t="s">
        <v>1890</v>
      </c>
      <c r="AO1289" s="581"/>
      <c r="AP1289" s="581"/>
    </row>
    <row r="1290" spans="10:42">
      <c r="J1290" s="198"/>
      <c r="K1290" s="198"/>
      <c r="L1290" s="198"/>
      <c r="M1290" s="198"/>
      <c r="N1290" s="198"/>
      <c r="X1290" s="581"/>
      <c r="Y1290" s="581"/>
      <c r="Z1290" s="581"/>
      <c r="AA1290" s="581"/>
      <c r="AB1290" s="581"/>
      <c r="AC1290" s="581"/>
      <c r="AD1290" s="581"/>
      <c r="AE1290" s="581"/>
      <c r="AF1290" s="581"/>
      <c r="AG1290" s="581"/>
      <c r="AH1290" s="581"/>
      <c r="AJ1290" s="198"/>
      <c r="AL1290" s="681" t="s">
        <v>638</v>
      </c>
      <c r="AM1290" s="681" t="s">
        <v>1806</v>
      </c>
      <c r="AO1290" s="581"/>
      <c r="AP1290" s="581"/>
    </row>
    <row r="1291" spans="10:42">
      <c r="J1291" s="198"/>
      <c r="K1291" s="198"/>
      <c r="L1291" s="198"/>
      <c r="M1291" s="198"/>
      <c r="N1291" s="198"/>
      <c r="X1291" s="581"/>
      <c r="Y1291" s="581"/>
      <c r="Z1291" s="581"/>
      <c r="AA1291" s="581"/>
      <c r="AB1291" s="581"/>
      <c r="AC1291" s="581"/>
      <c r="AD1291" s="581"/>
      <c r="AE1291" s="581"/>
      <c r="AF1291" s="581"/>
      <c r="AG1291" s="581"/>
      <c r="AH1291" s="581"/>
      <c r="AJ1291" s="198"/>
      <c r="AL1291" s="681" t="s">
        <v>638</v>
      </c>
      <c r="AM1291" s="681" t="s">
        <v>1893</v>
      </c>
      <c r="AO1291" s="581"/>
      <c r="AP1291" s="581"/>
    </row>
    <row r="1292" spans="10:42">
      <c r="J1292" s="198"/>
      <c r="K1292" s="198"/>
      <c r="L1292" s="198"/>
      <c r="M1292" s="198"/>
      <c r="N1292" s="198"/>
      <c r="X1292" s="581"/>
      <c r="Y1292" s="581"/>
      <c r="Z1292" s="581"/>
      <c r="AA1292" s="581"/>
      <c r="AB1292" s="581"/>
      <c r="AC1292" s="581"/>
      <c r="AD1292" s="581"/>
      <c r="AE1292" s="581"/>
      <c r="AF1292" s="581"/>
      <c r="AG1292" s="581"/>
      <c r="AH1292" s="581"/>
      <c r="AJ1292" s="198"/>
      <c r="AL1292" s="681" t="s">
        <v>283</v>
      </c>
      <c r="AM1292" s="681" t="s">
        <v>1894</v>
      </c>
      <c r="AO1292" s="581"/>
      <c r="AP1292" s="581"/>
    </row>
    <row r="1293" spans="10:42">
      <c r="J1293" s="198"/>
      <c r="K1293" s="198"/>
      <c r="L1293" s="198"/>
      <c r="M1293" s="198"/>
      <c r="N1293" s="198"/>
      <c r="X1293" s="581"/>
      <c r="Y1293" s="581"/>
      <c r="Z1293" s="581"/>
      <c r="AA1293" s="581"/>
      <c r="AB1293" s="581"/>
      <c r="AC1293" s="581"/>
      <c r="AD1293" s="581"/>
      <c r="AE1293" s="581"/>
      <c r="AF1293" s="581"/>
      <c r="AG1293" s="581"/>
      <c r="AH1293" s="581"/>
      <c r="AJ1293" s="198"/>
      <c r="AL1293" s="681" t="s">
        <v>283</v>
      </c>
      <c r="AM1293" s="681" t="s">
        <v>1236</v>
      </c>
      <c r="AO1293" s="581"/>
      <c r="AP1293" s="581"/>
    </row>
    <row r="1294" spans="10:42">
      <c r="J1294" s="198"/>
      <c r="K1294" s="198"/>
      <c r="L1294" s="198"/>
      <c r="M1294" s="198"/>
      <c r="N1294" s="198"/>
      <c r="X1294" s="581"/>
      <c r="Y1294" s="581"/>
      <c r="Z1294" s="581"/>
      <c r="AA1294" s="581"/>
      <c r="AB1294" s="581"/>
      <c r="AC1294" s="581"/>
      <c r="AD1294" s="581"/>
      <c r="AE1294" s="581"/>
      <c r="AF1294" s="581"/>
      <c r="AG1294" s="581"/>
      <c r="AH1294" s="581"/>
      <c r="AJ1294" s="198"/>
      <c r="AL1294" s="681" t="s">
        <v>283</v>
      </c>
      <c r="AM1294" s="681" t="s">
        <v>1895</v>
      </c>
      <c r="AO1294" s="581"/>
      <c r="AP1294" s="581"/>
    </row>
    <row r="1295" spans="10:42">
      <c r="J1295" s="198"/>
      <c r="K1295" s="198"/>
      <c r="L1295" s="198"/>
      <c r="M1295" s="198"/>
      <c r="N1295" s="198"/>
      <c r="X1295" s="581"/>
      <c r="Y1295" s="581"/>
      <c r="Z1295" s="581"/>
      <c r="AA1295" s="581"/>
      <c r="AB1295" s="581"/>
      <c r="AC1295" s="581"/>
      <c r="AD1295" s="581"/>
      <c r="AE1295" s="581"/>
      <c r="AF1295" s="581"/>
      <c r="AG1295" s="581"/>
      <c r="AH1295" s="581"/>
      <c r="AJ1295" s="198"/>
      <c r="AL1295" s="681" t="s">
        <v>283</v>
      </c>
      <c r="AM1295" s="681" t="s">
        <v>1897</v>
      </c>
      <c r="AO1295" s="581"/>
      <c r="AP1295" s="581"/>
    </row>
    <row r="1296" spans="10:42">
      <c r="J1296" s="198"/>
      <c r="K1296" s="198"/>
      <c r="L1296" s="198"/>
      <c r="M1296" s="198"/>
      <c r="N1296" s="198"/>
      <c r="X1296" s="581"/>
      <c r="Y1296" s="581"/>
      <c r="Z1296" s="581"/>
      <c r="AA1296" s="581"/>
      <c r="AB1296" s="581"/>
      <c r="AC1296" s="581"/>
      <c r="AD1296" s="581"/>
      <c r="AE1296" s="581"/>
      <c r="AF1296" s="581"/>
      <c r="AG1296" s="581"/>
      <c r="AH1296" s="581"/>
      <c r="AJ1296" s="198"/>
      <c r="AL1296" s="681" t="s">
        <v>283</v>
      </c>
      <c r="AM1296" s="681" t="s">
        <v>857</v>
      </c>
      <c r="AO1296" s="581"/>
      <c r="AP1296" s="581"/>
    </row>
    <row r="1297" spans="10:42">
      <c r="J1297" s="198"/>
      <c r="K1297" s="198"/>
      <c r="L1297" s="198"/>
      <c r="M1297" s="198"/>
      <c r="N1297" s="198"/>
      <c r="X1297" s="581"/>
      <c r="Y1297" s="581"/>
      <c r="Z1297" s="581"/>
      <c r="AA1297" s="581"/>
      <c r="AB1297" s="581"/>
      <c r="AC1297" s="581"/>
      <c r="AD1297" s="581"/>
      <c r="AE1297" s="581"/>
      <c r="AF1297" s="581"/>
      <c r="AG1297" s="581"/>
      <c r="AH1297" s="581"/>
      <c r="AJ1297" s="198"/>
      <c r="AL1297" s="681" t="s">
        <v>283</v>
      </c>
      <c r="AM1297" s="681" t="s">
        <v>1898</v>
      </c>
      <c r="AO1297" s="581"/>
      <c r="AP1297" s="581"/>
    </row>
    <row r="1298" spans="10:42">
      <c r="J1298" s="198"/>
      <c r="K1298" s="198"/>
      <c r="L1298" s="198"/>
      <c r="M1298" s="198"/>
      <c r="N1298" s="198"/>
      <c r="X1298" s="581"/>
      <c r="Y1298" s="581"/>
      <c r="Z1298" s="581"/>
      <c r="AA1298" s="581"/>
      <c r="AB1298" s="581"/>
      <c r="AC1298" s="581"/>
      <c r="AD1298" s="581"/>
      <c r="AE1298" s="581"/>
      <c r="AF1298" s="581"/>
      <c r="AG1298" s="581"/>
      <c r="AH1298" s="581"/>
      <c r="AJ1298" s="198"/>
      <c r="AL1298" s="681" t="s">
        <v>283</v>
      </c>
      <c r="AM1298" s="681" t="s">
        <v>1825</v>
      </c>
      <c r="AO1298" s="581"/>
      <c r="AP1298" s="581"/>
    </row>
    <row r="1299" spans="10:42">
      <c r="J1299" s="198"/>
      <c r="K1299" s="198"/>
      <c r="L1299" s="198"/>
      <c r="M1299" s="198"/>
      <c r="N1299" s="198"/>
      <c r="X1299" s="581"/>
      <c r="Y1299" s="581"/>
      <c r="Z1299" s="581"/>
      <c r="AA1299" s="581"/>
      <c r="AB1299" s="581"/>
      <c r="AC1299" s="581"/>
      <c r="AD1299" s="581"/>
      <c r="AE1299" s="581"/>
      <c r="AF1299" s="581"/>
      <c r="AG1299" s="581"/>
      <c r="AH1299" s="581"/>
      <c r="AJ1299" s="198"/>
      <c r="AL1299" s="681" t="s">
        <v>283</v>
      </c>
      <c r="AM1299" s="681" t="s">
        <v>1559</v>
      </c>
      <c r="AO1299" s="581"/>
      <c r="AP1299" s="581"/>
    </row>
    <row r="1300" spans="10:42">
      <c r="J1300" s="198"/>
      <c r="K1300" s="198"/>
      <c r="L1300" s="198"/>
      <c r="M1300" s="198"/>
      <c r="N1300" s="198"/>
      <c r="X1300" s="581"/>
      <c r="Y1300" s="581"/>
      <c r="Z1300" s="581"/>
      <c r="AA1300" s="581"/>
      <c r="AB1300" s="581"/>
      <c r="AC1300" s="581"/>
      <c r="AD1300" s="581"/>
      <c r="AE1300" s="581"/>
      <c r="AF1300" s="581"/>
      <c r="AG1300" s="581"/>
      <c r="AH1300" s="581"/>
      <c r="AJ1300" s="198"/>
      <c r="AL1300" s="681" t="s">
        <v>283</v>
      </c>
      <c r="AM1300" s="681" t="s">
        <v>1636</v>
      </c>
      <c r="AO1300" s="581"/>
      <c r="AP1300" s="581"/>
    </row>
    <row r="1301" spans="10:42">
      <c r="J1301" s="198"/>
      <c r="K1301" s="198"/>
      <c r="L1301" s="198"/>
      <c r="M1301" s="198"/>
      <c r="N1301" s="198"/>
      <c r="X1301" s="581"/>
      <c r="Y1301" s="581"/>
      <c r="Z1301" s="581"/>
      <c r="AA1301" s="581"/>
      <c r="AB1301" s="581"/>
      <c r="AC1301" s="581"/>
      <c r="AD1301" s="581"/>
      <c r="AE1301" s="581"/>
      <c r="AF1301" s="581"/>
      <c r="AG1301" s="581"/>
      <c r="AH1301" s="581"/>
      <c r="AJ1301" s="198"/>
      <c r="AL1301" s="681" t="s">
        <v>283</v>
      </c>
      <c r="AM1301" s="681" t="s">
        <v>868</v>
      </c>
      <c r="AO1301" s="581"/>
      <c r="AP1301" s="581"/>
    </row>
    <row r="1302" spans="10:42">
      <c r="J1302" s="198"/>
      <c r="K1302" s="198"/>
      <c r="L1302" s="198"/>
      <c r="M1302" s="198"/>
      <c r="N1302" s="198"/>
      <c r="X1302" s="581"/>
      <c r="Y1302" s="581"/>
      <c r="Z1302" s="581"/>
      <c r="AA1302" s="581"/>
      <c r="AB1302" s="581"/>
      <c r="AC1302" s="581"/>
      <c r="AD1302" s="581"/>
      <c r="AE1302" s="581"/>
      <c r="AF1302" s="581"/>
      <c r="AG1302" s="581"/>
      <c r="AH1302" s="581"/>
      <c r="AJ1302" s="198"/>
      <c r="AL1302" s="681" t="s">
        <v>283</v>
      </c>
      <c r="AM1302" s="681" t="s">
        <v>1899</v>
      </c>
      <c r="AO1302" s="581"/>
      <c r="AP1302" s="581"/>
    </row>
    <row r="1303" spans="10:42">
      <c r="J1303" s="198"/>
      <c r="K1303" s="198"/>
      <c r="L1303" s="198"/>
      <c r="M1303" s="198"/>
      <c r="N1303" s="198"/>
      <c r="X1303" s="581"/>
      <c r="Y1303" s="581"/>
      <c r="Z1303" s="581"/>
      <c r="AA1303" s="581"/>
      <c r="AB1303" s="581"/>
      <c r="AC1303" s="581"/>
      <c r="AD1303" s="581"/>
      <c r="AE1303" s="581"/>
      <c r="AF1303" s="581"/>
      <c r="AG1303" s="581"/>
      <c r="AH1303" s="581"/>
      <c r="AJ1303" s="198"/>
      <c r="AL1303" s="681" t="s">
        <v>283</v>
      </c>
      <c r="AM1303" s="681" t="s">
        <v>954</v>
      </c>
      <c r="AO1303" s="581"/>
      <c r="AP1303" s="581"/>
    </row>
    <row r="1304" spans="10:42">
      <c r="J1304" s="198"/>
      <c r="K1304" s="198"/>
      <c r="L1304" s="198"/>
      <c r="M1304" s="198"/>
      <c r="N1304" s="198"/>
      <c r="X1304" s="581"/>
      <c r="Y1304" s="581"/>
      <c r="Z1304" s="581"/>
      <c r="AA1304" s="581"/>
      <c r="AB1304" s="581"/>
      <c r="AC1304" s="581"/>
      <c r="AD1304" s="581"/>
      <c r="AE1304" s="581"/>
      <c r="AF1304" s="581"/>
      <c r="AG1304" s="581"/>
      <c r="AH1304" s="581"/>
      <c r="AJ1304" s="198"/>
      <c r="AL1304" s="681" t="s">
        <v>283</v>
      </c>
      <c r="AM1304" s="681" t="s">
        <v>1900</v>
      </c>
      <c r="AO1304" s="581"/>
      <c r="AP1304" s="581"/>
    </row>
    <row r="1305" spans="10:42">
      <c r="J1305" s="198"/>
      <c r="K1305" s="198"/>
      <c r="L1305" s="198"/>
      <c r="M1305" s="198"/>
      <c r="N1305" s="198"/>
      <c r="X1305" s="581"/>
      <c r="Y1305" s="581"/>
      <c r="Z1305" s="581"/>
      <c r="AA1305" s="581"/>
      <c r="AB1305" s="581"/>
      <c r="AC1305" s="581"/>
      <c r="AD1305" s="581"/>
      <c r="AE1305" s="581"/>
      <c r="AF1305" s="581"/>
      <c r="AG1305" s="581"/>
      <c r="AH1305" s="581"/>
      <c r="AJ1305" s="198"/>
      <c r="AL1305" s="681" t="s">
        <v>283</v>
      </c>
      <c r="AM1305" s="681" t="s">
        <v>1499</v>
      </c>
      <c r="AO1305" s="581"/>
      <c r="AP1305" s="581"/>
    </row>
    <row r="1306" spans="10:42">
      <c r="J1306" s="198"/>
      <c r="K1306" s="198"/>
      <c r="L1306" s="198"/>
      <c r="M1306" s="198"/>
      <c r="N1306" s="198"/>
      <c r="X1306" s="581"/>
      <c r="Y1306" s="581"/>
      <c r="Z1306" s="581"/>
      <c r="AA1306" s="581"/>
      <c r="AB1306" s="581"/>
      <c r="AC1306" s="581"/>
      <c r="AD1306" s="581"/>
      <c r="AE1306" s="581"/>
      <c r="AF1306" s="581"/>
      <c r="AG1306" s="581"/>
      <c r="AH1306" s="581"/>
      <c r="AJ1306" s="198"/>
      <c r="AL1306" s="681" t="s">
        <v>283</v>
      </c>
      <c r="AM1306" s="681" t="s">
        <v>1901</v>
      </c>
      <c r="AO1306" s="581"/>
      <c r="AP1306" s="581"/>
    </row>
    <row r="1307" spans="10:42">
      <c r="J1307" s="198"/>
      <c r="K1307" s="198"/>
      <c r="L1307" s="198"/>
      <c r="M1307" s="198"/>
      <c r="N1307" s="198"/>
      <c r="X1307" s="581"/>
      <c r="Y1307" s="581"/>
      <c r="Z1307" s="581"/>
      <c r="AA1307" s="581"/>
      <c r="AB1307" s="581"/>
      <c r="AC1307" s="581"/>
      <c r="AD1307" s="581"/>
      <c r="AE1307" s="581"/>
      <c r="AF1307" s="581"/>
      <c r="AG1307" s="581"/>
      <c r="AH1307" s="581"/>
      <c r="AJ1307" s="198"/>
      <c r="AL1307" s="681" t="s">
        <v>283</v>
      </c>
      <c r="AM1307" s="681" t="s">
        <v>1904</v>
      </c>
      <c r="AO1307" s="581"/>
      <c r="AP1307" s="581"/>
    </row>
    <row r="1308" spans="10:42">
      <c r="J1308" s="198"/>
      <c r="K1308" s="198"/>
      <c r="L1308" s="198"/>
      <c r="M1308" s="198"/>
      <c r="N1308" s="198"/>
      <c r="X1308" s="581"/>
      <c r="Y1308" s="581"/>
      <c r="Z1308" s="581"/>
      <c r="AA1308" s="581"/>
      <c r="AB1308" s="581"/>
      <c r="AC1308" s="581"/>
      <c r="AD1308" s="581"/>
      <c r="AE1308" s="581"/>
      <c r="AF1308" s="581"/>
      <c r="AG1308" s="581"/>
      <c r="AH1308" s="581"/>
      <c r="AJ1308" s="198"/>
      <c r="AL1308" s="681" t="s">
        <v>283</v>
      </c>
      <c r="AM1308" s="681" t="s">
        <v>504</v>
      </c>
      <c r="AO1308" s="581"/>
      <c r="AP1308" s="581"/>
    </row>
    <row r="1309" spans="10:42">
      <c r="J1309" s="198"/>
      <c r="K1309" s="198"/>
      <c r="L1309" s="198"/>
      <c r="M1309" s="198"/>
      <c r="N1309" s="198"/>
      <c r="X1309" s="581"/>
      <c r="Y1309" s="581"/>
      <c r="Z1309" s="581"/>
      <c r="AA1309" s="581"/>
      <c r="AB1309" s="581"/>
      <c r="AC1309" s="581"/>
      <c r="AD1309" s="581"/>
      <c r="AE1309" s="581"/>
      <c r="AF1309" s="581"/>
      <c r="AG1309" s="581"/>
      <c r="AH1309" s="581"/>
      <c r="AJ1309" s="198"/>
      <c r="AL1309" s="681" t="s">
        <v>283</v>
      </c>
      <c r="AM1309" s="681" t="s">
        <v>1906</v>
      </c>
      <c r="AO1309" s="581"/>
      <c r="AP1309" s="581"/>
    </row>
    <row r="1310" spans="10:42">
      <c r="J1310" s="198"/>
      <c r="K1310" s="198"/>
      <c r="L1310" s="198"/>
      <c r="M1310" s="198"/>
      <c r="N1310" s="198"/>
      <c r="X1310" s="581"/>
      <c r="Y1310" s="581"/>
      <c r="Z1310" s="581"/>
      <c r="AA1310" s="581"/>
      <c r="AB1310" s="581"/>
      <c r="AC1310" s="581"/>
      <c r="AD1310" s="581"/>
      <c r="AE1310" s="581"/>
      <c r="AF1310" s="581"/>
      <c r="AG1310" s="581"/>
      <c r="AH1310" s="581"/>
      <c r="AJ1310" s="198"/>
      <c r="AL1310" s="681" t="s">
        <v>283</v>
      </c>
      <c r="AM1310" s="681" t="s">
        <v>1907</v>
      </c>
      <c r="AO1310" s="581"/>
      <c r="AP1310" s="581"/>
    </row>
    <row r="1311" spans="10:42">
      <c r="J1311" s="198"/>
      <c r="K1311" s="198"/>
      <c r="L1311" s="198"/>
      <c r="M1311" s="198"/>
      <c r="N1311" s="198"/>
      <c r="X1311" s="581"/>
      <c r="Y1311" s="581"/>
      <c r="Z1311" s="581"/>
      <c r="AA1311" s="581"/>
      <c r="AB1311" s="581"/>
      <c r="AC1311" s="581"/>
      <c r="AD1311" s="581"/>
      <c r="AE1311" s="581"/>
      <c r="AF1311" s="581"/>
      <c r="AG1311" s="581"/>
      <c r="AH1311" s="581"/>
      <c r="AJ1311" s="198"/>
      <c r="AL1311" s="681" t="s">
        <v>662</v>
      </c>
      <c r="AM1311" s="681" t="s">
        <v>1478</v>
      </c>
      <c r="AO1311" s="581"/>
      <c r="AP1311" s="581"/>
    </row>
    <row r="1312" spans="10:42">
      <c r="J1312" s="198"/>
      <c r="K1312" s="198"/>
      <c r="L1312" s="198"/>
      <c r="M1312" s="198"/>
      <c r="N1312" s="198"/>
      <c r="X1312" s="581"/>
      <c r="Y1312" s="581"/>
      <c r="Z1312" s="581"/>
      <c r="AA1312" s="581"/>
      <c r="AB1312" s="581"/>
      <c r="AC1312" s="581"/>
      <c r="AD1312" s="581"/>
      <c r="AE1312" s="581"/>
      <c r="AF1312" s="581"/>
      <c r="AG1312" s="581"/>
      <c r="AH1312" s="581"/>
      <c r="AJ1312" s="198"/>
      <c r="AL1312" s="681" t="s">
        <v>662</v>
      </c>
      <c r="AM1312" s="681" t="s">
        <v>186</v>
      </c>
      <c r="AO1312" s="581"/>
      <c r="AP1312" s="581"/>
    </row>
    <row r="1313" spans="10:42">
      <c r="J1313" s="198"/>
      <c r="K1313" s="198"/>
      <c r="L1313" s="198"/>
      <c r="M1313" s="198"/>
      <c r="N1313" s="198"/>
      <c r="X1313" s="581"/>
      <c r="Y1313" s="581"/>
      <c r="Z1313" s="581"/>
      <c r="AA1313" s="581"/>
      <c r="AB1313" s="581"/>
      <c r="AC1313" s="581"/>
      <c r="AD1313" s="581"/>
      <c r="AE1313" s="581"/>
      <c r="AF1313" s="581"/>
      <c r="AG1313" s="581"/>
      <c r="AH1313" s="581"/>
      <c r="AJ1313" s="198"/>
      <c r="AL1313" s="681" t="s">
        <v>662</v>
      </c>
      <c r="AM1313" s="681" t="s">
        <v>1908</v>
      </c>
      <c r="AO1313" s="581"/>
      <c r="AP1313" s="581"/>
    </row>
    <row r="1314" spans="10:42">
      <c r="J1314" s="198"/>
      <c r="K1314" s="198"/>
      <c r="L1314" s="198"/>
      <c r="M1314" s="198"/>
      <c r="N1314" s="198"/>
      <c r="X1314" s="581"/>
      <c r="Y1314" s="581"/>
      <c r="Z1314" s="581"/>
      <c r="AA1314" s="581"/>
      <c r="AB1314" s="581"/>
      <c r="AC1314" s="581"/>
      <c r="AD1314" s="581"/>
      <c r="AE1314" s="581"/>
      <c r="AF1314" s="581"/>
      <c r="AG1314" s="581"/>
      <c r="AH1314" s="581"/>
      <c r="AJ1314" s="198"/>
      <c r="AL1314" s="681" t="s">
        <v>662</v>
      </c>
      <c r="AM1314" s="681" t="s">
        <v>1910</v>
      </c>
      <c r="AO1314" s="581"/>
      <c r="AP1314" s="581"/>
    </row>
    <row r="1315" spans="10:42">
      <c r="J1315" s="198"/>
      <c r="K1315" s="198"/>
      <c r="L1315" s="198"/>
      <c r="M1315" s="198"/>
      <c r="N1315" s="198"/>
      <c r="X1315" s="581"/>
      <c r="Y1315" s="581"/>
      <c r="Z1315" s="581"/>
      <c r="AA1315" s="581"/>
      <c r="AB1315" s="581"/>
      <c r="AC1315" s="581"/>
      <c r="AD1315" s="581"/>
      <c r="AE1315" s="581"/>
      <c r="AF1315" s="581"/>
      <c r="AG1315" s="581"/>
      <c r="AH1315" s="581"/>
      <c r="AJ1315" s="198"/>
      <c r="AL1315" s="681" t="s">
        <v>662</v>
      </c>
      <c r="AM1315" s="681" t="s">
        <v>1891</v>
      </c>
      <c r="AO1315" s="581"/>
      <c r="AP1315" s="581"/>
    </row>
    <row r="1316" spans="10:42">
      <c r="J1316" s="198"/>
      <c r="K1316" s="198"/>
      <c r="L1316" s="198"/>
      <c r="M1316" s="198"/>
      <c r="N1316" s="198"/>
      <c r="X1316" s="581"/>
      <c r="Y1316" s="581"/>
      <c r="Z1316" s="581"/>
      <c r="AA1316" s="581"/>
      <c r="AB1316" s="581"/>
      <c r="AC1316" s="581"/>
      <c r="AD1316" s="581"/>
      <c r="AE1316" s="581"/>
      <c r="AF1316" s="581"/>
      <c r="AG1316" s="581"/>
      <c r="AH1316" s="581"/>
      <c r="AJ1316" s="198"/>
      <c r="AL1316" s="681" t="s">
        <v>662</v>
      </c>
      <c r="AM1316" s="681" t="s">
        <v>1369</v>
      </c>
      <c r="AO1316" s="581"/>
      <c r="AP1316" s="581"/>
    </row>
    <row r="1317" spans="10:42">
      <c r="J1317" s="198"/>
      <c r="K1317" s="198"/>
      <c r="L1317" s="198"/>
      <c r="M1317" s="198"/>
      <c r="N1317" s="198"/>
      <c r="X1317" s="581"/>
      <c r="Y1317" s="581"/>
      <c r="Z1317" s="581"/>
      <c r="AA1317" s="581"/>
      <c r="AB1317" s="581"/>
      <c r="AC1317" s="581"/>
      <c r="AD1317" s="581"/>
      <c r="AE1317" s="581"/>
      <c r="AF1317" s="581"/>
      <c r="AG1317" s="581"/>
      <c r="AH1317" s="581"/>
      <c r="AJ1317" s="198"/>
      <c r="AL1317" s="681" t="s">
        <v>662</v>
      </c>
      <c r="AM1317" s="681" t="s">
        <v>1911</v>
      </c>
      <c r="AO1317" s="581"/>
      <c r="AP1317" s="581"/>
    </row>
    <row r="1318" spans="10:42">
      <c r="J1318" s="198"/>
      <c r="K1318" s="198"/>
      <c r="L1318" s="198"/>
      <c r="M1318" s="198"/>
      <c r="N1318" s="198"/>
      <c r="X1318" s="581"/>
      <c r="Y1318" s="581"/>
      <c r="Z1318" s="581"/>
      <c r="AA1318" s="581"/>
      <c r="AB1318" s="581"/>
      <c r="AC1318" s="581"/>
      <c r="AD1318" s="581"/>
      <c r="AE1318" s="581"/>
      <c r="AF1318" s="581"/>
      <c r="AG1318" s="581"/>
      <c r="AH1318" s="581"/>
      <c r="AJ1318" s="198"/>
      <c r="AL1318" s="681" t="s">
        <v>662</v>
      </c>
      <c r="AM1318" s="681" t="s">
        <v>1912</v>
      </c>
      <c r="AO1318" s="581"/>
      <c r="AP1318" s="581"/>
    </row>
    <row r="1319" spans="10:42">
      <c r="J1319" s="198"/>
      <c r="K1319" s="198"/>
      <c r="L1319" s="198"/>
      <c r="M1319" s="198"/>
      <c r="N1319" s="198"/>
      <c r="X1319" s="581"/>
      <c r="Y1319" s="581"/>
      <c r="Z1319" s="581"/>
      <c r="AA1319" s="581"/>
      <c r="AB1319" s="581"/>
      <c r="AC1319" s="581"/>
      <c r="AD1319" s="581"/>
      <c r="AE1319" s="581"/>
      <c r="AF1319" s="581"/>
      <c r="AG1319" s="581"/>
      <c r="AH1319" s="581"/>
      <c r="AJ1319" s="198"/>
      <c r="AL1319" s="681" t="s">
        <v>662</v>
      </c>
      <c r="AM1319" s="681" t="s">
        <v>1915</v>
      </c>
      <c r="AO1319" s="581"/>
      <c r="AP1319" s="581"/>
    </row>
    <row r="1320" spans="10:42">
      <c r="J1320" s="198"/>
      <c r="K1320" s="198"/>
      <c r="L1320" s="198"/>
      <c r="M1320" s="198"/>
      <c r="N1320" s="198"/>
      <c r="X1320" s="581"/>
      <c r="Y1320" s="581"/>
      <c r="Z1320" s="581"/>
      <c r="AA1320" s="581"/>
      <c r="AB1320" s="581"/>
      <c r="AC1320" s="581"/>
      <c r="AD1320" s="581"/>
      <c r="AE1320" s="581"/>
      <c r="AF1320" s="581"/>
      <c r="AG1320" s="581"/>
      <c r="AH1320" s="581"/>
      <c r="AJ1320" s="198"/>
      <c r="AL1320" s="681" t="s">
        <v>662</v>
      </c>
      <c r="AM1320" s="681" t="s">
        <v>1918</v>
      </c>
      <c r="AO1320" s="581"/>
      <c r="AP1320" s="581"/>
    </row>
    <row r="1321" spans="10:42">
      <c r="J1321" s="198"/>
      <c r="K1321" s="198"/>
      <c r="L1321" s="198"/>
      <c r="M1321" s="198"/>
      <c r="N1321" s="198"/>
      <c r="X1321" s="581"/>
      <c r="Y1321" s="581"/>
      <c r="Z1321" s="581"/>
      <c r="AA1321" s="581"/>
      <c r="AB1321" s="581"/>
      <c r="AC1321" s="581"/>
      <c r="AD1321" s="581"/>
      <c r="AE1321" s="581"/>
      <c r="AF1321" s="581"/>
      <c r="AG1321" s="581"/>
      <c r="AH1321" s="581"/>
      <c r="AJ1321" s="198"/>
      <c r="AL1321" s="681" t="s">
        <v>662</v>
      </c>
      <c r="AM1321" s="681" t="s">
        <v>1919</v>
      </c>
      <c r="AO1321" s="581"/>
      <c r="AP1321" s="581"/>
    </row>
    <row r="1322" spans="10:42">
      <c r="J1322" s="198"/>
      <c r="K1322" s="198"/>
      <c r="L1322" s="198"/>
      <c r="M1322" s="198"/>
      <c r="N1322" s="198"/>
      <c r="X1322" s="581"/>
      <c r="Y1322" s="581"/>
      <c r="Z1322" s="581"/>
      <c r="AA1322" s="581"/>
      <c r="AB1322" s="581"/>
      <c r="AC1322" s="581"/>
      <c r="AD1322" s="581"/>
      <c r="AE1322" s="581"/>
      <c r="AF1322" s="581"/>
      <c r="AG1322" s="581"/>
      <c r="AH1322" s="581"/>
      <c r="AJ1322" s="198"/>
      <c r="AL1322" s="681" t="s">
        <v>662</v>
      </c>
      <c r="AM1322" s="681" t="s">
        <v>700</v>
      </c>
      <c r="AO1322" s="581"/>
      <c r="AP1322" s="581"/>
    </row>
    <row r="1323" spans="10:42">
      <c r="J1323" s="198"/>
      <c r="K1323" s="198"/>
      <c r="L1323" s="198"/>
      <c r="M1323" s="198"/>
      <c r="N1323" s="198"/>
      <c r="X1323" s="581"/>
      <c r="Y1323" s="581"/>
      <c r="Z1323" s="581"/>
      <c r="AA1323" s="581"/>
      <c r="AB1323" s="581"/>
      <c r="AC1323" s="581"/>
      <c r="AD1323" s="581"/>
      <c r="AE1323" s="581"/>
      <c r="AF1323" s="581"/>
      <c r="AG1323" s="581"/>
      <c r="AH1323" s="581"/>
      <c r="AJ1323" s="198"/>
      <c r="AL1323" s="681" t="s">
        <v>662</v>
      </c>
      <c r="AM1323" s="681" t="s">
        <v>1920</v>
      </c>
      <c r="AO1323" s="581"/>
      <c r="AP1323" s="581"/>
    </row>
    <row r="1324" spans="10:42">
      <c r="J1324" s="198"/>
      <c r="K1324" s="198"/>
      <c r="L1324" s="198"/>
      <c r="M1324" s="198"/>
      <c r="N1324" s="198"/>
      <c r="X1324" s="581"/>
      <c r="Y1324" s="581"/>
      <c r="Z1324" s="581"/>
      <c r="AA1324" s="581"/>
      <c r="AB1324" s="581"/>
      <c r="AC1324" s="581"/>
      <c r="AD1324" s="581"/>
      <c r="AE1324" s="581"/>
      <c r="AF1324" s="581"/>
      <c r="AG1324" s="581"/>
      <c r="AH1324" s="581"/>
      <c r="AJ1324" s="198"/>
      <c r="AL1324" s="681" t="s">
        <v>662</v>
      </c>
      <c r="AM1324" s="681" t="s">
        <v>1921</v>
      </c>
      <c r="AO1324" s="581"/>
      <c r="AP1324" s="581"/>
    </row>
    <row r="1325" spans="10:42">
      <c r="J1325" s="198"/>
      <c r="K1325" s="198"/>
      <c r="L1325" s="198"/>
      <c r="M1325" s="198"/>
      <c r="N1325" s="198"/>
      <c r="X1325" s="581"/>
      <c r="Y1325" s="581"/>
      <c r="Z1325" s="581"/>
      <c r="AA1325" s="581"/>
      <c r="AB1325" s="581"/>
      <c r="AC1325" s="581"/>
      <c r="AD1325" s="581"/>
      <c r="AE1325" s="581"/>
      <c r="AF1325" s="581"/>
      <c r="AG1325" s="581"/>
      <c r="AH1325" s="581"/>
      <c r="AJ1325" s="198"/>
      <c r="AL1325" s="681" t="s">
        <v>662</v>
      </c>
      <c r="AM1325" s="681" t="s">
        <v>1923</v>
      </c>
      <c r="AO1325" s="581"/>
      <c r="AP1325" s="581"/>
    </row>
    <row r="1326" spans="10:42">
      <c r="J1326" s="198"/>
      <c r="K1326" s="198"/>
      <c r="L1326" s="198"/>
      <c r="M1326" s="198"/>
      <c r="N1326" s="198"/>
      <c r="X1326" s="581"/>
      <c r="Y1326" s="581"/>
      <c r="Z1326" s="581"/>
      <c r="AA1326" s="581"/>
      <c r="AB1326" s="581"/>
      <c r="AC1326" s="581"/>
      <c r="AD1326" s="581"/>
      <c r="AE1326" s="581"/>
      <c r="AF1326" s="581"/>
      <c r="AG1326" s="581"/>
      <c r="AH1326" s="581"/>
      <c r="AJ1326" s="198"/>
      <c r="AL1326" s="681" t="s">
        <v>662</v>
      </c>
      <c r="AM1326" s="681" t="s">
        <v>1925</v>
      </c>
      <c r="AO1326" s="581"/>
      <c r="AP1326" s="581"/>
    </row>
    <row r="1327" spans="10:42">
      <c r="J1327" s="198"/>
      <c r="K1327" s="198"/>
      <c r="L1327" s="198"/>
      <c r="M1327" s="198"/>
      <c r="N1327" s="198"/>
      <c r="X1327" s="581"/>
      <c r="Y1327" s="581"/>
      <c r="Z1327" s="581"/>
      <c r="AA1327" s="581"/>
      <c r="AB1327" s="581"/>
      <c r="AC1327" s="581"/>
      <c r="AD1327" s="581"/>
      <c r="AE1327" s="581"/>
      <c r="AF1327" s="581"/>
      <c r="AG1327" s="581"/>
      <c r="AH1327" s="581"/>
      <c r="AJ1327" s="198"/>
      <c r="AL1327" s="681" t="s">
        <v>662</v>
      </c>
      <c r="AM1327" s="681" t="s">
        <v>1660</v>
      </c>
      <c r="AO1327" s="581"/>
      <c r="AP1327" s="581"/>
    </row>
    <row r="1328" spans="10:42">
      <c r="J1328" s="198"/>
      <c r="K1328" s="198"/>
      <c r="L1328" s="198"/>
      <c r="M1328" s="198"/>
      <c r="N1328" s="198"/>
      <c r="X1328" s="581"/>
      <c r="Y1328" s="581"/>
      <c r="Z1328" s="581"/>
      <c r="AA1328" s="581"/>
      <c r="AB1328" s="581"/>
      <c r="AC1328" s="581"/>
      <c r="AD1328" s="581"/>
      <c r="AE1328" s="581"/>
      <c r="AF1328" s="581"/>
      <c r="AG1328" s="581"/>
      <c r="AH1328" s="581"/>
      <c r="AJ1328" s="198"/>
      <c r="AL1328" s="681" t="s">
        <v>662</v>
      </c>
      <c r="AM1328" s="681" t="s">
        <v>1926</v>
      </c>
      <c r="AO1328" s="581"/>
      <c r="AP1328" s="581"/>
    </row>
    <row r="1329" spans="10:42">
      <c r="J1329" s="198"/>
      <c r="K1329" s="198"/>
      <c r="L1329" s="198"/>
      <c r="M1329" s="198"/>
      <c r="N1329" s="198"/>
      <c r="X1329" s="581"/>
      <c r="Y1329" s="581"/>
      <c r="Z1329" s="581"/>
      <c r="AA1329" s="581"/>
      <c r="AB1329" s="581"/>
      <c r="AC1329" s="581"/>
      <c r="AD1329" s="581"/>
      <c r="AE1329" s="581"/>
      <c r="AF1329" s="581"/>
      <c r="AG1329" s="581"/>
      <c r="AH1329" s="581"/>
      <c r="AJ1329" s="198"/>
      <c r="AL1329" s="681" t="s">
        <v>662</v>
      </c>
      <c r="AM1329" s="681" t="s">
        <v>819</v>
      </c>
      <c r="AO1329" s="581"/>
      <c r="AP1329" s="581"/>
    </row>
    <row r="1330" spans="10:42">
      <c r="J1330" s="198"/>
      <c r="K1330" s="198"/>
      <c r="L1330" s="198"/>
      <c r="M1330" s="198"/>
      <c r="N1330" s="198"/>
      <c r="X1330" s="581"/>
      <c r="Y1330" s="581"/>
      <c r="Z1330" s="581"/>
      <c r="AA1330" s="581"/>
      <c r="AB1330" s="581"/>
      <c r="AC1330" s="581"/>
      <c r="AD1330" s="581"/>
      <c r="AE1330" s="581"/>
      <c r="AF1330" s="581"/>
      <c r="AG1330" s="581"/>
      <c r="AH1330" s="581"/>
      <c r="AJ1330" s="198"/>
      <c r="AL1330" s="681" t="s">
        <v>662</v>
      </c>
      <c r="AM1330" s="681" t="s">
        <v>1927</v>
      </c>
      <c r="AO1330" s="581"/>
      <c r="AP1330" s="581"/>
    </row>
    <row r="1331" spans="10:42">
      <c r="J1331" s="198"/>
      <c r="K1331" s="198"/>
      <c r="L1331" s="198"/>
      <c r="M1331" s="198"/>
      <c r="N1331" s="198"/>
      <c r="X1331" s="581"/>
      <c r="Y1331" s="581"/>
      <c r="Z1331" s="581"/>
      <c r="AA1331" s="581"/>
      <c r="AB1331" s="581"/>
      <c r="AC1331" s="581"/>
      <c r="AD1331" s="581"/>
      <c r="AE1331" s="581"/>
      <c r="AF1331" s="581"/>
      <c r="AG1331" s="581"/>
      <c r="AH1331" s="581"/>
      <c r="AJ1331" s="198"/>
      <c r="AL1331" s="681" t="s">
        <v>662</v>
      </c>
      <c r="AM1331" s="681" t="s">
        <v>1928</v>
      </c>
      <c r="AO1331" s="581"/>
      <c r="AP1331" s="581"/>
    </row>
    <row r="1332" spans="10:42">
      <c r="J1332" s="198"/>
      <c r="K1332" s="198"/>
      <c r="L1332" s="198"/>
      <c r="M1332" s="198"/>
      <c r="N1332" s="198"/>
      <c r="X1332" s="581"/>
      <c r="Y1332" s="581"/>
      <c r="Z1332" s="581"/>
      <c r="AA1332" s="581"/>
      <c r="AB1332" s="581"/>
      <c r="AC1332" s="581"/>
      <c r="AD1332" s="581"/>
      <c r="AE1332" s="581"/>
      <c r="AF1332" s="581"/>
      <c r="AG1332" s="581"/>
      <c r="AH1332" s="581"/>
      <c r="AJ1332" s="198"/>
      <c r="AL1332" s="681" t="s">
        <v>662</v>
      </c>
      <c r="AM1332" s="681" t="s">
        <v>703</v>
      </c>
      <c r="AO1332" s="581"/>
      <c r="AP1332" s="581"/>
    </row>
    <row r="1333" spans="10:42">
      <c r="J1333" s="198"/>
      <c r="K1333" s="198"/>
      <c r="L1333" s="198"/>
      <c r="M1333" s="198"/>
      <c r="N1333" s="198"/>
      <c r="X1333" s="581"/>
      <c r="Y1333" s="581"/>
      <c r="Z1333" s="581"/>
      <c r="AA1333" s="581"/>
      <c r="AB1333" s="581"/>
      <c r="AC1333" s="581"/>
      <c r="AD1333" s="581"/>
      <c r="AE1333" s="581"/>
      <c r="AF1333" s="581"/>
      <c r="AG1333" s="581"/>
      <c r="AH1333" s="581"/>
      <c r="AJ1333" s="198"/>
      <c r="AL1333" s="681" t="s">
        <v>662</v>
      </c>
      <c r="AM1333" s="681" t="s">
        <v>1929</v>
      </c>
      <c r="AO1333" s="581"/>
      <c r="AP1333" s="581"/>
    </row>
    <row r="1334" spans="10:42">
      <c r="J1334" s="198"/>
      <c r="K1334" s="198"/>
      <c r="L1334" s="198"/>
      <c r="M1334" s="198"/>
      <c r="N1334" s="198"/>
      <c r="X1334" s="581"/>
      <c r="Y1334" s="581"/>
      <c r="Z1334" s="581"/>
      <c r="AA1334" s="581"/>
      <c r="AB1334" s="581"/>
      <c r="AC1334" s="581"/>
      <c r="AD1334" s="581"/>
      <c r="AE1334" s="581"/>
      <c r="AF1334" s="581"/>
      <c r="AG1334" s="581"/>
      <c r="AH1334" s="581"/>
      <c r="AJ1334" s="198"/>
      <c r="AL1334" s="681" t="s">
        <v>662</v>
      </c>
      <c r="AM1334" s="681" t="s">
        <v>1930</v>
      </c>
      <c r="AO1334" s="581"/>
      <c r="AP1334" s="581"/>
    </row>
    <row r="1335" spans="10:42">
      <c r="J1335" s="198"/>
      <c r="K1335" s="198"/>
      <c r="L1335" s="198"/>
      <c r="M1335" s="198"/>
      <c r="N1335" s="198"/>
      <c r="X1335" s="581"/>
      <c r="Y1335" s="581"/>
      <c r="Z1335" s="581"/>
      <c r="AA1335" s="581"/>
      <c r="AB1335" s="581"/>
      <c r="AC1335" s="581"/>
      <c r="AD1335" s="581"/>
      <c r="AE1335" s="581"/>
      <c r="AF1335" s="581"/>
      <c r="AG1335" s="581"/>
      <c r="AH1335" s="581"/>
      <c r="AJ1335" s="198"/>
      <c r="AL1335" s="681" t="s">
        <v>662</v>
      </c>
      <c r="AM1335" s="681" t="s">
        <v>809</v>
      </c>
      <c r="AO1335" s="581"/>
      <c r="AP1335" s="581"/>
    </row>
    <row r="1336" spans="10:42">
      <c r="J1336" s="198"/>
      <c r="K1336" s="198"/>
      <c r="L1336" s="198"/>
      <c r="M1336" s="198"/>
      <c r="N1336" s="198"/>
      <c r="X1336" s="581"/>
      <c r="Y1336" s="581"/>
      <c r="Z1336" s="581"/>
      <c r="AA1336" s="581"/>
      <c r="AB1336" s="581"/>
      <c r="AC1336" s="581"/>
      <c r="AD1336" s="581"/>
      <c r="AE1336" s="581"/>
      <c r="AF1336" s="581"/>
      <c r="AG1336" s="581"/>
      <c r="AH1336" s="581"/>
      <c r="AJ1336" s="198"/>
      <c r="AL1336" s="681" t="s">
        <v>662</v>
      </c>
      <c r="AM1336" s="681" t="s">
        <v>1931</v>
      </c>
      <c r="AO1336" s="581"/>
      <c r="AP1336" s="581"/>
    </row>
    <row r="1337" spans="10:42">
      <c r="J1337" s="198"/>
      <c r="K1337" s="198"/>
      <c r="L1337" s="198"/>
      <c r="M1337" s="198"/>
      <c r="N1337" s="198"/>
      <c r="X1337" s="581"/>
      <c r="Y1337" s="581"/>
      <c r="Z1337" s="581"/>
      <c r="AA1337" s="581"/>
      <c r="AB1337" s="581"/>
      <c r="AC1337" s="581"/>
      <c r="AD1337" s="581"/>
      <c r="AE1337" s="581"/>
      <c r="AF1337" s="581"/>
      <c r="AG1337" s="581"/>
      <c r="AH1337" s="581"/>
      <c r="AJ1337" s="198"/>
      <c r="AL1337" s="681" t="s">
        <v>662</v>
      </c>
      <c r="AM1337" s="681" t="s">
        <v>1507</v>
      </c>
      <c r="AO1337" s="581"/>
      <c r="AP1337" s="581"/>
    </row>
    <row r="1338" spans="10:42">
      <c r="J1338" s="198"/>
      <c r="K1338" s="198"/>
      <c r="L1338" s="198"/>
      <c r="M1338" s="198"/>
      <c r="N1338" s="198"/>
      <c r="X1338" s="581"/>
      <c r="Y1338" s="581"/>
      <c r="Z1338" s="581"/>
      <c r="AA1338" s="581"/>
      <c r="AB1338" s="581"/>
      <c r="AC1338" s="581"/>
      <c r="AD1338" s="581"/>
      <c r="AE1338" s="581"/>
      <c r="AF1338" s="581"/>
      <c r="AG1338" s="581"/>
      <c r="AH1338" s="581"/>
      <c r="AJ1338" s="198"/>
      <c r="AL1338" s="681" t="s">
        <v>451</v>
      </c>
      <c r="AM1338" s="681" t="s">
        <v>162</v>
      </c>
      <c r="AO1338" s="581"/>
      <c r="AP1338" s="581"/>
    </row>
    <row r="1339" spans="10:42">
      <c r="J1339" s="198"/>
      <c r="K1339" s="198"/>
      <c r="L1339" s="198"/>
      <c r="M1339" s="198"/>
      <c r="N1339" s="198"/>
      <c r="X1339" s="581"/>
      <c r="Y1339" s="581"/>
      <c r="Z1339" s="581"/>
      <c r="AA1339" s="581"/>
      <c r="AB1339" s="581"/>
      <c r="AC1339" s="581"/>
      <c r="AD1339" s="581"/>
      <c r="AE1339" s="581"/>
      <c r="AF1339" s="581"/>
      <c r="AG1339" s="581"/>
      <c r="AH1339" s="581"/>
      <c r="AJ1339" s="198"/>
      <c r="AL1339" s="681" t="s">
        <v>451</v>
      </c>
      <c r="AM1339" s="681" t="s">
        <v>1933</v>
      </c>
      <c r="AO1339" s="581"/>
      <c r="AP1339" s="581"/>
    </row>
    <row r="1340" spans="10:42">
      <c r="J1340" s="198"/>
      <c r="K1340" s="198"/>
      <c r="L1340" s="198"/>
      <c r="M1340" s="198"/>
      <c r="N1340" s="198"/>
      <c r="X1340" s="581"/>
      <c r="Y1340" s="581"/>
      <c r="Z1340" s="581"/>
      <c r="AA1340" s="581"/>
      <c r="AB1340" s="581"/>
      <c r="AC1340" s="581"/>
      <c r="AD1340" s="581"/>
      <c r="AE1340" s="581"/>
      <c r="AF1340" s="581"/>
      <c r="AG1340" s="581"/>
      <c r="AH1340" s="581"/>
      <c r="AJ1340" s="198"/>
      <c r="AL1340" s="681" t="s">
        <v>451</v>
      </c>
      <c r="AM1340" s="681" t="s">
        <v>1936</v>
      </c>
      <c r="AO1340" s="581"/>
      <c r="AP1340" s="581"/>
    </row>
    <row r="1341" spans="10:42">
      <c r="J1341" s="198"/>
      <c r="K1341" s="198"/>
      <c r="L1341" s="198"/>
      <c r="M1341" s="198"/>
      <c r="N1341" s="198"/>
      <c r="X1341" s="581"/>
      <c r="Y1341" s="581"/>
      <c r="Z1341" s="581"/>
      <c r="AA1341" s="581"/>
      <c r="AB1341" s="581"/>
      <c r="AC1341" s="581"/>
      <c r="AD1341" s="581"/>
      <c r="AE1341" s="581"/>
      <c r="AF1341" s="581"/>
      <c r="AG1341" s="581"/>
      <c r="AH1341" s="581"/>
      <c r="AJ1341" s="198"/>
      <c r="AL1341" s="681" t="s">
        <v>451</v>
      </c>
      <c r="AM1341" s="681" t="s">
        <v>1686</v>
      </c>
      <c r="AO1341" s="581"/>
      <c r="AP1341" s="581"/>
    </row>
    <row r="1342" spans="10:42">
      <c r="J1342" s="198"/>
      <c r="K1342" s="198"/>
      <c r="L1342" s="198"/>
      <c r="M1342" s="198"/>
      <c r="N1342" s="198"/>
      <c r="X1342" s="581"/>
      <c r="Y1342" s="581"/>
      <c r="Z1342" s="581"/>
      <c r="AA1342" s="581"/>
      <c r="AB1342" s="581"/>
      <c r="AC1342" s="581"/>
      <c r="AD1342" s="581"/>
      <c r="AE1342" s="581"/>
      <c r="AF1342" s="581"/>
      <c r="AG1342" s="581"/>
      <c r="AH1342" s="581"/>
      <c r="AJ1342" s="198"/>
      <c r="AL1342" s="681" t="s">
        <v>451</v>
      </c>
      <c r="AM1342" s="681" t="s">
        <v>72</v>
      </c>
      <c r="AO1342" s="581"/>
      <c r="AP1342" s="581"/>
    </row>
    <row r="1343" spans="10:42">
      <c r="J1343" s="198"/>
      <c r="K1343" s="198"/>
      <c r="L1343" s="198"/>
      <c r="M1343" s="198"/>
      <c r="N1343" s="198"/>
      <c r="X1343" s="581"/>
      <c r="Y1343" s="581"/>
      <c r="Z1343" s="581"/>
      <c r="AA1343" s="581"/>
      <c r="AB1343" s="581"/>
      <c r="AC1343" s="581"/>
      <c r="AD1343" s="581"/>
      <c r="AE1343" s="581"/>
      <c r="AF1343" s="581"/>
      <c r="AG1343" s="581"/>
      <c r="AH1343" s="581"/>
      <c r="AJ1343" s="198"/>
      <c r="AL1343" s="681" t="s">
        <v>451</v>
      </c>
      <c r="AM1343" s="681" t="s">
        <v>1594</v>
      </c>
      <c r="AO1343" s="581"/>
      <c r="AP1343" s="581"/>
    </row>
    <row r="1344" spans="10:42">
      <c r="J1344" s="198"/>
      <c r="K1344" s="198"/>
      <c r="L1344" s="198"/>
      <c r="M1344" s="198"/>
      <c r="N1344" s="198"/>
      <c r="X1344" s="581"/>
      <c r="Y1344" s="581"/>
      <c r="Z1344" s="581"/>
      <c r="AA1344" s="581"/>
      <c r="AB1344" s="581"/>
      <c r="AC1344" s="581"/>
      <c r="AD1344" s="581"/>
      <c r="AE1344" s="581"/>
      <c r="AF1344" s="581"/>
      <c r="AG1344" s="581"/>
      <c r="AH1344" s="581"/>
      <c r="AJ1344" s="198"/>
      <c r="AL1344" s="681" t="s">
        <v>451</v>
      </c>
      <c r="AM1344" s="681" t="s">
        <v>526</v>
      </c>
      <c r="AO1344" s="581"/>
      <c r="AP1344" s="581"/>
    </row>
    <row r="1345" spans="10:42">
      <c r="J1345" s="198"/>
      <c r="K1345" s="198"/>
      <c r="L1345" s="198"/>
      <c r="M1345" s="198"/>
      <c r="N1345" s="198"/>
      <c r="X1345" s="581"/>
      <c r="Y1345" s="581"/>
      <c r="Z1345" s="581"/>
      <c r="AA1345" s="581"/>
      <c r="AB1345" s="581"/>
      <c r="AC1345" s="581"/>
      <c r="AD1345" s="581"/>
      <c r="AE1345" s="581"/>
      <c r="AF1345" s="581"/>
      <c r="AG1345" s="581"/>
      <c r="AH1345" s="581"/>
      <c r="AJ1345" s="198"/>
      <c r="AL1345" s="681" t="s">
        <v>451</v>
      </c>
      <c r="AM1345" s="681" t="s">
        <v>1639</v>
      </c>
      <c r="AO1345" s="581"/>
      <c r="AP1345" s="581"/>
    </row>
    <row r="1346" spans="10:42">
      <c r="J1346" s="198"/>
      <c r="K1346" s="198"/>
      <c r="L1346" s="198"/>
      <c r="M1346" s="198"/>
      <c r="N1346" s="198"/>
      <c r="X1346" s="581"/>
      <c r="Y1346" s="581"/>
      <c r="Z1346" s="581"/>
      <c r="AA1346" s="581"/>
      <c r="AB1346" s="581"/>
      <c r="AC1346" s="581"/>
      <c r="AD1346" s="581"/>
      <c r="AE1346" s="581"/>
      <c r="AF1346" s="581"/>
      <c r="AG1346" s="581"/>
      <c r="AH1346" s="581"/>
      <c r="AJ1346" s="198"/>
      <c r="AL1346" s="681" t="s">
        <v>451</v>
      </c>
      <c r="AM1346" s="681" t="s">
        <v>1937</v>
      </c>
      <c r="AO1346" s="581"/>
      <c r="AP1346" s="581"/>
    </row>
    <row r="1347" spans="10:42">
      <c r="J1347" s="198"/>
      <c r="K1347" s="198"/>
      <c r="L1347" s="198"/>
      <c r="M1347" s="198"/>
      <c r="N1347" s="198"/>
      <c r="X1347" s="581"/>
      <c r="Y1347" s="581"/>
      <c r="Z1347" s="581"/>
      <c r="AA1347" s="581"/>
      <c r="AB1347" s="581"/>
      <c r="AC1347" s="581"/>
      <c r="AD1347" s="581"/>
      <c r="AE1347" s="581"/>
      <c r="AF1347" s="581"/>
      <c r="AG1347" s="581"/>
      <c r="AH1347" s="581"/>
      <c r="AJ1347" s="198"/>
      <c r="AL1347" s="681" t="s">
        <v>451</v>
      </c>
      <c r="AM1347" s="681" t="s">
        <v>1797</v>
      </c>
      <c r="AO1347" s="581"/>
      <c r="AP1347" s="581"/>
    </row>
    <row r="1348" spans="10:42">
      <c r="J1348" s="198"/>
      <c r="K1348" s="198"/>
      <c r="L1348" s="198"/>
      <c r="M1348" s="198"/>
      <c r="N1348" s="198"/>
      <c r="X1348" s="581"/>
      <c r="Y1348" s="581"/>
      <c r="Z1348" s="581"/>
      <c r="AA1348" s="581"/>
      <c r="AB1348" s="581"/>
      <c r="AC1348" s="581"/>
      <c r="AD1348" s="581"/>
      <c r="AE1348" s="581"/>
      <c r="AF1348" s="581"/>
      <c r="AG1348" s="581"/>
      <c r="AH1348" s="581"/>
      <c r="AJ1348" s="198"/>
      <c r="AL1348" s="681" t="s">
        <v>451</v>
      </c>
      <c r="AM1348" s="681" t="s">
        <v>1480</v>
      </c>
      <c r="AO1348" s="581"/>
      <c r="AP1348" s="581"/>
    </row>
    <row r="1349" spans="10:42">
      <c r="J1349" s="198"/>
      <c r="K1349" s="198"/>
      <c r="L1349" s="198"/>
      <c r="M1349" s="198"/>
      <c r="N1349" s="198"/>
      <c r="X1349" s="581"/>
      <c r="Y1349" s="581"/>
      <c r="Z1349" s="581"/>
      <c r="AA1349" s="581"/>
      <c r="AB1349" s="581"/>
      <c r="AC1349" s="581"/>
      <c r="AD1349" s="581"/>
      <c r="AE1349" s="581"/>
      <c r="AF1349" s="581"/>
      <c r="AG1349" s="581"/>
      <c r="AH1349" s="581"/>
      <c r="AJ1349" s="198"/>
      <c r="AL1349" s="681" t="s">
        <v>451</v>
      </c>
      <c r="AM1349" s="681" t="s">
        <v>1250</v>
      </c>
      <c r="AO1349" s="581"/>
      <c r="AP1349" s="581"/>
    </row>
    <row r="1350" spans="10:42">
      <c r="J1350" s="198"/>
      <c r="K1350" s="198"/>
      <c r="L1350" s="198"/>
      <c r="M1350" s="198"/>
      <c r="N1350" s="198"/>
      <c r="X1350" s="581"/>
      <c r="Y1350" s="581"/>
      <c r="Z1350" s="581"/>
      <c r="AA1350" s="581"/>
      <c r="AB1350" s="581"/>
      <c r="AC1350" s="581"/>
      <c r="AD1350" s="581"/>
      <c r="AE1350" s="581"/>
      <c r="AF1350" s="581"/>
      <c r="AG1350" s="581"/>
      <c r="AH1350" s="581"/>
      <c r="AJ1350" s="198"/>
      <c r="AL1350" s="681" t="s">
        <v>451</v>
      </c>
      <c r="AM1350" s="681" t="s">
        <v>45</v>
      </c>
      <c r="AO1350" s="581"/>
      <c r="AP1350" s="581"/>
    </row>
    <row r="1351" spans="10:42">
      <c r="J1351" s="198"/>
      <c r="K1351" s="198"/>
      <c r="L1351" s="198"/>
      <c r="M1351" s="198"/>
      <c r="N1351" s="198"/>
      <c r="X1351" s="581"/>
      <c r="Y1351" s="581"/>
      <c r="Z1351" s="581"/>
      <c r="AA1351" s="581"/>
      <c r="AB1351" s="581"/>
      <c r="AC1351" s="581"/>
      <c r="AD1351" s="581"/>
      <c r="AE1351" s="581"/>
      <c r="AF1351" s="581"/>
      <c r="AG1351" s="581"/>
      <c r="AH1351" s="581"/>
      <c r="AJ1351" s="198"/>
      <c r="AL1351" s="681" t="s">
        <v>451</v>
      </c>
      <c r="AM1351" s="681" t="s">
        <v>1938</v>
      </c>
      <c r="AO1351" s="581"/>
      <c r="AP1351" s="581"/>
    </row>
    <row r="1352" spans="10:42">
      <c r="J1352" s="198"/>
      <c r="K1352" s="198"/>
      <c r="L1352" s="198"/>
      <c r="M1352" s="198"/>
      <c r="N1352" s="198"/>
      <c r="X1352" s="581"/>
      <c r="Y1352" s="581"/>
      <c r="Z1352" s="581"/>
      <c r="AA1352" s="581"/>
      <c r="AB1352" s="581"/>
      <c r="AC1352" s="581"/>
      <c r="AD1352" s="581"/>
      <c r="AE1352" s="581"/>
      <c r="AF1352" s="581"/>
      <c r="AG1352" s="581"/>
      <c r="AH1352" s="581"/>
      <c r="AJ1352" s="198"/>
      <c r="AL1352" s="681" t="s">
        <v>451</v>
      </c>
      <c r="AM1352" s="681" t="s">
        <v>192</v>
      </c>
      <c r="AO1352" s="581"/>
      <c r="AP1352" s="581"/>
    </row>
    <row r="1353" spans="10:42">
      <c r="J1353" s="198"/>
      <c r="K1353" s="198"/>
      <c r="L1353" s="198"/>
      <c r="M1353" s="198"/>
      <c r="N1353" s="198"/>
      <c r="X1353" s="581"/>
      <c r="Y1353" s="581"/>
      <c r="Z1353" s="581"/>
      <c r="AA1353" s="581"/>
      <c r="AB1353" s="581"/>
      <c r="AC1353" s="581"/>
      <c r="AD1353" s="581"/>
      <c r="AE1353" s="581"/>
      <c r="AF1353" s="581"/>
      <c r="AG1353" s="581"/>
      <c r="AH1353" s="581"/>
      <c r="AJ1353" s="198"/>
      <c r="AL1353" s="681" t="s">
        <v>451</v>
      </c>
      <c r="AM1353" s="681" t="s">
        <v>314</v>
      </c>
      <c r="AO1353" s="581"/>
      <c r="AP1353" s="581"/>
    </row>
    <row r="1354" spans="10:42">
      <c r="J1354" s="198"/>
      <c r="K1354" s="198"/>
      <c r="L1354" s="198"/>
      <c r="M1354" s="198"/>
      <c r="N1354" s="198"/>
      <c r="X1354" s="581"/>
      <c r="Y1354" s="581"/>
      <c r="Z1354" s="581"/>
      <c r="AA1354" s="581"/>
      <c r="AB1354" s="581"/>
      <c r="AC1354" s="581"/>
      <c r="AD1354" s="581"/>
      <c r="AE1354" s="581"/>
      <c r="AF1354" s="581"/>
      <c r="AG1354" s="581"/>
      <c r="AH1354" s="581"/>
      <c r="AJ1354" s="198"/>
      <c r="AL1354" s="681" t="s">
        <v>451</v>
      </c>
      <c r="AM1354" s="681" t="s">
        <v>1939</v>
      </c>
      <c r="AO1354" s="581"/>
      <c r="AP1354" s="581"/>
    </row>
    <row r="1355" spans="10:42">
      <c r="J1355" s="198"/>
      <c r="K1355" s="198"/>
      <c r="L1355" s="198"/>
      <c r="M1355" s="198"/>
      <c r="N1355" s="198"/>
      <c r="X1355" s="581"/>
      <c r="Y1355" s="581"/>
      <c r="Z1355" s="581"/>
      <c r="AA1355" s="581"/>
      <c r="AB1355" s="581"/>
      <c r="AC1355" s="581"/>
      <c r="AD1355" s="581"/>
      <c r="AE1355" s="581"/>
      <c r="AF1355" s="581"/>
      <c r="AG1355" s="581"/>
      <c r="AH1355" s="581"/>
      <c r="AJ1355" s="198"/>
      <c r="AL1355" s="681" t="s">
        <v>451</v>
      </c>
      <c r="AM1355" s="681" t="s">
        <v>1482</v>
      </c>
      <c r="AO1355" s="581"/>
      <c r="AP1355" s="581"/>
    </row>
    <row r="1356" spans="10:42">
      <c r="J1356" s="198"/>
      <c r="K1356" s="198"/>
      <c r="L1356" s="198"/>
      <c r="M1356" s="198"/>
      <c r="N1356" s="198"/>
      <c r="X1356" s="581"/>
      <c r="Y1356" s="581"/>
      <c r="Z1356" s="581"/>
      <c r="AA1356" s="581"/>
      <c r="AB1356" s="581"/>
      <c r="AC1356" s="581"/>
      <c r="AD1356" s="581"/>
      <c r="AE1356" s="581"/>
      <c r="AF1356" s="581"/>
      <c r="AG1356" s="581"/>
      <c r="AH1356" s="581"/>
      <c r="AJ1356" s="198"/>
      <c r="AL1356" s="681" t="s">
        <v>451</v>
      </c>
      <c r="AM1356" s="681" t="s">
        <v>1526</v>
      </c>
      <c r="AO1356" s="581"/>
      <c r="AP1356" s="581"/>
    </row>
    <row r="1357" spans="10:42">
      <c r="J1357" s="198"/>
      <c r="K1357" s="198"/>
      <c r="L1357" s="198"/>
      <c r="M1357" s="198"/>
      <c r="N1357" s="198"/>
      <c r="X1357" s="581"/>
      <c r="Y1357" s="581"/>
      <c r="Z1357" s="581"/>
      <c r="AA1357" s="581"/>
      <c r="AB1357" s="581"/>
      <c r="AC1357" s="581"/>
      <c r="AD1357" s="581"/>
      <c r="AE1357" s="581"/>
      <c r="AF1357" s="581"/>
      <c r="AG1357" s="581"/>
      <c r="AH1357" s="581"/>
      <c r="AJ1357" s="198"/>
      <c r="AL1357" s="681" t="s">
        <v>451</v>
      </c>
      <c r="AM1357" s="681" t="s">
        <v>1940</v>
      </c>
      <c r="AO1357" s="581"/>
      <c r="AP1357" s="581"/>
    </row>
    <row r="1358" spans="10:42">
      <c r="J1358" s="198"/>
      <c r="K1358" s="198"/>
      <c r="L1358" s="198"/>
      <c r="M1358" s="198"/>
      <c r="N1358" s="198"/>
      <c r="X1358" s="581"/>
      <c r="Y1358" s="581"/>
      <c r="Z1358" s="581"/>
      <c r="AA1358" s="581"/>
      <c r="AB1358" s="581"/>
      <c r="AC1358" s="581"/>
      <c r="AD1358" s="581"/>
      <c r="AE1358" s="581"/>
      <c r="AF1358" s="581"/>
      <c r="AG1358" s="581"/>
      <c r="AH1358" s="581"/>
      <c r="AJ1358" s="198"/>
      <c r="AL1358" s="681" t="s">
        <v>451</v>
      </c>
      <c r="AM1358" s="681" t="s">
        <v>516</v>
      </c>
      <c r="AO1358" s="581"/>
      <c r="AP1358" s="581"/>
    </row>
    <row r="1359" spans="10:42">
      <c r="J1359" s="198"/>
      <c r="K1359" s="198"/>
      <c r="L1359" s="198"/>
      <c r="M1359" s="198"/>
      <c r="N1359" s="198"/>
      <c r="X1359" s="581"/>
      <c r="Y1359" s="581"/>
      <c r="Z1359" s="581"/>
      <c r="AA1359" s="581"/>
      <c r="AB1359" s="581"/>
      <c r="AC1359" s="581"/>
      <c r="AD1359" s="581"/>
      <c r="AE1359" s="581"/>
      <c r="AF1359" s="581"/>
      <c r="AG1359" s="581"/>
      <c r="AH1359" s="581"/>
      <c r="AJ1359" s="198"/>
      <c r="AL1359" s="681" t="s">
        <v>451</v>
      </c>
      <c r="AM1359" s="681" t="s">
        <v>708</v>
      </c>
      <c r="AO1359" s="581"/>
      <c r="AP1359" s="581"/>
    </row>
    <row r="1360" spans="10:42">
      <c r="J1360" s="198"/>
      <c r="K1360" s="198"/>
      <c r="L1360" s="198"/>
      <c r="M1360" s="198"/>
      <c r="N1360" s="198"/>
      <c r="X1360" s="581"/>
      <c r="Y1360" s="581"/>
      <c r="Z1360" s="581"/>
      <c r="AA1360" s="581"/>
      <c r="AB1360" s="581"/>
      <c r="AC1360" s="581"/>
      <c r="AD1360" s="581"/>
      <c r="AE1360" s="581"/>
      <c r="AF1360" s="581"/>
      <c r="AG1360" s="581"/>
      <c r="AH1360" s="581"/>
      <c r="AJ1360" s="198"/>
      <c r="AL1360" s="681" t="s">
        <v>451</v>
      </c>
      <c r="AM1360" s="681" t="s">
        <v>1941</v>
      </c>
      <c r="AO1360" s="581"/>
      <c r="AP1360" s="581"/>
    </row>
    <row r="1361" spans="10:42">
      <c r="J1361" s="198"/>
      <c r="K1361" s="198"/>
      <c r="L1361" s="198"/>
      <c r="M1361" s="198"/>
      <c r="N1361" s="198"/>
      <c r="X1361" s="581"/>
      <c r="Y1361" s="581"/>
      <c r="Z1361" s="581"/>
      <c r="AA1361" s="581"/>
      <c r="AB1361" s="581"/>
      <c r="AC1361" s="581"/>
      <c r="AD1361" s="581"/>
      <c r="AE1361" s="581"/>
      <c r="AF1361" s="581"/>
      <c r="AG1361" s="581"/>
      <c r="AH1361" s="581"/>
      <c r="AJ1361" s="198"/>
      <c r="AL1361" s="681" t="s">
        <v>368</v>
      </c>
      <c r="AM1361" s="681" t="s">
        <v>1848</v>
      </c>
      <c r="AO1361" s="581"/>
      <c r="AP1361" s="581"/>
    </row>
    <row r="1362" spans="10:42">
      <c r="J1362" s="198"/>
      <c r="K1362" s="198"/>
      <c r="L1362" s="198"/>
      <c r="M1362" s="198"/>
      <c r="N1362" s="198"/>
      <c r="X1362" s="581"/>
      <c r="Y1362" s="581"/>
      <c r="Z1362" s="581"/>
      <c r="AA1362" s="581"/>
      <c r="AB1362" s="581"/>
      <c r="AC1362" s="581"/>
      <c r="AD1362" s="581"/>
      <c r="AE1362" s="581"/>
      <c r="AF1362" s="581"/>
      <c r="AG1362" s="581"/>
      <c r="AH1362" s="581"/>
      <c r="AJ1362" s="198"/>
      <c r="AL1362" s="681" t="s">
        <v>368</v>
      </c>
      <c r="AM1362" s="681" t="s">
        <v>98</v>
      </c>
      <c r="AO1362" s="581"/>
      <c r="AP1362" s="581"/>
    </row>
    <row r="1363" spans="10:42">
      <c r="J1363" s="198"/>
      <c r="K1363" s="198"/>
      <c r="L1363" s="198"/>
      <c r="M1363" s="198"/>
      <c r="N1363" s="198"/>
      <c r="X1363" s="581"/>
      <c r="Y1363" s="581"/>
      <c r="Z1363" s="581"/>
      <c r="AA1363" s="581"/>
      <c r="AB1363" s="581"/>
      <c r="AC1363" s="581"/>
      <c r="AD1363" s="581"/>
      <c r="AE1363" s="581"/>
      <c r="AF1363" s="581"/>
      <c r="AG1363" s="581"/>
      <c r="AH1363" s="581"/>
      <c r="AJ1363" s="198"/>
      <c r="AL1363" s="681" t="s">
        <v>368</v>
      </c>
      <c r="AM1363" s="681" t="s">
        <v>1942</v>
      </c>
      <c r="AO1363" s="581"/>
      <c r="AP1363" s="581"/>
    </row>
    <row r="1364" spans="10:42">
      <c r="J1364" s="198"/>
      <c r="K1364" s="198"/>
      <c r="L1364" s="198"/>
      <c r="M1364" s="198"/>
      <c r="N1364" s="198"/>
      <c r="X1364" s="581"/>
      <c r="Y1364" s="581"/>
      <c r="Z1364" s="581"/>
      <c r="AA1364" s="581"/>
      <c r="AB1364" s="581"/>
      <c r="AC1364" s="581"/>
      <c r="AD1364" s="581"/>
      <c r="AE1364" s="581"/>
      <c r="AF1364" s="581"/>
      <c r="AG1364" s="581"/>
      <c r="AH1364" s="581"/>
      <c r="AJ1364" s="198"/>
      <c r="AL1364" s="681" t="s">
        <v>368</v>
      </c>
      <c r="AM1364" s="681" t="s">
        <v>653</v>
      </c>
      <c r="AO1364" s="581"/>
      <c r="AP1364" s="581"/>
    </row>
    <row r="1365" spans="10:42">
      <c r="J1365" s="198"/>
      <c r="K1365" s="198"/>
      <c r="L1365" s="198"/>
      <c r="M1365" s="198"/>
      <c r="N1365" s="198"/>
      <c r="X1365" s="581"/>
      <c r="Y1365" s="581"/>
      <c r="Z1365" s="581"/>
      <c r="AA1365" s="581"/>
      <c r="AB1365" s="581"/>
      <c r="AC1365" s="581"/>
      <c r="AD1365" s="581"/>
      <c r="AE1365" s="581"/>
      <c r="AF1365" s="581"/>
      <c r="AG1365" s="581"/>
      <c r="AH1365" s="581"/>
      <c r="AJ1365" s="198"/>
      <c r="AL1365" s="681" t="s">
        <v>368</v>
      </c>
      <c r="AM1365" s="681" t="s">
        <v>1657</v>
      </c>
      <c r="AO1365" s="581"/>
      <c r="AP1365" s="581"/>
    </row>
    <row r="1366" spans="10:42">
      <c r="J1366" s="198"/>
      <c r="K1366" s="198"/>
      <c r="L1366" s="198"/>
      <c r="M1366" s="198"/>
      <c r="N1366" s="198"/>
      <c r="X1366" s="581"/>
      <c r="Y1366" s="581"/>
      <c r="Z1366" s="581"/>
      <c r="AA1366" s="581"/>
      <c r="AB1366" s="581"/>
      <c r="AC1366" s="581"/>
      <c r="AD1366" s="581"/>
      <c r="AE1366" s="581"/>
      <c r="AF1366" s="581"/>
      <c r="AG1366" s="581"/>
      <c r="AH1366" s="581"/>
      <c r="AJ1366" s="198"/>
      <c r="AL1366" s="681" t="s">
        <v>368</v>
      </c>
      <c r="AM1366" s="681" t="s">
        <v>1943</v>
      </c>
      <c r="AO1366" s="581"/>
      <c r="AP1366" s="581"/>
    </row>
    <row r="1367" spans="10:42">
      <c r="J1367" s="198"/>
      <c r="K1367" s="198"/>
      <c r="L1367" s="198"/>
      <c r="M1367" s="198"/>
      <c r="N1367" s="198"/>
      <c r="X1367" s="581"/>
      <c r="Y1367" s="581"/>
      <c r="Z1367" s="581"/>
      <c r="AA1367" s="581"/>
      <c r="AB1367" s="581"/>
      <c r="AC1367" s="581"/>
      <c r="AD1367" s="581"/>
      <c r="AE1367" s="581"/>
      <c r="AF1367" s="581"/>
      <c r="AG1367" s="581"/>
      <c r="AH1367" s="581"/>
      <c r="AJ1367" s="198"/>
      <c r="AL1367" s="681" t="s">
        <v>368</v>
      </c>
      <c r="AM1367" s="681" t="s">
        <v>1945</v>
      </c>
      <c r="AO1367" s="581"/>
      <c r="AP1367" s="581"/>
    </row>
    <row r="1368" spans="10:42">
      <c r="J1368" s="198"/>
      <c r="K1368" s="198"/>
      <c r="L1368" s="198"/>
      <c r="M1368" s="198"/>
      <c r="N1368" s="198"/>
      <c r="X1368" s="581"/>
      <c r="Y1368" s="581"/>
      <c r="Z1368" s="581"/>
      <c r="AA1368" s="581"/>
      <c r="AB1368" s="581"/>
      <c r="AC1368" s="581"/>
      <c r="AD1368" s="581"/>
      <c r="AE1368" s="581"/>
      <c r="AF1368" s="581"/>
      <c r="AG1368" s="581"/>
      <c r="AH1368" s="581"/>
      <c r="AJ1368" s="198"/>
      <c r="AL1368" s="681" t="s">
        <v>368</v>
      </c>
      <c r="AM1368" s="681" t="s">
        <v>1648</v>
      </c>
      <c r="AO1368" s="581"/>
      <c r="AP1368" s="581"/>
    </row>
    <row r="1369" spans="10:42">
      <c r="J1369" s="198"/>
      <c r="K1369" s="198"/>
      <c r="L1369" s="198"/>
      <c r="M1369" s="198"/>
      <c r="N1369" s="198"/>
      <c r="X1369" s="581"/>
      <c r="Y1369" s="581"/>
      <c r="Z1369" s="581"/>
      <c r="AA1369" s="581"/>
      <c r="AB1369" s="581"/>
      <c r="AC1369" s="581"/>
      <c r="AD1369" s="581"/>
      <c r="AE1369" s="581"/>
      <c r="AF1369" s="581"/>
      <c r="AG1369" s="581"/>
      <c r="AH1369" s="581"/>
      <c r="AJ1369" s="198"/>
      <c r="AL1369" s="681" t="s">
        <v>368</v>
      </c>
      <c r="AM1369" s="681" t="s">
        <v>237</v>
      </c>
      <c r="AO1369" s="581"/>
      <c r="AP1369" s="581"/>
    </row>
    <row r="1370" spans="10:42">
      <c r="J1370" s="198"/>
      <c r="K1370" s="198"/>
      <c r="L1370" s="198"/>
      <c r="M1370" s="198"/>
      <c r="N1370" s="198"/>
      <c r="X1370" s="581"/>
      <c r="Y1370" s="581"/>
      <c r="Z1370" s="581"/>
      <c r="AA1370" s="581"/>
      <c r="AB1370" s="581"/>
      <c r="AC1370" s="581"/>
      <c r="AD1370" s="581"/>
      <c r="AE1370" s="581"/>
      <c r="AF1370" s="581"/>
      <c r="AG1370" s="581"/>
      <c r="AH1370" s="581"/>
      <c r="AJ1370" s="198"/>
      <c r="AL1370" s="681" t="s">
        <v>368</v>
      </c>
      <c r="AM1370" s="681" t="s">
        <v>1714</v>
      </c>
      <c r="AO1370" s="581"/>
      <c r="AP1370" s="581"/>
    </row>
    <row r="1371" spans="10:42">
      <c r="J1371" s="198"/>
      <c r="K1371" s="198"/>
      <c r="L1371" s="198"/>
      <c r="M1371" s="198"/>
      <c r="N1371" s="198"/>
      <c r="X1371" s="581"/>
      <c r="Y1371" s="581"/>
      <c r="Z1371" s="581"/>
      <c r="AA1371" s="581"/>
      <c r="AB1371" s="581"/>
      <c r="AC1371" s="581"/>
      <c r="AD1371" s="581"/>
      <c r="AE1371" s="581"/>
      <c r="AF1371" s="581"/>
      <c r="AG1371" s="581"/>
      <c r="AH1371" s="581"/>
      <c r="AJ1371" s="198"/>
      <c r="AL1371" s="681" t="s">
        <v>368</v>
      </c>
      <c r="AM1371" s="681" t="s">
        <v>1350</v>
      </c>
      <c r="AO1371" s="581"/>
      <c r="AP1371" s="581"/>
    </row>
    <row r="1372" spans="10:42">
      <c r="J1372" s="198"/>
      <c r="K1372" s="198"/>
      <c r="L1372" s="198"/>
      <c r="M1372" s="198"/>
      <c r="N1372" s="198"/>
      <c r="X1372" s="581"/>
      <c r="Y1372" s="581"/>
      <c r="Z1372" s="581"/>
      <c r="AA1372" s="581"/>
      <c r="AB1372" s="581"/>
      <c r="AC1372" s="581"/>
      <c r="AD1372" s="581"/>
      <c r="AE1372" s="581"/>
      <c r="AF1372" s="581"/>
      <c r="AG1372" s="581"/>
      <c r="AH1372" s="581"/>
      <c r="AJ1372" s="198"/>
      <c r="AL1372" s="681" t="s">
        <v>368</v>
      </c>
      <c r="AM1372" s="681" t="s">
        <v>1484</v>
      </c>
      <c r="AO1372" s="581"/>
      <c r="AP1372" s="581"/>
    </row>
    <row r="1373" spans="10:42">
      <c r="J1373" s="198"/>
      <c r="K1373" s="198"/>
      <c r="L1373" s="198"/>
      <c r="M1373" s="198"/>
      <c r="N1373" s="198"/>
      <c r="X1373" s="581"/>
      <c r="Y1373" s="581"/>
      <c r="Z1373" s="581"/>
      <c r="AA1373" s="581"/>
      <c r="AB1373" s="581"/>
      <c r="AC1373" s="581"/>
      <c r="AD1373" s="581"/>
      <c r="AE1373" s="581"/>
      <c r="AF1373" s="581"/>
      <c r="AG1373" s="581"/>
      <c r="AH1373" s="581"/>
      <c r="AJ1373" s="198"/>
      <c r="AL1373" s="681" t="s">
        <v>368</v>
      </c>
      <c r="AM1373" s="681" t="s">
        <v>1934</v>
      </c>
      <c r="AO1373" s="581"/>
      <c r="AP1373" s="581"/>
    </row>
    <row r="1374" spans="10:42">
      <c r="J1374" s="198"/>
      <c r="K1374" s="198"/>
      <c r="L1374" s="198"/>
      <c r="M1374" s="198"/>
      <c r="N1374" s="198"/>
      <c r="X1374" s="581"/>
      <c r="Y1374" s="581"/>
      <c r="Z1374" s="581"/>
      <c r="AA1374" s="581"/>
      <c r="AB1374" s="581"/>
      <c r="AC1374" s="581"/>
      <c r="AD1374" s="581"/>
      <c r="AE1374" s="581"/>
      <c r="AF1374" s="581"/>
      <c r="AG1374" s="581"/>
      <c r="AH1374" s="581"/>
      <c r="AJ1374" s="198"/>
      <c r="AL1374" s="681" t="s">
        <v>368</v>
      </c>
      <c r="AM1374" s="681" t="s">
        <v>619</v>
      </c>
      <c r="AO1374" s="581"/>
      <c r="AP1374" s="581"/>
    </row>
    <row r="1375" spans="10:42">
      <c r="J1375" s="198"/>
      <c r="K1375" s="198"/>
      <c r="L1375" s="198"/>
      <c r="M1375" s="198"/>
      <c r="N1375" s="198"/>
      <c r="X1375" s="581"/>
      <c r="Y1375" s="581"/>
      <c r="Z1375" s="581"/>
      <c r="AA1375" s="581"/>
      <c r="AB1375" s="581"/>
      <c r="AC1375" s="581"/>
      <c r="AD1375" s="581"/>
      <c r="AE1375" s="581"/>
      <c r="AF1375" s="581"/>
      <c r="AG1375" s="581"/>
      <c r="AH1375" s="581"/>
      <c r="AJ1375" s="198"/>
      <c r="AL1375" s="681" t="s">
        <v>368</v>
      </c>
      <c r="AM1375" s="681" t="s">
        <v>1438</v>
      </c>
      <c r="AO1375" s="581"/>
      <c r="AP1375" s="581"/>
    </row>
    <row r="1376" spans="10:42">
      <c r="J1376" s="198"/>
      <c r="K1376" s="198"/>
      <c r="L1376" s="198"/>
      <c r="M1376" s="198"/>
      <c r="N1376" s="198"/>
      <c r="X1376" s="581"/>
      <c r="Y1376" s="581"/>
      <c r="Z1376" s="581"/>
      <c r="AA1376" s="581"/>
      <c r="AB1376" s="581"/>
      <c r="AC1376" s="581"/>
      <c r="AD1376" s="581"/>
      <c r="AE1376" s="581"/>
      <c r="AF1376" s="581"/>
      <c r="AG1376" s="581"/>
      <c r="AH1376" s="581"/>
      <c r="AJ1376" s="198"/>
      <c r="AL1376" s="681" t="s">
        <v>368</v>
      </c>
      <c r="AM1376" s="681" t="s">
        <v>395</v>
      </c>
      <c r="AO1376" s="581"/>
      <c r="AP1376" s="581"/>
    </row>
    <row r="1377" spans="10:42">
      <c r="J1377" s="198"/>
      <c r="K1377" s="198"/>
      <c r="L1377" s="198"/>
      <c r="M1377" s="198"/>
      <c r="N1377" s="198"/>
      <c r="X1377" s="581"/>
      <c r="Y1377" s="581"/>
      <c r="Z1377" s="581"/>
      <c r="AA1377" s="581"/>
      <c r="AB1377" s="581"/>
      <c r="AC1377" s="581"/>
      <c r="AD1377" s="581"/>
      <c r="AE1377" s="581"/>
      <c r="AF1377" s="581"/>
      <c r="AG1377" s="581"/>
      <c r="AH1377" s="581"/>
      <c r="AJ1377" s="198"/>
      <c r="AL1377" s="681" t="s">
        <v>368</v>
      </c>
      <c r="AM1377" s="681" t="s">
        <v>1128</v>
      </c>
      <c r="AO1377" s="581"/>
      <c r="AP1377" s="581"/>
    </row>
    <row r="1378" spans="10:42">
      <c r="J1378" s="198"/>
      <c r="K1378" s="198"/>
      <c r="L1378" s="198"/>
      <c r="M1378" s="198"/>
      <c r="N1378" s="198"/>
      <c r="X1378" s="581"/>
      <c r="Y1378" s="581"/>
      <c r="Z1378" s="581"/>
      <c r="AA1378" s="581"/>
      <c r="AB1378" s="581"/>
      <c r="AC1378" s="581"/>
      <c r="AD1378" s="581"/>
      <c r="AE1378" s="581"/>
      <c r="AF1378" s="581"/>
      <c r="AG1378" s="581"/>
      <c r="AH1378" s="581"/>
      <c r="AJ1378" s="198"/>
      <c r="AL1378" s="681" t="s">
        <v>368</v>
      </c>
      <c r="AM1378" s="681" t="s">
        <v>1946</v>
      </c>
      <c r="AO1378" s="581"/>
      <c r="AP1378" s="581"/>
    </row>
    <row r="1379" spans="10:42">
      <c r="J1379" s="198"/>
      <c r="K1379" s="198"/>
      <c r="L1379" s="198"/>
      <c r="M1379" s="198"/>
      <c r="N1379" s="198"/>
      <c r="X1379" s="581"/>
      <c r="Y1379" s="581"/>
      <c r="Z1379" s="581"/>
      <c r="AA1379" s="581"/>
      <c r="AB1379" s="581"/>
      <c r="AC1379" s="581"/>
      <c r="AD1379" s="581"/>
      <c r="AE1379" s="581"/>
      <c r="AF1379" s="581"/>
      <c r="AG1379" s="581"/>
      <c r="AH1379" s="581"/>
      <c r="AJ1379" s="198"/>
      <c r="AL1379" s="681" t="s">
        <v>368</v>
      </c>
      <c r="AM1379" s="681" t="s">
        <v>742</v>
      </c>
      <c r="AO1379" s="581"/>
      <c r="AP1379" s="581"/>
    </row>
    <row r="1380" spans="10:42">
      <c r="J1380" s="198"/>
      <c r="K1380" s="198"/>
      <c r="L1380" s="198"/>
      <c r="M1380" s="198"/>
      <c r="N1380" s="198"/>
      <c r="X1380" s="581"/>
      <c r="Y1380" s="581"/>
      <c r="Z1380" s="581"/>
      <c r="AA1380" s="581"/>
      <c r="AB1380" s="581"/>
      <c r="AC1380" s="581"/>
      <c r="AD1380" s="581"/>
      <c r="AE1380" s="581"/>
      <c r="AF1380" s="581"/>
      <c r="AG1380" s="581"/>
      <c r="AH1380" s="581"/>
      <c r="AJ1380" s="198"/>
      <c r="AL1380" s="681" t="s">
        <v>679</v>
      </c>
      <c r="AM1380" s="681" t="s">
        <v>268</v>
      </c>
      <c r="AO1380" s="581"/>
      <c r="AP1380" s="581"/>
    </row>
    <row r="1381" spans="10:42">
      <c r="J1381" s="198"/>
      <c r="K1381" s="198"/>
      <c r="L1381" s="198"/>
      <c r="M1381" s="198"/>
      <c r="N1381" s="198"/>
      <c r="X1381" s="581"/>
      <c r="Y1381" s="581"/>
      <c r="Z1381" s="581"/>
      <c r="AA1381" s="581"/>
      <c r="AB1381" s="581"/>
      <c r="AC1381" s="581"/>
      <c r="AD1381" s="581"/>
      <c r="AE1381" s="581"/>
      <c r="AF1381" s="581"/>
      <c r="AG1381" s="581"/>
      <c r="AH1381" s="581"/>
      <c r="AJ1381" s="198"/>
      <c r="AL1381" s="681" t="s">
        <v>679</v>
      </c>
      <c r="AM1381" s="681" t="s">
        <v>471</v>
      </c>
      <c r="AO1381" s="581"/>
      <c r="AP1381" s="581"/>
    </row>
    <row r="1382" spans="10:42">
      <c r="J1382" s="198"/>
      <c r="K1382" s="198"/>
      <c r="L1382" s="198"/>
      <c r="M1382" s="198"/>
      <c r="N1382" s="198"/>
      <c r="X1382" s="581"/>
      <c r="Y1382" s="581"/>
      <c r="Z1382" s="581"/>
      <c r="AA1382" s="581"/>
      <c r="AB1382" s="581"/>
      <c r="AC1382" s="581"/>
      <c r="AD1382" s="581"/>
      <c r="AE1382" s="581"/>
      <c r="AF1382" s="581"/>
      <c r="AG1382" s="581"/>
      <c r="AH1382" s="581"/>
      <c r="AJ1382" s="198"/>
      <c r="AL1382" s="681" t="s">
        <v>679</v>
      </c>
      <c r="AM1382" s="681" t="s">
        <v>1298</v>
      </c>
      <c r="AO1382" s="581"/>
      <c r="AP1382" s="581"/>
    </row>
    <row r="1383" spans="10:42">
      <c r="J1383" s="198"/>
      <c r="K1383" s="198"/>
      <c r="L1383" s="198"/>
      <c r="M1383" s="198"/>
      <c r="N1383" s="198"/>
      <c r="X1383" s="581"/>
      <c r="Y1383" s="581"/>
      <c r="Z1383" s="581"/>
      <c r="AA1383" s="581"/>
      <c r="AB1383" s="581"/>
      <c r="AC1383" s="581"/>
      <c r="AD1383" s="581"/>
      <c r="AE1383" s="581"/>
      <c r="AF1383" s="581"/>
      <c r="AG1383" s="581"/>
      <c r="AH1383" s="581"/>
      <c r="AJ1383" s="198"/>
      <c r="AL1383" s="681" t="s">
        <v>679</v>
      </c>
      <c r="AM1383" s="681" t="s">
        <v>488</v>
      </c>
      <c r="AO1383" s="581"/>
      <c r="AP1383" s="581"/>
    </row>
    <row r="1384" spans="10:42">
      <c r="J1384" s="198"/>
      <c r="K1384" s="198"/>
      <c r="L1384" s="198"/>
      <c r="M1384" s="198"/>
      <c r="N1384" s="198"/>
      <c r="X1384" s="581"/>
      <c r="Y1384" s="581"/>
      <c r="Z1384" s="581"/>
      <c r="AA1384" s="581"/>
      <c r="AB1384" s="581"/>
      <c r="AC1384" s="581"/>
      <c r="AD1384" s="581"/>
      <c r="AE1384" s="581"/>
      <c r="AF1384" s="581"/>
      <c r="AG1384" s="581"/>
      <c r="AH1384" s="581"/>
      <c r="AJ1384" s="198"/>
      <c r="AL1384" s="681" t="s">
        <v>679</v>
      </c>
      <c r="AM1384" s="681" t="s">
        <v>729</v>
      </c>
      <c r="AO1384" s="581"/>
      <c r="AP1384" s="581"/>
    </row>
    <row r="1385" spans="10:42">
      <c r="J1385" s="198"/>
      <c r="K1385" s="198"/>
      <c r="L1385" s="198"/>
      <c r="M1385" s="198"/>
      <c r="N1385" s="198"/>
      <c r="X1385" s="581"/>
      <c r="Y1385" s="581"/>
      <c r="Z1385" s="581"/>
      <c r="AA1385" s="581"/>
      <c r="AB1385" s="581"/>
      <c r="AC1385" s="581"/>
      <c r="AD1385" s="581"/>
      <c r="AE1385" s="581"/>
      <c r="AF1385" s="581"/>
      <c r="AG1385" s="581"/>
      <c r="AH1385" s="581"/>
      <c r="AJ1385" s="198"/>
      <c r="AL1385" s="681" t="s">
        <v>679</v>
      </c>
      <c r="AM1385" s="681" t="s">
        <v>1947</v>
      </c>
      <c r="AO1385" s="581"/>
      <c r="AP1385" s="581"/>
    </row>
    <row r="1386" spans="10:42">
      <c r="J1386" s="198"/>
      <c r="K1386" s="198"/>
      <c r="L1386" s="198"/>
      <c r="M1386" s="198"/>
      <c r="N1386" s="198"/>
      <c r="X1386" s="581"/>
      <c r="Y1386" s="581"/>
      <c r="Z1386" s="581"/>
      <c r="AA1386" s="581"/>
      <c r="AB1386" s="581"/>
      <c r="AC1386" s="581"/>
      <c r="AD1386" s="581"/>
      <c r="AE1386" s="581"/>
      <c r="AF1386" s="581"/>
      <c r="AG1386" s="581"/>
      <c r="AH1386" s="581"/>
      <c r="AJ1386" s="198"/>
      <c r="AL1386" s="681" t="s">
        <v>679</v>
      </c>
      <c r="AM1386" s="681" t="s">
        <v>1948</v>
      </c>
      <c r="AO1386" s="581"/>
      <c r="AP1386" s="581"/>
    </row>
    <row r="1387" spans="10:42">
      <c r="J1387" s="198"/>
      <c r="K1387" s="198"/>
      <c r="L1387" s="198"/>
      <c r="M1387" s="198"/>
      <c r="N1387" s="198"/>
      <c r="X1387" s="581"/>
      <c r="Y1387" s="581"/>
      <c r="Z1387" s="581"/>
      <c r="AA1387" s="581"/>
      <c r="AB1387" s="581"/>
      <c r="AC1387" s="581"/>
      <c r="AD1387" s="581"/>
      <c r="AE1387" s="581"/>
      <c r="AF1387" s="581"/>
      <c r="AG1387" s="581"/>
      <c r="AH1387" s="581"/>
      <c r="AJ1387" s="198"/>
      <c r="AL1387" s="681" t="s">
        <v>679</v>
      </c>
      <c r="AM1387" s="681" t="s">
        <v>1644</v>
      </c>
      <c r="AO1387" s="581"/>
      <c r="AP1387" s="581"/>
    </row>
    <row r="1388" spans="10:42">
      <c r="J1388" s="198"/>
      <c r="K1388" s="198"/>
      <c r="L1388" s="198"/>
      <c r="M1388" s="198"/>
      <c r="N1388" s="198"/>
      <c r="X1388" s="581"/>
      <c r="Y1388" s="581"/>
      <c r="Z1388" s="581"/>
      <c r="AA1388" s="581"/>
      <c r="AB1388" s="581"/>
      <c r="AC1388" s="581"/>
      <c r="AD1388" s="581"/>
      <c r="AE1388" s="581"/>
      <c r="AF1388" s="581"/>
      <c r="AG1388" s="581"/>
      <c r="AH1388" s="581"/>
      <c r="AJ1388" s="198"/>
      <c r="AL1388" s="681" t="s">
        <v>679</v>
      </c>
      <c r="AM1388" s="681" t="s">
        <v>940</v>
      </c>
      <c r="AO1388" s="581"/>
      <c r="AP1388" s="581"/>
    </row>
    <row r="1389" spans="10:42">
      <c r="J1389" s="198"/>
      <c r="K1389" s="198"/>
      <c r="L1389" s="198"/>
      <c r="M1389" s="198"/>
      <c r="N1389" s="198"/>
      <c r="X1389" s="581"/>
      <c r="Y1389" s="581"/>
      <c r="Z1389" s="581"/>
      <c r="AA1389" s="581"/>
      <c r="AB1389" s="581"/>
      <c r="AC1389" s="581"/>
      <c r="AD1389" s="581"/>
      <c r="AE1389" s="581"/>
      <c r="AF1389" s="581"/>
      <c r="AG1389" s="581"/>
      <c r="AH1389" s="581"/>
      <c r="AJ1389" s="198"/>
      <c r="AL1389" s="681" t="s">
        <v>679</v>
      </c>
      <c r="AM1389" s="681" t="s">
        <v>1221</v>
      </c>
      <c r="AO1389" s="581"/>
      <c r="AP1389" s="581"/>
    </row>
    <row r="1390" spans="10:42">
      <c r="J1390" s="198"/>
      <c r="K1390" s="198"/>
      <c r="L1390" s="198"/>
      <c r="M1390" s="198"/>
      <c r="N1390" s="198"/>
      <c r="X1390" s="581"/>
      <c r="Y1390" s="581"/>
      <c r="Z1390" s="581"/>
      <c r="AA1390" s="581"/>
      <c r="AB1390" s="581"/>
      <c r="AC1390" s="581"/>
      <c r="AD1390" s="581"/>
      <c r="AE1390" s="581"/>
      <c r="AF1390" s="581"/>
      <c r="AG1390" s="581"/>
      <c r="AH1390" s="581"/>
      <c r="AJ1390" s="198"/>
      <c r="AL1390" s="681" t="s">
        <v>679</v>
      </c>
      <c r="AM1390" s="681" t="s">
        <v>1949</v>
      </c>
      <c r="AO1390" s="581"/>
      <c r="AP1390" s="581"/>
    </row>
    <row r="1391" spans="10:42">
      <c r="J1391" s="198"/>
      <c r="K1391" s="198"/>
      <c r="L1391" s="198"/>
      <c r="M1391" s="198"/>
      <c r="N1391" s="198"/>
      <c r="X1391" s="581"/>
      <c r="Y1391" s="581"/>
      <c r="Z1391" s="581"/>
      <c r="AA1391" s="581"/>
      <c r="AB1391" s="581"/>
      <c r="AC1391" s="581"/>
      <c r="AD1391" s="581"/>
      <c r="AE1391" s="581"/>
      <c r="AF1391" s="581"/>
      <c r="AG1391" s="581"/>
      <c r="AH1391" s="581"/>
      <c r="AJ1391" s="198"/>
      <c r="AL1391" s="681" t="s">
        <v>679</v>
      </c>
      <c r="AM1391" s="681" t="s">
        <v>418</v>
      </c>
      <c r="AO1391" s="581"/>
      <c r="AP1391" s="581"/>
    </row>
    <row r="1392" spans="10:42">
      <c r="J1392" s="198"/>
      <c r="K1392" s="198"/>
      <c r="L1392" s="198"/>
      <c r="M1392" s="198"/>
      <c r="N1392" s="198"/>
      <c r="X1392" s="581"/>
      <c r="Y1392" s="581"/>
      <c r="Z1392" s="581"/>
      <c r="AA1392" s="581"/>
      <c r="AB1392" s="581"/>
      <c r="AC1392" s="581"/>
      <c r="AD1392" s="581"/>
      <c r="AE1392" s="581"/>
      <c r="AF1392" s="581"/>
      <c r="AG1392" s="581"/>
      <c r="AH1392" s="581"/>
      <c r="AJ1392" s="198"/>
      <c r="AL1392" s="681" t="s">
        <v>679</v>
      </c>
      <c r="AM1392" s="681" t="s">
        <v>1950</v>
      </c>
      <c r="AO1392" s="581"/>
      <c r="AP1392" s="581"/>
    </row>
    <row r="1393" spans="10:42">
      <c r="J1393" s="198"/>
      <c r="K1393" s="198"/>
      <c r="L1393" s="198"/>
      <c r="M1393" s="198"/>
      <c r="N1393" s="198"/>
      <c r="X1393" s="581"/>
      <c r="Y1393" s="581"/>
      <c r="Z1393" s="581"/>
      <c r="AA1393" s="581"/>
      <c r="AB1393" s="581"/>
      <c r="AC1393" s="581"/>
      <c r="AD1393" s="581"/>
      <c r="AE1393" s="581"/>
      <c r="AF1393" s="581"/>
      <c r="AG1393" s="581"/>
      <c r="AH1393" s="581"/>
      <c r="AJ1393" s="198"/>
      <c r="AL1393" s="681" t="s">
        <v>679</v>
      </c>
      <c r="AM1393" s="681" t="s">
        <v>1951</v>
      </c>
      <c r="AO1393" s="581"/>
      <c r="AP1393" s="581"/>
    </row>
    <row r="1394" spans="10:42">
      <c r="J1394" s="198"/>
      <c r="K1394" s="198"/>
      <c r="L1394" s="198"/>
      <c r="M1394" s="198"/>
      <c r="N1394" s="198"/>
      <c r="X1394" s="581"/>
      <c r="Y1394" s="581"/>
      <c r="Z1394" s="581"/>
      <c r="AA1394" s="581"/>
      <c r="AB1394" s="581"/>
      <c r="AC1394" s="581"/>
      <c r="AD1394" s="581"/>
      <c r="AE1394" s="581"/>
      <c r="AF1394" s="581"/>
      <c r="AG1394" s="581"/>
      <c r="AH1394" s="581"/>
      <c r="AJ1394" s="198"/>
      <c r="AL1394" s="681" t="s">
        <v>679</v>
      </c>
      <c r="AM1394" s="681" t="s">
        <v>1952</v>
      </c>
      <c r="AO1394" s="581"/>
      <c r="AP1394" s="581"/>
    </row>
    <row r="1395" spans="10:42">
      <c r="J1395" s="198"/>
      <c r="K1395" s="198"/>
      <c r="L1395" s="198"/>
      <c r="M1395" s="198"/>
      <c r="N1395" s="198"/>
      <c r="X1395" s="581"/>
      <c r="Y1395" s="581"/>
      <c r="Z1395" s="581"/>
      <c r="AA1395" s="581"/>
      <c r="AB1395" s="581"/>
      <c r="AC1395" s="581"/>
      <c r="AD1395" s="581"/>
      <c r="AE1395" s="581"/>
      <c r="AF1395" s="581"/>
      <c r="AG1395" s="581"/>
      <c r="AH1395" s="581"/>
      <c r="AJ1395" s="198"/>
      <c r="AL1395" s="681" t="s">
        <v>679</v>
      </c>
      <c r="AM1395" s="681" t="s">
        <v>1954</v>
      </c>
      <c r="AO1395" s="581"/>
      <c r="AP1395" s="581"/>
    </row>
    <row r="1396" spans="10:42">
      <c r="J1396" s="198"/>
      <c r="K1396" s="198"/>
      <c r="L1396" s="198"/>
      <c r="M1396" s="198"/>
      <c r="N1396" s="198"/>
      <c r="X1396" s="581"/>
      <c r="Y1396" s="581"/>
      <c r="Z1396" s="581"/>
      <c r="AA1396" s="581"/>
      <c r="AB1396" s="581"/>
      <c r="AC1396" s="581"/>
      <c r="AD1396" s="581"/>
      <c r="AE1396" s="581"/>
      <c r="AF1396" s="581"/>
      <c r="AG1396" s="581"/>
      <c r="AH1396" s="581"/>
      <c r="AJ1396" s="198"/>
      <c r="AL1396" s="681" t="s">
        <v>679</v>
      </c>
      <c r="AM1396" s="681" t="s">
        <v>1955</v>
      </c>
      <c r="AO1396" s="581"/>
      <c r="AP1396" s="581"/>
    </row>
    <row r="1397" spans="10:42">
      <c r="J1397" s="198"/>
      <c r="K1397" s="198"/>
      <c r="L1397" s="198"/>
      <c r="M1397" s="198"/>
      <c r="N1397" s="198"/>
      <c r="X1397" s="581"/>
      <c r="Y1397" s="581"/>
      <c r="Z1397" s="581"/>
      <c r="AA1397" s="581"/>
      <c r="AB1397" s="581"/>
      <c r="AC1397" s="581"/>
      <c r="AD1397" s="581"/>
      <c r="AE1397" s="581"/>
      <c r="AF1397" s="581"/>
      <c r="AG1397" s="581"/>
      <c r="AH1397" s="581"/>
      <c r="AJ1397" s="198"/>
      <c r="AL1397" s="681" t="s">
        <v>679</v>
      </c>
      <c r="AM1397" s="681" t="s">
        <v>1629</v>
      </c>
      <c r="AO1397" s="581"/>
      <c r="AP1397" s="581"/>
    </row>
    <row r="1398" spans="10:42">
      <c r="J1398" s="198"/>
      <c r="K1398" s="198"/>
      <c r="L1398" s="198"/>
      <c r="M1398" s="198"/>
      <c r="N1398" s="198"/>
      <c r="X1398" s="581"/>
      <c r="Y1398" s="581"/>
      <c r="Z1398" s="581"/>
      <c r="AA1398" s="581"/>
      <c r="AB1398" s="581"/>
      <c r="AC1398" s="581"/>
      <c r="AD1398" s="581"/>
      <c r="AE1398" s="581"/>
      <c r="AF1398" s="581"/>
      <c r="AG1398" s="581"/>
      <c r="AH1398" s="581"/>
      <c r="AJ1398" s="198"/>
      <c r="AL1398" s="681" t="s">
        <v>679</v>
      </c>
      <c r="AM1398" s="681" t="s">
        <v>479</v>
      </c>
      <c r="AO1398" s="581"/>
      <c r="AP1398" s="581"/>
    </row>
    <row r="1399" spans="10:42">
      <c r="J1399" s="198"/>
      <c r="K1399" s="198"/>
      <c r="L1399" s="198"/>
      <c r="M1399" s="198"/>
      <c r="N1399" s="198"/>
      <c r="X1399" s="581"/>
      <c r="Y1399" s="581"/>
      <c r="Z1399" s="581"/>
      <c r="AA1399" s="581"/>
      <c r="AB1399" s="581"/>
      <c r="AC1399" s="581"/>
      <c r="AD1399" s="581"/>
      <c r="AE1399" s="581"/>
      <c r="AF1399" s="581"/>
      <c r="AG1399" s="581"/>
      <c r="AH1399" s="581"/>
      <c r="AJ1399" s="198"/>
      <c r="AL1399" s="681" t="s">
        <v>679</v>
      </c>
      <c r="AM1399" s="681" t="s">
        <v>1956</v>
      </c>
      <c r="AO1399" s="581"/>
      <c r="AP1399" s="581"/>
    </row>
    <row r="1400" spans="10:42">
      <c r="J1400" s="198"/>
      <c r="K1400" s="198"/>
      <c r="L1400" s="198"/>
      <c r="M1400" s="198"/>
      <c r="N1400" s="198"/>
      <c r="X1400" s="581"/>
      <c r="Y1400" s="581"/>
      <c r="Z1400" s="581"/>
      <c r="AA1400" s="581"/>
      <c r="AB1400" s="581"/>
      <c r="AC1400" s="581"/>
      <c r="AD1400" s="581"/>
      <c r="AE1400" s="581"/>
      <c r="AF1400" s="581"/>
      <c r="AG1400" s="581"/>
      <c r="AH1400" s="581"/>
      <c r="AJ1400" s="198"/>
      <c r="AL1400" s="681" t="s">
        <v>679</v>
      </c>
      <c r="AM1400" s="681" t="s">
        <v>1287</v>
      </c>
      <c r="AO1400" s="581"/>
      <c r="AP1400" s="581"/>
    </row>
    <row r="1401" spans="10:42">
      <c r="J1401" s="198"/>
      <c r="K1401" s="198"/>
      <c r="L1401" s="198"/>
      <c r="M1401" s="198"/>
      <c r="N1401" s="198"/>
      <c r="X1401" s="581"/>
      <c r="Y1401" s="581"/>
      <c r="Z1401" s="581"/>
      <c r="AA1401" s="581"/>
      <c r="AB1401" s="581"/>
      <c r="AC1401" s="581"/>
      <c r="AD1401" s="581"/>
      <c r="AE1401" s="581"/>
      <c r="AF1401" s="581"/>
      <c r="AG1401" s="581"/>
      <c r="AH1401" s="581"/>
      <c r="AJ1401" s="198"/>
      <c r="AL1401" s="681" t="s">
        <v>679</v>
      </c>
      <c r="AM1401" s="681" t="s">
        <v>1957</v>
      </c>
      <c r="AO1401" s="581"/>
      <c r="AP1401" s="581"/>
    </row>
    <row r="1402" spans="10:42">
      <c r="J1402" s="198"/>
      <c r="K1402" s="198"/>
      <c r="L1402" s="198"/>
      <c r="M1402" s="198"/>
      <c r="N1402" s="198"/>
      <c r="X1402" s="581"/>
      <c r="Y1402" s="581"/>
      <c r="Z1402" s="581"/>
      <c r="AA1402" s="581"/>
      <c r="AB1402" s="581"/>
      <c r="AC1402" s="581"/>
      <c r="AD1402" s="581"/>
      <c r="AE1402" s="581"/>
      <c r="AF1402" s="581"/>
      <c r="AG1402" s="581"/>
      <c r="AH1402" s="581"/>
      <c r="AJ1402" s="198"/>
      <c r="AL1402" s="681" t="s">
        <v>679</v>
      </c>
      <c r="AM1402" s="681" t="s">
        <v>1244</v>
      </c>
      <c r="AO1402" s="581"/>
      <c r="AP1402" s="581"/>
    </row>
    <row r="1403" spans="10:42">
      <c r="J1403" s="198"/>
      <c r="K1403" s="198"/>
      <c r="L1403" s="198"/>
      <c r="M1403" s="198"/>
      <c r="N1403" s="198"/>
      <c r="X1403" s="581"/>
      <c r="Y1403" s="581"/>
      <c r="Z1403" s="581"/>
      <c r="AA1403" s="581"/>
      <c r="AB1403" s="581"/>
      <c r="AC1403" s="581"/>
      <c r="AD1403" s="581"/>
      <c r="AE1403" s="581"/>
      <c r="AF1403" s="581"/>
      <c r="AG1403" s="581"/>
      <c r="AH1403" s="581"/>
      <c r="AJ1403" s="198"/>
      <c r="AL1403" s="681" t="s">
        <v>679</v>
      </c>
      <c r="AM1403" s="681" t="s">
        <v>434</v>
      </c>
      <c r="AO1403" s="581"/>
      <c r="AP1403" s="581"/>
    </row>
    <row r="1404" spans="10:42">
      <c r="J1404" s="198"/>
      <c r="K1404" s="198"/>
      <c r="L1404" s="198"/>
      <c r="M1404" s="198"/>
      <c r="N1404" s="198"/>
      <c r="X1404" s="581"/>
      <c r="Y1404" s="581"/>
      <c r="Z1404" s="581"/>
      <c r="AA1404" s="581"/>
      <c r="AB1404" s="581"/>
      <c r="AC1404" s="581"/>
      <c r="AD1404" s="581"/>
      <c r="AE1404" s="581"/>
      <c r="AF1404" s="581"/>
      <c r="AG1404" s="581"/>
      <c r="AH1404" s="581"/>
      <c r="AJ1404" s="198"/>
      <c r="AL1404" s="681" t="s">
        <v>661</v>
      </c>
      <c r="AM1404" s="681" t="s">
        <v>692</v>
      </c>
      <c r="AO1404" s="581"/>
      <c r="AP1404" s="581"/>
    </row>
    <row r="1405" spans="10:42">
      <c r="J1405" s="198"/>
      <c r="K1405" s="198"/>
      <c r="L1405" s="198"/>
      <c r="M1405" s="198"/>
      <c r="N1405" s="198"/>
      <c r="X1405" s="581"/>
      <c r="Y1405" s="581"/>
      <c r="Z1405" s="581"/>
      <c r="AA1405" s="581"/>
      <c r="AB1405" s="581"/>
      <c r="AC1405" s="581"/>
      <c r="AD1405" s="581"/>
      <c r="AE1405" s="581"/>
      <c r="AF1405" s="581"/>
      <c r="AG1405" s="581"/>
      <c r="AH1405" s="581"/>
      <c r="AJ1405" s="198"/>
      <c r="AL1405" s="681" t="s">
        <v>661</v>
      </c>
      <c r="AM1405" s="681" t="s">
        <v>1958</v>
      </c>
      <c r="AO1405" s="581"/>
      <c r="AP1405" s="581"/>
    </row>
    <row r="1406" spans="10:42">
      <c r="J1406" s="198"/>
      <c r="K1406" s="198"/>
      <c r="L1406" s="198"/>
      <c r="M1406" s="198"/>
      <c r="N1406" s="198"/>
      <c r="X1406" s="581"/>
      <c r="Y1406" s="581"/>
      <c r="Z1406" s="581"/>
      <c r="AA1406" s="581"/>
      <c r="AB1406" s="581"/>
      <c r="AC1406" s="581"/>
      <c r="AD1406" s="581"/>
      <c r="AE1406" s="581"/>
      <c r="AF1406" s="581"/>
      <c r="AG1406" s="581"/>
      <c r="AH1406" s="581"/>
      <c r="AJ1406" s="198"/>
      <c r="AL1406" s="681" t="s">
        <v>661</v>
      </c>
      <c r="AM1406" s="681" t="s">
        <v>1959</v>
      </c>
      <c r="AO1406" s="581"/>
      <c r="AP1406" s="581"/>
    </row>
    <row r="1407" spans="10:42">
      <c r="J1407" s="198"/>
      <c r="K1407" s="198"/>
      <c r="L1407" s="198"/>
      <c r="M1407" s="198"/>
      <c r="N1407" s="198"/>
      <c r="X1407" s="581"/>
      <c r="Y1407" s="581"/>
      <c r="Z1407" s="581"/>
      <c r="AA1407" s="581"/>
      <c r="AB1407" s="581"/>
      <c r="AC1407" s="581"/>
      <c r="AD1407" s="581"/>
      <c r="AE1407" s="581"/>
      <c r="AF1407" s="581"/>
      <c r="AG1407" s="581"/>
      <c r="AH1407" s="581"/>
      <c r="AJ1407" s="198"/>
      <c r="AL1407" s="681" t="s">
        <v>661</v>
      </c>
      <c r="AM1407" s="681" t="s">
        <v>1960</v>
      </c>
      <c r="AO1407" s="581"/>
      <c r="AP1407" s="581"/>
    </row>
    <row r="1408" spans="10:42">
      <c r="J1408" s="198"/>
      <c r="K1408" s="198"/>
      <c r="L1408" s="198"/>
      <c r="M1408" s="198"/>
      <c r="N1408" s="198"/>
      <c r="X1408" s="581"/>
      <c r="Y1408" s="581"/>
      <c r="Z1408" s="581"/>
      <c r="AA1408" s="581"/>
      <c r="AB1408" s="581"/>
      <c r="AC1408" s="581"/>
      <c r="AD1408" s="581"/>
      <c r="AE1408" s="581"/>
      <c r="AF1408" s="581"/>
      <c r="AG1408" s="581"/>
      <c r="AH1408" s="581"/>
      <c r="AJ1408" s="198"/>
      <c r="AL1408" s="681" t="s">
        <v>661</v>
      </c>
      <c r="AM1408" s="681" t="s">
        <v>1963</v>
      </c>
      <c r="AO1408" s="581"/>
      <c r="AP1408" s="581"/>
    </row>
    <row r="1409" spans="10:42">
      <c r="J1409" s="198"/>
      <c r="K1409" s="198"/>
      <c r="L1409" s="198"/>
      <c r="M1409" s="198"/>
      <c r="N1409" s="198"/>
      <c r="X1409" s="581"/>
      <c r="Y1409" s="581"/>
      <c r="Z1409" s="581"/>
      <c r="AA1409" s="581"/>
      <c r="AB1409" s="581"/>
      <c r="AC1409" s="581"/>
      <c r="AD1409" s="581"/>
      <c r="AE1409" s="581"/>
      <c r="AF1409" s="581"/>
      <c r="AG1409" s="581"/>
      <c r="AH1409" s="581"/>
      <c r="AJ1409" s="198"/>
      <c r="AL1409" s="681" t="s">
        <v>661</v>
      </c>
      <c r="AM1409" s="681" t="s">
        <v>1964</v>
      </c>
      <c r="AO1409" s="581"/>
      <c r="AP1409" s="581"/>
    </row>
    <row r="1410" spans="10:42">
      <c r="J1410" s="198"/>
      <c r="K1410" s="198"/>
      <c r="L1410" s="198"/>
      <c r="M1410" s="198"/>
      <c r="N1410" s="198"/>
      <c r="X1410" s="581"/>
      <c r="Y1410" s="581"/>
      <c r="Z1410" s="581"/>
      <c r="AA1410" s="581"/>
      <c r="AB1410" s="581"/>
      <c r="AC1410" s="581"/>
      <c r="AD1410" s="581"/>
      <c r="AE1410" s="581"/>
      <c r="AF1410" s="581"/>
      <c r="AG1410" s="581"/>
      <c r="AH1410" s="581"/>
      <c r="AJ1410" s="198"/>
      <c r="AL1410" s="681" t="s">
        <v>661</v>
      </c>
      <c r="AM1410" s="681" t="s">
        <v>1916</v>
      </c>
      <c r="AO1410" s="581"/>
      <c r="AP1410" s="581"/>
    </row>
    <row r="1411" spans="10:42">
      <c r="J1411" s="198"/>
      <c r="K1411" s="198"/>
      <c r="L1411" s="198"/>
      <c r="M1411" s="198"/>
      <c r="N1411" s="198"/>
      <c r="X1411" s="581"/>
      <c r="Y1411" s="581"/>
      <c r="Z1411" s="581"/>
      <c r="AA1411" s="581"/>
      <c r="AB1411" s="581"/>
      <c r="AC1411" s="581"/>
      <c r="AD1411" s="581"/>
      <c r="AE1411" s="581"/>
      <c r="AF1411" s="581"/>
      <c r="AG1411" s="581"/>
      <c r="AH1411" s="581"/>
      <c r="AJ1411" s="198"/>
      <c r="AL1411" s="681" t="s">
        <v>661</v>
      </c>
      <c r="AM1411" s="681" t="s">
        <v>712</v>
      </c>
      <c r="AO1411" s="581"/>
      <c r="AP1411" s="581"/>
    </row>
    <row r="1412" spans="10:42">
      <c r="J1412" s="198"/>
      <c r="K1412" s="198"/>
      <c r="L1412" s="198"/>
      <c r="M1412" s="198"/>
      <c r="N1412" s="198"/>
      <c r="X1412" s="581"/>
      <c r="Y1412" s="581"/>
      <c r="Z1412" s="581"/>
      <c r="AA1412" s="581"/>
      <c r="AB1412" s="581"/>
      <c r="AC1412" s="581"/>
      <c r="AD1412" s="581"/>
      <c r="AE1412" s="581"/>
      <c r="AF1412" s="581"/>
      <c r="AG1412" s="581"/>
      <c r="AH1412" s="581"/>
      <c r="AJ1412" s="198"/>
      <c r="AL1412" s="681" t="s">
        <v>661</v>
      </c>
      <c r="AM1412" s="681" t="s">
        <v>1151</v>
      </c>
      <c r="AO1412" s="581"/>
      <c r="AP1412" s="581"/>
    </row>
    <row r="1413" spans="10:42">
      <c r="J1413" s="198"/>
      <c r="K1413" s="198"/>
      <c r="L1413" s="198"/>
      <c r="M1413" s="198"/>
      <c r="N1413" s="198"/>
      <c r="X1413" s="581"/>
      <c r="Y1413" s="581"/>
      <c r="Z1413" s="581"/>
      <c r="AA1413" s="581"/>
      <c r="AB1413" s="581"/>
      <c r="AC1413" s="581"/>
      <c r="AD1413" s="581"/>
      <c r="AE1413" s="581"/>
      <c r="AF1413" s="581"/>
      <c r="AG1413" s="581"/>
      <c r="AH1413" s="581"/>
      <c r="AJ1413" s="198"/>
      <c r="AL1413" s="681" t="s">
        <v>661</v>
      </c>
      <c r="AM1413" s="681" t="s">
        <v>1653</v>
      </c>
      <c r="AO1413" s="581"/>
      <c r="AP1413" s="581"/>
    </row>
    <row r="1414" spans="10:42">
      <c r="J1414" s="198"/>
      <c r="K1414" s="198"/>
      <c r="L1414" s="198"/>
      <c r="M1414" s="198"/>
      <c r="N1414" s="198"/>
      <c r="X1414" s="581"/>
      <c r="Y1414" s="581"/>
      <c r="Z1414" s="581"/>
      <c r="AA1414" s="581"/>
      <c r="AB1414" s="581"/>
      <c r="AC1414" s="581"/>
      <c r="AD1414" s="581"/>
      <c r="AE1414" s="581"/>
      <c r="AF1414" s="581"/>
      <c r="AG1414" s="581"/>
      <c r="AH1414" s="581"/>
      <c r="AJ1414" s="198"/>
      <c r="AL1414" s="681" t="s">
        <v>661</v>
      </c>
      <c r="AM1414" s="681" t="s">
        <v>1965</v>
      </c>
      <c r="AO1414" s="581"/>
      <c r="AP1414" s="581"/>
    </row>
    <row r="1415" spans="10:42">
      <c r="J1415" s="198"/>
      <c r="K1415" s="198"/>
      <c r="L1415" s="198"/>
      <c r="M1415" s="198"/>
      <c r="N1415" s="198"/>
      <c r="X1415" s="581"/>
      <c r="Y1415" s="581"/>
      <c r="Z1415" s="581"/>
      <c r="AA1415" s="581"/>
      <c r="AB1415" s="581"/>
      <c r="AC1415" s="581"/>
      <c r="AD1415" s="581"/>
      <c r="AE1415" s="581"/>
      <c r="AF1415" s="581"/>
      <c r="AG1415" s="581"/>
      <c r="AH1415" s="581"/>
      <c r="AJ1415" s="198"/>
      <c r="AL1415" s="681" t="s">
        <v>661</v>
      </c>
      <c r="AM1415" s="681" t="s">
        <v>1966</v>
      </c>
      <c r="AO1415" s="581"/>
      <c r="AP1415" s="581"/>
    </row>
    <row r="1416" spans="10:42">
      <c r="J1416" s="198"/>
      <c r="K1416" s="198"/>
      <c r="L1416" s="198"/>
      <c r="M1416" s="198"/>
      <c r="N1416" s="198"/>
      <c r="X1416" s="581"/>
      <c r="Y1416" s="581"/>
      <c r="Z1416" s="581"/>
      <c r="AA1416" s="581"/>
      <c r="AB1416" s="581"/>
      <c r="AC1416" s="581"/>
      <c r="AD1416" s="581"/>
      <c r="AE1416" s="581"/>
      <c r="AF1416" s="581"/>
      <c r="AG1416" s="581"/>
      <c r="AH1416" s="581"/>
      <c r="AJ1416" s="198"/>
      <c r="AL1416" s="681" t="s">
        <v>661</v>
      </c>
      <c r="AM1416" s="681" t="s">
        <v>1968</v>
      </c>
      <c r="AO1416" s="581"/>
      <c r="AP1416" s="581"/>
    </row>
    <row r="1417" spans="10:42">
      <c r="J1417" s="198"/>
      <c r="K1417" s="198"/>
      <c r="L1417" s="198"/>
      <c r="M1417" s="198"/>
      <c r="N1417" s="198"/>
      <c r="X1417" s="581"/>
      <c r="Y1417" s="581"/>
      <c r="Z1417" s="581"/>
      <c r="AA1417" s="581"/>
      <c r="AB1417" s="581"/>
      <c r="AC1417" s="581"/>
      <c r="AD1417" s="581"/>
      <c r="AE1417" s="581"/>
      <c r="AF1417" s="581"/>
      <c r="AG1417" s="581"/>
      <c r="AH1417" s="581"/>
      <c r="AJ1417" s="198"/>
      <c r="AL1417" s="681" t="s">
        <v>661</v>
      </c>
      <c r="AM1417" s="681" t="s">
        <v>1969</v>
      </c>
      <c r="AO1417" s="581"/>
      <c r="AP1417" s="581"/>
    </row>
    <row r="1418" spans="10:42">
      <c r="J1418" s="198"/>
      <c r="K1418" s="198"/>
      <c r="L1418" s="198"/>
      <c r="M1418" s="198"/>
      <c r="N1418" s="198"/>
      <c r="X1418" s="581"/>
      <c r="Y1418" s="581"/>
      <c r="Z1418" s="581"/>
      <c r="AA1418" s="581"/>
      <c r="AB1418" s="581"/>
      <c r="AC1418" s="581"/>
      <c r="AD1418" s="581"/>
      <c r="AE1418" s="581"/>
      <c r="AF1418" s="581"/>
      <c r="AG1418" s="581"/>
      <c r="AH1418" s="581"/>
      <c r="AJ1418" s="198"/>
      <c r="AL1418" s="681" t="s">
        <v>661</v>
      </c>
      <c r="AM1418" s="681" t="s">
        <v>1970</v>
      </c>
      <c r="AO1418" s="581"/>
      <c r="AP1418" s="581"/>
    </row>
    <row r="1419" spans="10:42">
      <c r="J1419" s="198"/>
      <c r="K1419" s="198"/>
      <c r="L1419" s="198"/>
      <c r="M1419" s="198"/>
      <c r="N1419" s="198"/>
      <c r="X1419" s="581"/>
      <c r="Y1419" s="581"/>
      <c r="Z1419" s="581"/>
      <c r="AA1419" s="581"/>
      <c r="AB1419" s="581"/>
      <c r="AC1419" s="581"/>
      <c r="AD1419" s="581"/>
      <c r="AE1419" s="581"/>
      <c r="AF1419" s="581"/>
      <c r="AG1419" s="581"/>
      <c r="AH1419" s="581"/>
      <c r="AJ1419" s="198"/>
      <c r="AL1419" s="681" t="s">
        <v>661</v>
      </c>
      <c r="AM1419" s="681" t="s">
        <v>1932</v>
      </c>
      <c r="AO1419" s="581"/>
      <c r="AP1419" s="581"/>
    </row>
    <row r="1420" spans="10:42">
      <c r="J1420" s="198"/>
      <c r="K1420" s="198"/>
      <c r="L1420" s="198"/>
      <c r="M1420" s="198"/>
      <c r="N1420" s="198"/>
      <c r="X1420" s="581"/>
      <c r="Y1420" s="581"/>
      <c r="Z1420" s="581"/>
      <c r="AA1420" s="581"/>
      <c r="AB1420" s="581"/>
      <c r="AC1420" s="581"/>
      <c r="AD1420" s="581"/>
      <c r="AE1420" s="581"/>
      <c r="AF1420" s="581"/>
      <c r="AG1420" s="581"/>
      <c r="AH1420" s="581"/>
      <c r="AJ1420" s="198"/>
      <c r="AL1420" s="681" t="s">
        <v>661</v>
      </c>
      <c r="AM1420" s="681" t="s">
        <v>539</v>
      </c>
      <c r="AO1420" s="581"/>
      <c r="AP1420" s="581"/>
    </row>
    <row r="1421" spans="10:42">
      <c r="J1421" s="198"/>
      <c r="K1421" s="198"/>
      <c r="L1421" s="198"/>
      <c r="M1421" s="198"/>
      <c r="N1421" s="198"/>
      <c r="X1421" s="581"/>
      <c r="Y1421" s="581"/>
      <c r="Z1421" s="581"/>
      <c r="AA1421" s="581"/>
      <c r="AB1421" s="581"/>
      <c r="AC1421" s="581"/>
      <c r="AD1421" s="581"/>
      <c r="AE1421" s="581"/>
      <c r="AF1421" s="581"/>
      <c r="AG1421" s="581"/>
      <c r="AH1421" s="581"/>
      <c r="AJ1421" s="198"/>
      <c r="AL1421" s="681" t="s">
        <v>348</v>
      </c>
      <c r="AM1421" s="681" t="s">
        <v>1971</v>
      </c>
      <c r="AO1421" s="581"/>
      <c r="AP1421" s="581"/>
    </row>
    <row r="1422" spans="10:42">
      <c r="J1422" s="198"/>
      <c r="K1422" s="198"/>
      <c r="L1422" s="198"/>
      <c r="M1422" s="198"/>
      <c r="N1422" s="198"/>
      <c r="X1422" s="581"/>
      <c r="Y1422" s="581"/>
      <c r="Z1422" s="581"/>
      <c r="AA1422" s="581"/>
      <c r="AB1422" s="581"/>
      <c r="AC1422" s="581"/>
      <c r="AD1422" s="581"/>
      <c r="AE1422" s="581"/>
      <c r="AF1422" s="581"/>
      <c r="AG1422" s="581"/>
      <c r="AH1422" s="581"/>
      <c r="AJ1422" s="198"/>
      <c r="AL1422" s="681" t="s">
        <v>348</v>
      </c>
      <c r="AM1422" s="681" t="s">
        <v>1416</v>
      </c>
      <c r="AO1422" s="581"/>
      <c r="AP1422" s="581"/>
    </row>
    <row r="1423" spans="10:42">
      <c r="J1423" s="198"/>
      <c r="K1423" s="198"/>
      <c r="L1423" s="198"/>
      <c r="M1423" s="198"/>
      <c r="N1423" s="198"/>
      <c r="X1423" s="581"/>
      <c r="Y1423" s="581"/>
      <c r="Z1423" s="581"/>
      <c r="AA1423" s="581"/>
      <c r="AB1423" s="581"/>
      <c r="AC1423" s="581"/>
      <c r="AD1423" s="581"/>
      <c r="AE1423" s="581"/>
      <c r="AF1423" s="581"/>
      <c r="AG1423" s="581"/>
      <c r="AH1423" s="581"/>
      <c r="AJ1423" s="198"/>
      <c r="AL1423" s="681" t="s">
        <v>348</v>
      </c>
      <c r="AM1423" s="681" t="s">
        <v>1972</v>
      </c>
      <c r="AO1423" s="581"/>
      <c r="AP1423" s="581"/>
    </row>
    <row r="1424" spans="10:42">
      <c r="J1424" s="198"/>
      <c r="K1424" s="198"/>
      <c r="L1424" s="198"/>
      <c r="M1424" s="198"/>
      <c r="N1424" s="198"/>
      <c r="X1424" s="581"/>
      <c r="Y1424" s="581"/>
      <c r="Z1424" s="581"/>
      <c r="AA1424" s="581"/>
      <c r="AB1424" s="581"/>
      <c r="AC1424" s="581"/>
      <c r="AD1424" s="581"/>
      <c r="AE1424" s="581"/>
      <c r="AF1424" s="581"/>
      <c r="AG1424" s="581"/>
      <c r="AH1424" s="581"/>
      <c r="AJ1424" s="198"/>
      <c r="AL1424" s="681" t="s">
        <v>348</v>
      </c>
      <c r="AM1424" s="681" t="s">
        <v>1974</v>
      </c>
      <c r="AO1424" s="581"/>
      <c r="AP1424" s="581"/>
    </row>
    <row r="1425" spans="10:42">
      <c r="J1425" s="198"/>
      <c r="K1425" s="198"/>
      <c r="L1425" s="198"/>
      <c r="M1425" s="198"/>
      <c r="N1425" s="198"/>
      <c r="X1425" s="581"/>
      <c r="Y1425" s="581"/>
      <c r="Z1425" s="581"/>
      <c r="AA1425" s="581"/>
      <c r="AB1425" s="581"/>
      <c r="AC1425" s="581"/>
      <c r="AD1425" s="581"/>
      <c r="AE1425" s="581"/>
      <c r="AF1425" s="581"/>
      <c r="AG1425" s="581"/>
      <c r="AH1425" s="581"/>
      <c r="AJ1425" s="198"/>
      <c r="AL1425" s="681" t="s">
        <v>348</v>
      </c>
      <c r="AM1425" s="681" t="s">
        <v>446</v>
      </c>
      <c r="AO1425" s="581"/>
      <c r="AP1425" s="581"/>
    </row>
    <row r="1426" spans="10:42">
      <c r="J1426" s="198"/>
      <c r="K1426" s="198"/>
      <c r="L1426" s="198"/>
      <c r="M1426" s="198"/>
      <c r="N1426" s="198"/>
      <c r="X1426" s="581"/>
      <c r="Y1426" s="581"/>
      <c r="Z1426" s="581"/>
      <c r="AA1426" s="581"/>
      <c r="AB1426" s="581"/>
      <c r="AC1426" s="581"/>
      <c r="AD1426" s="581"/>
      <c r="AE1426" s="581"/>
      <c r="AF1426" s="581"/>
      <c r="AG1426" s="581"/>
      <c r="AH1426" s="581"/>
      <c r="AJ1426" s="198"/>
      <c r="AL1426" s="681" t="s">
        <v>348</v>
      </c>
      <c r="AM1426" s="681" t="s">
        <v>1975</v>
      </c>
      <c r="AO1426" s="581"/>
      <c r="AP1426" s="581"/>
    </row>
    <row r="1427" spans="10:42">
      <c r="J1427" s="198"/>
      <c r="K1427" s="198"/>
      <c r="L1427" s="198"/>
      <c r="M1427" s="198"/>
      <c r="N1427" s="198"/>
      <c r="X1427" s="581"/>
      <c r="Y1427" s="581"/>
      <c r="Z1427" s="581"/>
      <c r="AA1427" s="581"/>
      <c r="AB1427" s="581"/>
      <c r="AC1427" s="581"/>
      <c r="AD1427" s="581"/>
      <c r="AE1427" s="581"/>
      <c r="AF1427" s="581"/>
      <c r="AG1427" s="581"/>
      <c r="AH1427" s="581"/>
      <c r="AJ1427" s="198"/>
      <c r="AL1427" s="681" t="s">
        <v>348</v>
      </c>
      <c r="AM1427" s="681" t="s">
        <v>1977</v>
      </c>
      <c r="AO1427" s="581"/>
      <c r="AP1427" s="581"/>
    </row>
    <row r="1428" spans="10:42">
      <c r="J1428" s="198"/>
      <c r="K1428" s="198"/>
      <c r="L1428" s="198"/>
      <c r="M1428" s="198"/>
      <c r="N1428" s="198"/>
      <c r="X1428" s="581"/>
      <c r="Y1428" s="581"/>
      <c r="Z1428" s="581"/>
      <c r="AA1428" s="581"/>
      <c r="AB1428" s="581"/>
      <c r="AC1428" s="581"/>
      <c r="AD1428" s="581"/>
      <c r="AE1428" s="581"/>
      <c r="AF1428" s="581"/>
      <c r="AG1428" s="581"/>
      <c r="AH1428" s="581"/>
      <c r="AJ1428" s="198"/>
      <c r="AL1428" s="681" t="s">
        <v>348</v>
      </c>
      <c r="AM1428" s="681" t="s">
        <v>834</v>
      </c>
      <c r="AO1428" s="581"/>
      <c r="AP1428" s="581"/>
    </row>
    <row r="1429" spans="10:42">
      <c r="J1429" s="198"/>
      <c r="K1429" s="198"/>
      <c r="L1429" s="198"/>
      <c r="M1429" s="198"/>
      <c r="N1429" s="198"/>
      <c r="X1429" s="581"/>
      <c r="Y1429" s="581"/>
      <c r="Z1429" s="581"/>
      <c r="AA1429" s="581"/>
      <c r="AB1429" s="581"/>
      <c r="AC1429" s="581"/>
      <c r="AD1429" s="581"/>
      <c r="AE1429" s="581"/>
      <c r="AF1429" s="581"/>
      <c r="AG1429" s="581"/>
      <c r="AH1429" s="581"/>
      <c r="AJ1429" s="198"/>
      <c r="AL1429" s="681" t="s">
        <v>348</v>
      </c>
      <c r="AM1429" s="681" t="s">
        <v>1511</v>
      </c>
      <c r="AO1429" s="581"/>
      <c r="AP1429" s="581"/>
    </row>
    <row r="1430" spans="10:42">
      <c r="J1430" s="198"/>
      <c r="K1430" s="198"/>
      <c r="L1430" s="198"/>
      <c r="M1430" s="198"/>
      <c r="N1430" s="198"/>
      <c r="X1430" s="581"/>
      <c r="Y1430" s="581"/>
      <c r="Z1430" s="581"/>
      <c r="AA1430" s="581"/>
      <c r="AB1430" s="581"/>
      <c r="AC1430" s="581"/>
      <c r="AD1430" s="581"/>
      <c r="AE1430" s="581"/>
      <c r="AF1430" s="581"/>
      <c r="AG1430" s="581"/>
      <c r="AH1430" s="581"/>
      <c r="AJ1430" s="198"/>
      <c r="AL1430" s="681" t="s">
        <v>348</v>
      </c>
      <c r="AM1430" s="681" t="s">
        <v>1180</v>
      </c>
      <c r="AO1430" s="581"/>
      <c r="AP1430" s="581"/>
    </row>
    <row r="1431" spans="10:42">
      <c r="J1431" s="198"/>
      <c r="K1431" s="198"/>
      <c r="L1431" s="198"/>
      <c r="M1431" s="198"/>
      <c r="N1431" s="198"/>
      <c r="X1431" s="581"/>
      <c r="Y1431" s="581"/>
      <c r="Z1431" s="581"/>
      <c r="AA1431" s="581"/>
      <c r="AB1431" s="581"/>
      <c r="AC1431" s="581"/>
      <c r="AD1431" s="581"/>
      <c r="AE1431" s="581"/>
      <c r="AF1431" s="581"/>
      <c r="AG1431" s="581"/>
      <c r="AH1431" s="581"/>
      <c r="AJ1431" s="198"/>
      <c r="AL1431" s="681" t="s">
        <v>348</v>
      </c>
      <c r="AM1431" s="681" t="s">
        <v>737</v>
      </c>
      <c r="AO1431" s="581"/>
      <c r="AP1431" s="581"/>
    </row>
    <row r="1432" spans="10:42">
      <c r="J1432" s="198"/>
      <c r="K1432" s="198"/>
      <c r="L1432" s="198"/>
      <c r="M1432" s="198"/>
      <c r="N1432" s="198"/>
      <c r="X1432" s="581"/>
      <c r="Y1432" s="581"/>
      <c r="Z1432" s="581"/>
      <c r="AA1432" s="581"/>
      <c r="AB1432" s="581"/>
      <c r="AC1432" s="581"/>
      <c r="AD1432" s="581"/>
      <c r="AE1432" s="581"/>
      <c r="AF1432" s="581"/>
      <c r="AG1432" s="581"/>
      <c r="AH1432" s="581"/>
      <c r="AJ1432" s="198"/>
      <c r="AL1432" s="681" t="s">
        <v>348</v>
      </c>
      <c r="AM1432" s="681" t="s">
        <v>681</v>
      </c>
      <c r="AO1432" s="581"/>
      <c r="AP1432" s="581"/>
    </row>
    <row r="1433" spans="10:42">
      <c r="J1433" s="198"/>
      <c r="K1433" s="198"/>
      <c r="L1433" s="198"/>
      <c r="M1433" s="198"/>
      <c r="N1433" s="198"/>
      <c r="X1433" s="581"/>
      <c r="Y1433" s="581"/>
      <c r="Z1433" s="581"/>
      <c r="AA1433" s="581"/>
      <c r="AB1433" s="581"/>
      <c r="AC1433" s="581"/>
      <c r="AD1433" s="581"/>
      <c r="AE1433" s="581"/>
      <c r="AF1433" s="581"/>
      <c r="AG1433" s="581"/>
      <c r="AH1433" s="581"/>
      <c r="AJ1433" s="198"/>
      <c r="AL1433" s="681" t="s">
        <v>348</v>
      </c>
      <c r="AM1433" s="681" t="s">
        <v>1978</v>
      </c>
      <c r="AO1433" s="581"/>
      <c r="AP1433" s="581"/>
    </row>
    <row r="1434" spans="10:42">
      <c r="J1434" s="198"/>
      <c r="K1434" s="198"/>
      <c r="L1434" s="198"/>
      <c r="M1434" s="198"/>
      <c r="N1434" s="198"/>
      <c r="X1434" s="581"/>
      <c r="Y1434" s="581"/>
      <c r="Z1434" s="581"/>
      <c r="AA1434" s="581"/>
      <c r="AB1434" s="581"/>
      <c r="AC1434" s="581"/>
      <c r="AD1434" s="581"/>
      <c r="AE1434" s="581"/>
      <c r="AF1434" s="581"/>
      <c r="AG1434" s="581"/>
      <c r="AH1434" s="581"/>
      <c r="AJ1434" s="198"/>
      <c r="AL1434" s="681" t="s">
        <v>348</v>
      </c>
      <c r="AM1434" s="681" t="s">
        <v>384</v>
      </c>
      <c r="AO1434" s="581"/>
      <c r="AP1434" s="581"/>
    </row>
    <row r="1435" spans="10:42">
      <c r="J1435" s="198"/>
      <c r="K1435" s="198"/>
      <c r="L1435" s="198"/>
      <c r="M1435" s="198"/>
      <c r="N1435" s="198"/>
      <c r="X1435" s="581"/>
      <c r="Y1435" s="581"/>
      <c r="Z1435" s="581"/>
      <c r="AA1435" s="581"/>
      <c r="AB1435" s="581"/>
      <c r="AC1435" s="581"/>
      <c r="AD1435" s="581"/>
      <c r="AE1435" s="581"/>
      <c r="AF1435" s="581"/>
      <c r="AG1435" s="581"/>
      <c r="AH1435" s="581"/>
      <c r="AJ1435" s="198"/>
      <c r="AL1435" s="681" t="s">
        <v>348</v>
      </c>
      <c r="AM1435" s="681" t="s">
        <v>853</v>
      </c>
      <c r="AO1435" s="581"/>
      <c r="AP1435" s="581"/>
    </row>
    <row r="1436" spans="10:42">
      <c r="J1436" s="198"/>
      <c r="K1436" s="198"/>
      <c r="L1436" s="198"/>
      <c r="M1436" s="198"/>
      <c r="N1436" s="198"/>
      <c r="X1436" s="581"/>
      <c r="Y1436" s="581"/>
      <c r="Z1436" s="581"/>
      <c r="AA1436" s="581"/>
      <c r="AB1436" s="581"/>
      <c r="AC1436" s="581"/>
      <c r="AD1436" s="581"/>
      <c r="AE1436" s="581"/>
      <c r="AF1436" s="581"/>
      <c r="AG1436" s="581"/>
      <c r="AH1436" s="581"/>
      <c r="AJ1436" s="198"/>
      <c r="AL1436" s="681" t="s">
        <v>348</v>
      </c>
      <c r="AM1436" s="681" t="s">
        <v>1979</v>
      </c>
      <c r="AO1436" s="581"/>
      <c r="AP1436" s="581"/>
    </row>
    <row r="1437" spans="10:42">
      <c r="J1437" s="198"/>
      <c r="K1437" s="198"/>
      <c r="L1437" s="198"/>
      <c r="M1437" s="198"/>
      <c r="N1437" s="198"/>
      <c r="X1437" s="581"/>
      <c r="Y1437" s="581"/>
      <c r="Z1437" s="581"/>
      <c r="AA1437" s="581"/>
      <c r="AB1437" s="581"/>
      <c r="AC1437" s="581"/>
      <c r="AD1437" s="581"/>
      <c r="AE1437" s="581"/>
      <c r="AF1437" s="581"/>
      <c r="AG1437" s="581"/>
      <c r="AH1437" s="581"/>
      <c r="AJ1437" s="198"/>
      <c r="AL1437" s="681" t="s">
        <v>348</v>
      </c>
      <c r="AM1437" s="681" t="s">
        <v>1980</v>
      </c>
      <c r="AO1437" s="581"/>
      <c r="AP1437" s="581"/>
    </row>
    <row r="1438" spans="10:42">
      <c r="J1438" s="198"/>
      <c r="K1438" s="198"/>
      <c r="L1438" s="198"/>
      <c r="M1438" s="198"/>
      <c r="N1438" s="198"/>
      <c r="X1438" s="581"/>
      <c r="Y1438" s="581"/>
      <c r="Z1438" s="581"/>
      <c r="AA1438" s="581"/>
      <c r="AB1438" s="581"/>
      <c r="AC1438" s="581"/>
      <c r="AD1438" s="581"/>
      <c r="AE1438" s="581"/>
      <c r="AF1438" s="581"/>
      <c r="AG1438" s="581"/>
      <c r="AH1438" s="581"/>
      <c r="AJ1438" s="198"/>
      <c r="AL1438" s="681" t="s">
        <v>348</v>
      </c>
      <c r="AM1438" s="681" t="s">
        <v>1982</v>
      </c>
      <c r="AO1438" s="581"/>
      <c r="AP1438" s="581"/>
    </row>
    <row r="1439" spans="10:42">
      <c r="J1439" s="198"/>
      <c r="K1439" s="198"/>
      <c r="L1439" s="198"/>
      <c r="M1439" s="198"/>
      <c r="N1439" s="198"/>
      <c r="X1439" s="581"/>
      <c r="Y1439" s="581"/>
      <c r="Z1439" s="581"/>
      <c r="AA1439" s="581"/>
      <c r="AB1439" s="581"/>
      <c r="AC1439" s="581"/>
      <c r="AD1439" s="581"/>
      <c r="AE1439" s="581"/>
      <c r="AF1439" s="581"/>
      <c r="AG1439" s="581"/>
      <c r="AH1439" s="581"/>
      <c r="AJ1439" s="198"/>
      <c r="AL1439" s="681" t="s">
        <v>348</v>
      </c>
      <c r="AM1439" s="681" t="s">
        <v>1984</v>
      </c>
      <c r="AO1439" s="581"/>
      <c r="AP1439" s="581"/>
    </row>
    <row r="1440" spans="10:42">
      <c r="J1440" s="198"/>
      <c r="K1440" s="198"/>
      <c r="L1440" s="198"/>
      <c r="M1440" s="198"/>
      <c r="N1440" s="198"/>
      <c r="X1440" s="581"/>
      <c r="Y1440" s="581"/>
      <c r="Z1440" s="581"/>
      <c r="AA1440" s="581"/>
      <c r="AB1440" s="581"/>
      <c r="AC1440" s="581"/>
      <c r="AD1440" s="581"/>
      <c r="AE1440" s="581"/>
      <c r="AF1440" s="581"/>
      <c r="AG1440" s="581"/>
      <c r="AH1440" s="581"/>
      <c r="AJ1440" s="198"/>
      <c r="AL1440" s="681" t="s">
        <v>348</v>
      </c>
      <c r="AM1440" s="681" t="s">
        <v>1986</v>
      </c>
      <c r="AO1440" s="581"/>
      <c r="AP1440" s="581"/>
    </row>
    <row r="1441" spans="10:42">
      <c r="J1441" s="198"/>
      <c r="K1441" s="198"/>
      <c r="L1441" s="198"/>
      <c r="M1441" s="198"/>
      <c r="N1441" s="198"/>
      <c r="X1441" s="581"/>
      <c r="Y1441" s="581"/>
      <c r="Z1441" s="581"/>
      <c r="AA1441" s="581"/>
      <c r="AB1441" s="581"/>
      <c r="AC1441" s="581"/>
      <c r="AD1441" s="581"/>
      <c r="AE1441" s="581"/>
      <c r="AF1441" s="581"/>
      <c r="AG1441" s="581"/>
      <c r="AH1441" s="581"/>
      <c r="AJ1441" s="198"/>
      <c r="AL1441" s="681" t="s">
        <v>690</v>
      </c>
      <c r="AM1441" s="681" t="s">
        <v>670</v>
      </c>
      <c r="AO1441" s="581"/>
      <c r="AP1441" s="581"/>
    </row>
    <row r="1442" spans="10:42">
      <c r="J1442" s="198"/>
      <c r="K1442" s="198"/>
      <c r="L1442" s="198"/>
      <c r="M1442" s="198"/>
      <c r="N1442" s="198"/>
      <c r="X1442" s="581"/>
      <c r="Y1442" s="581"/>
      <c r="Z1442" s="581"/>
      <c r="AA1442" s="581"/>
      <c r="AB1442" s="581"/>
      <c r="AC1442" s="581"/>
      <c r="AD1442" s="581"/>
      <c r="AE1442" s="581"/>
      <c r="AF1442" s="581"/>
      <c r="AG1442" s="581"/>
      <c r="AH1442" s="581"/>
      <c r="AJ1442" s="198"/>
      <c r="AL1442" s="681" t="s">
        <v>690</v>
      </c>
      <c r="AM1442" s="681" t="s">
        <v>989</v>
      </c>
      <c r="AO1442" s="581"/>
      <c r="AP1442" s="581"/>
    </row>
    <row r="1443" spans="10:42">
      <c r="J1443" s="198"/>
      <c r="K1443" s="198"/>
      <c r="L1443" s="198"/>
      <c r="M1443" s="198"/>
      <c r="N1443" s="198"/>
      <c r="X1443" s="581"/>
      <c r="Y1443" s="581"/>
      <c r="Z1443" s="581"/>
      <c r="AA1443" s="581"/>
      <c r="AB1443" s="581"/>
      <c r="AC1443" s="581"/>
      <c r="AD1443" s="581"/>
      <c r="AE1443" s="581"/>
      <c r="AF1443" s="581"/>
      <c r="AG1443" s="581"/>
      <c r="AH1443" s="581"/>
      <c r="AJ1443" s="198"/>
      <c r="AL1443" s="681" t="s">
        <v>690</v>
      </c>
      <c r="AM1443" s="681" t="s">
        <v>1723</v>
      </c>
      <c r="AO1443" s="581"/>
      <c r="AP1443" s="581"/>
    </row>
    <row r="1444" spans="10:42">
      <c r="J1444" s="198"/>
      <c r="K1444" s="198"/>
      <c r="L1444" s="198"/>
      <c r="M1444" s="198"/>
      <c r="N1444" s="198"/>
      <c r="X1444" s="581"/>
      <c r="Y1444" s="581"/>
      <c r="Z1444" s="581"/>
      <c r="AA1444" s="581"/>
      <c r="AB1444" s="581"/>
      <c r="AC1444" s="581"/>
      <c r="AD1444" s="581"/>
      <c r="AE1444" s="581"/>
      <c r="AF1444" s="581"/>
      <c r="AG1444" s="581"/>
      <c r="AH1444" s="581"/>
      <c r="AJ1444" s="198"/>
      <c r="AL1444" s="681" t="s">
        <v>690</v>
      </c>
      <c r="AM1444" s="681" t="s">
        <v>1601</v>
      </c>
      <c r="AO1444" s="581"/>
      <c r="AP1444" s="581"/>
    </row>
    <row r="1445" spans="10:42">
      <c r="J1445" s="198"/>
      <c r="K1445" s="198"/>
      <c r="L1445" s="198"/>
      <c r="M1445" s="198"/>
      <c r="N1445" s="198"/>
      <c r="X1445" s="581"/>
      <c r="Y1445" s="581"/>
      <c r="Z1445" s="581"/>
      <c r="AA1445" s="581"/>
      <c r="AB1445" s="581"/>
      <c r="AC1445" s="581"/>
      <c r="AD1445" s="581"/>
      <c r="AE1445" s="581"/>
      <c r="AF1445" s="581"/>
      <c r="AG1445" s="581"/>
      <c r="AH1445" s="581"/>
      <c r="AJ1445" s="198"/>
      <c r="AL1445" s="681" t="s">
        <v>690</v>
      </c>
      <c r="AM1445" s="681" t="s">
        <v>1655</v>
      </c>
      <c r="AO1445" s="581"/>
      <c r="AP1445" s="581"/>
    </row>
    <row r="1446" spans="10:42">
      <c r="J1446" s="198"/>
      <c r="K1446" s="198"/>
      <c r="L1446" s="198"/>
      <c r="M1446" s="198"/>
      <c r="N1446" s="198"/>
      <c r="X1446" s="581"/>
      <c r="Y1446" s="581"/>
      <c r="Z1446" s="581"/>
      <c r="AA1446" s="581"/>
      <c r="AB1446" s="581"/>
      <c r="AC1446" s="581"/>
      <c r="AD1446" s="581"/>
      <c r="AE1446" s="581"/>
      <c r="AF1446" s="581"/>
      <c r="AG1446" s="581"/>
      <c r="AH1446" s="581"/>
      <c r="AJ1446" s="198"/>
      <c r="AL1446" s="681" t="s">
        <v>690</v>
      </c>
      <c r="AM1446" s="681" t="s">
        <v>1988</v>
      </c>
      <c r="AO1446" s="581"/>
      <c r="AP1446" s="581"/>
    </row>
    <row r="1447" spans="10:42">
      <c r="J1447" s="198"/>
      <c r="K1447" s="198"/>
      <c r="L1447" s="198"/>
      <c r="M1447" s="198"/>
      <c r="N1447" s="198"/>
      <c r="X1447" s="581"/>
      <c r="Y1447" s="581"/>
      <c r="Z1447" s="581"/>
      <c r="AA1447" s="581"/>
      <c r="AB1447" s="581"/>
      <c r="AC1447" s="581"/>
      <c r="AD1447" s="581"/>
      <c r="AE1447" s="581"/>
      <c r="AF1447" s="581"/>
      <c r="AG1447" s="581"/>
      <c r="AH1447" s="581"/>
      <c r="AJ1447" s="198"/>
      <c r="AL1447" s="681" t="s">
        <v>690</v>
      </c>
      <c r="AM1447" s="681" t="s">
        <v>1129</v>
      </c>
      <c r="AO1447" s="581"/>
      <c r="AP1447" s="581"/>
    </row>
    <row r="1448" spans="10:42">
      <c r="J1448" s="198"/>
      <c r="K1448" s="198"/>
      <c r="L1448" s="198"/>
      <c r="M1448" s="198"/>
      <c r="N1448" s="198"/>
      <c r="X1448" s="581"/>
      <c r="Y1448" s="581"/>
      <c r="Z1448" s="581"/>
      <c r="AA1448" s="581"/>
      <c r="AB1448" s="581"/>
      <c r="AC1448" s="581"/>
      <c r="AD1448" s="581"/>
      <c r="AE1448" s="581"/>
      <c r="AF1448" s="581"/>
      <c r="AG1448" s="581"/>
      <c r="AH1448" s="581"/>
      <c r="AJ1448" s="198"/>
      <c r="AL1448" s="681" t="s">
        <v>690</v>
      </c>
      <c r="AM1448" s="681" t="s">
        <v>14</v>
      </c>
      <c r="AO1448" s="581"/>
      <c r="AP1448" s="581"/>
    </row>
    <row r="1449" spans="10:42">
      <c r="J1449" s="198"/>
      <c r="K1449" s="198"/>
      <c r="L1449" s="198"/>
      <c r="M1449" s="198"/>
      <c r="N1449" s="198"/>
      <c r="X1449" s="581"/>
      <c r="Y1449" s="581"/>
      <c r="Z1449" s="581"/>
      <c r="AA1449" s="581"/>
      <c r="AB1449" s="581"/>
      <c r="AC1449" s="581"/>
      <c r="AD1449" s="581"/>
      <c r="AE1449" s="581"/>
      <c r="AF1449" s="581"/>
      <c r="AG1449" s="581"/>
      <c r="AH1449" s="581"/>
      <c r="AJ1449" s="198"/>
      <c r="AL1449" s="681" t="s">
        <v>690</v>
      </c>
      <c r="AM1449" s="681" t="s">
        <v>1304</v>
      </c>
      <c r="AO1449" s="581"/>
      <c r="AP1449" s="581"/>
    </row>
    <row r="1450" spans="10:42">
      <c r="J1450" s="198"/>
      <c r="K1450" s="198"/>
      <c r="L1450" s="198"/>
      <c r="M1450" s="198"/>
      <c r="N1450" s="198"/>
      <c r="X1450" s="581"/>
      <c r="Y1450" s="581"/>
      <c r="Z1450" s="581"/>
      <c r="AA1450" s="581"/>
      <c r="AB1450" s="581"/>
      <c r="AC1450" s="581"/>
      <c r="AD1450" s="581"/>
      <c r="AE1450" s="581"/>
      <c r="AF1450" s="581"/>
      <c r="AG1450" s="581"/>
      <c r="AH1450" s="581"/>
      <c r="AJ1450" s="198"/>
      <c r="AL1450" s="681" t="s">
        <v>690</v>
      </c>
      <c r="AM1450" s="681" t="s">
        <v>172</v>
      </c>
      <c r="AO1450" s="581"/>
      <c r="AP1450" s="581"/>
    </row>
    <row r="1451" spans="10:42">
      <c r="J1451" s="198"/>
      <c r="K1451" s="198"/>
      <c r="L1451" s="198"/>
      <c r="M1451" s="198"/>
      <c r="N1451" s="198"/>
      <c r="X1451" s="581"/>
      <c r="Y1451" s="581"/>
      <c r="Z1451" s="581"/>
      <c r="AA1451" s="581"/>
      <c r="AB1451" s="581"/>
      <c r="AC1451" s="581"/>
      <c r="AD1451" s="581"/>
      <c r="AE1451" s="581"/>
      <c r="AF1451" s="581"/>
      <c r="AG1451" s="581"/>
      <c r="AH1451" s="581"/>
      <c r="AJ1451" s="198"/>
      <c r="AL1451" s="681" t="s">
        <v>690</v>
      </c>
      <c r="AM1451" s="681" t="s">
        <v>890</v>
      </c>
      <c r="AO1451" s="581"/>
      <c r="AP1451" s="581"/>
    </row>
    <row r="1452" spans="10:42">
      <c r="J1452" s="198"/>
      <c r="K1452" s="198"/>
      <c r="L1452" s="198"/>
      <c r="M1452" s="198"/>
      <c r="N1452" s="198"/>
      <c r="X1452" s="581"/>
      <c r="Y1452" s="581"/>
      <c r="Z1452" s="581"/>
      <c r="AA1452" s="581"/>
      <c r="AB1452" s="581"/>
      <c r="AC1452" s="581"/>
      <c r="AD1452" s="581"/>
      <c r="AE1452" s="581"/>
      <c r="AF1452" s="581"/>
      <c r="AG1452" s="581"/>
      <c r="AH1452" s="581"/>
      <c r="AJ1452" s="198"/>
      <c r="AL1452" s="681" t="s">
        <v>690</v>
      </c>
      <c r="AM1452" s="681" t="s">
        <v>1252</v>
      </c>
      <c r="AO1452" s="581"/>
      <c r="AP1452" s="581"/>
    </row>
    <row r="1453" spans="10:42">
      <c r="J1453" s="198"/>
      <c r="K1453" s="198"/>
      <c r="L1453" s="198"/>
      <c r="M1453" s="198"/>
      <c r="N1453" s="198"/>
      <c r="X1453" s="581"/>
      <c r="Y1453" s="581"/>
      <c r="Z1453" s="581"/>
      <c r="AA1453" s="581"/>
      <c r="AB1453" s="581"/>
      <c r="AC1453" s="581"/>
      <c r="AD1453" s="581"/>
      <c r="AE1453" s="581"/>
      <c r="AF1453" s="581"/>
      <c r="AG1453" s="581"/>
      <c r="AH1453" s="581"/>
      <c r="AJ1453" s="198"/>
      <c r="AL1453" s="681" t="s">
        <v>690</v>
      </c>
      <c r="AM1453" s="681" t="s">
        <v>1989</v>
      </c>
      <c r="AO1453" s="581"/>
      <c r="AP1453" s="581"/>
    </row>
    <row r="1454" spans="10:42">
      <c r="J1454" s="198"/>
      <c r="K1454" s="198"/>
      <c r="L1454" s="198"/>
      <c r="M1454" s="198"/>
      <c r="N1454" s="198"/>
      <c r="X1454" s="581"/>
      <c r="Y1454" s="581"/>
      <c r="Z1454" s="581"/>
      <c r="AA1454" s="581"/>
      <c r="AB1454" s="581"/>
      <c r="AC1454" s="581"/>
      <c r="AD1454" s="581"/>
      <c r="AE1454" s="581"/>
      <c r="AF1454" s="581"/>
      <c r="AG1454" s="581"/>
      <c r="AH1454" s="581"/>
      <c r="AJ1454" s="198"/>
      <c r="AL1454" s="681" t="s">
        <v>690</v>
      </c>
      <c r="AM1454" s="681" t="s">
        <v>1990</v>
      </c>
      <c r="AO1454" s="581"/>
      <c r="AP1454" s="581"/>
    </row>
    <row r="1455" spans="10:42">
      <c r="J1455" s="198"/>
      <c r="K1455" s="198"/>
      <c r="L1455" s="198"/>
      <c r="M1455" s="198"/>
      <c r="N1455" s="198"/>
      <c r="X1455" s="581"/>
      <c r="Y1455" s="581"/>
      <c r="Z1455" s="581"/>
      <c r="AA1455" s="581"/>
      <c r="AB1455" s="581"/>
      <c r="AC1455" s="581"/>
      <c r="AD1455" s="581"/>
      <c r="AE1455" s="581"/>
      <c r="AF1455" s="581"/>
      <c r="AG1455" s="581"/>
      <c r="AH1455" s="581"/>
      <c r="AJ1455" s="198"/>
      <c r="AL1455" s="681" t="s">
        <v>690</v>
      </c>
      <c r="AM1455" s="681" t="s">
        <v>1991</v>
      </c>
      <c r="AO1455" s="581"/>
      <c r="AP1455" s="581"/>
    </row>
    <row r="1456" spans="10:42">
      <c r="J1456" s="198"/>
      <c r="K1456" s="198"/>
      <c r="L1456" s="198"/>
      <c r="M1456" s="198"/>
      <c r="N1456" s="198"/>
      <c r="X1456" s="581"/>
      <c r="Y1456" s="581"/>
      <c r="Z1456" s="581"/>
      <c r="AA1456" s="581"/>
      <c r="AB1456" s="581"/>
      <c r="AC1456" s="581"/>
      <c r="AD1456" s="581"/>
      <c r="AE1456" s="581"/>
      <c r="AF1456" s="581"/>
      <c r="AG1456" s="581"/>
      <c r="AH1456" s="581"/>
      <c r="AJ1456" s="198"/>
      <c r="AL1456" s="681" t="s">
        <v>690</v>
      </c>
      <c r="AM1456" s="681" t="s">
        <v>1913</v>
      </c>
      <c r="AO1456" s="581"/>
      <c r="AP1456" s="581"/>
    </row>
    <row r="1457" spans="10:42">
      <c r="J1457" s="198"/>
      <c r="K1457" s="198"/>
      <c r="L1457" s="198"/>
      <c r="M1457" s="198"/>
      <c r="N1457" s="198"/>
      <c r="X1457" s="581"/>
      <c r="Y1457" s="581"/>
      <c r="Z1457" s="581"/>
      <c r="AA1457" s="581"/>
      <c r="AB1457" s="581"/>
      <c r="AC1457" s="581"/>
      <c r="AD1457" s="581"/>
      <c r="AE1457" s="581"/>
      <c r="AF1457" s="581"/>
      <c r="AG1457" s="581"/>
      <c r="AH1457" s="581"/>
      <c r="AJ1457" s="198"/>
      <c r="AL1457" s="681" t="s">
        <v>690</v>
      </c>
      <c r="AM1457" s="681" t="s">
        <v>1992</v>
      </c>
      <c r="AO1457" s="581"/>
      <c r="AP1457" s="581"/>
    </row>
    <row r="1458" spans="10:42">
      <c r="J1458" s="198"/>
      <c r="K1458" s="198"/>
      <c r="L1458" s="198"/>
      <c r="M1458" s="198"/>
      <c r="N1458" s="198"/>
      <c r="X1458" s="581"/>
      <c r="Y1458" s="581"/>
      <c r="Z1458" s="581"/>
      <c r="AA1458" s="581"/>
      <c r="AB1458" s="581"/>
      <c r="AC1458" s="581"/>
      <c r="AD1458" s="581"/>
      <c r="AE1458" s="581"/>
      <c r="AF1458" s="581"/>
      <c r="AG1458" s="581"/>
      <c r="AH1458" s="581"/>
      <c r="AJ1458" s="198"/>
      <c r="AL1458" s="681" t="s">
        <v>690</v>
      </c>
      <c r="AM1458" s="681" t="s">
        <v>1993</v>
      </c>
      <c r="AO1458" s="581"/>
      <c r="AP1458" s="581"/>
    </row>
    <row r="1459" spans="10:42">
      <c r="J1459" s="198"/>
      <c r="K1459" s="198"/>
      <c r="L1459" s="198"/>
      <c r="M1459" s="198"/>
      <c r="N1459" s="198"/>
      <c r="X1459" s="581"/>
      <c r="Y1459" s="581"/>
      <c r="Z1459" s="581"/>
      <c r="AA1459" s="581"/>
      <c r="AB1459" s="581"/>
      <c r="AC1459" s="581"/>
      <c r="AD1459" s="581"/>
      <c r="AE1459" s="581"/>
      <c r="AF1459" s="581"/>
      <c r="AG1459" s="581"/>
      <c r="AH1459" s="581"/>
      <c r="AJ1459" s="198"/>
      <c r="AL1459" s="681" t="s">
        <v>690</v>
      </c>
      <c r="AM1459" s="681" t="s">
        <v>1905</v>
      </c>
      <c r="AO1459" s="581"/>
      <c r="AP1459" s="581"/>
    </row>
    <row r="1460" spans="10:42">
      <c r="J1460" s="198"/>
      <c r="K1460" s="198"/>
      <c r="L1460" s="198"/>
      <c r="M1460" s="198"/>
      <c r="N1460" s="198"/>
      <c r="X1460" s="581"/>
      <c r="Y1460" s="581"/>
      <c r="Z1460" s="581"/>
      <c r="AA1460" s="581"/>
      <c r="AB1460" s="581"/>
      <c r="AC1460" s="581"/>
      <c r="AD1460" s="581"/>
      <c r="AE1460" s="581"/>
      <c r="AF1460" s="581"/>
      <c r="AG1460" s="581"/>
      <c r="AH1460" s="581"/>
      <c r="AJ1460" s="198"/>
      <c r="AL1460" s="681" t="s">
        <v>690</v>
      </c>
      <c r="AM1460" s="681" t="s">
        <v>1994</v>
      </c>
      <c r="AO1460" s="581"/>
      <c r="AP1460" s="581"/>
    </row>
    <row r="1461" spans="10:42">
      <c r="J1461" s="198"/>
      <c r="K1461" s="198"/>
      <c r="L1461" s="198"/>
      <c r="M1461" s="198"/>
      <c r="N1461" s="198"/>
      <c r="X1461" s="581"/>
      <c r="Y1461" s="581"/>
      <c r="Z1461" s="581"/>
      <c r="AA1461" s="581"/>
      <c r="AB1461" s="581"/>
      <c r="AC1461" s="581"/>
      <c r="AD1461" s="581"/>
      <c r="AE1461" s="581"/>
      <c r="AF1461" s="581"/>
      <c r="AG1461" s="581"/>
      <c r="AH1461" s="581"/>
      <c r="AJ1461" s="198"/>
      <c r="AL1461" s="681" t="s">
        <v>690</v>
      </c>
      <c r="AM1461" s="681" t="s">
        <v>988</v>
      </c>
      <c r="AO1461" s="581"/>
      <c r="AP1461" s="581"/>
    </row>
    <row r="1462" spans="10:42">
      <c r="J1462" s="198"/>
      <c r="K1462" s="198"/>
      <c r="L1462" s="198"/>
      <c r="M1462" s="198"/>
      <c r="N1462" s="198"/>
      <c r="X1462" s="581"/>
      <c r="Y1462" s="581"/>
      <c r="Z1462" s="581"/>
      <c r="AA1462" s="581"/>
      <c r="AB1462" s="581"/>
      <c r="AC1462" s="581"/>
      <c r="AD1462" s="581"/>
      <c r="AE1462" s="581"/>
      <c r="AF1462" s="581"/>
      <c r="AG1462" s="581"/>
      <c r="AH1462" s="581"/>
      <c r="AJ1462" s="198"/>
      <c r="AL1462" s="681" t="s">
        <v>690</v>
      </c>
      <c r="AM1462" s="681" t="s">
        <v>255</v>
      </c>
      <c r="AO1462" s="581"/>
      <c r="AP1462" s="581"/>
    </row>
    <row r="1463" spans="10:42">
      <c r="J1463" s="198"/>
      <c r="K1463" s="198"/>
      <c r="L1463" s="198"/>
      <c r="M1463" s="198"/>
      <c r="N1463" s="198"/>
      <c r="X1463" s="581"/>
      <c r="Y1463" s="581"/>
      <c r="Z1463" s="581"/>
      <c r="AA1463" s="581"/>
      <c r="AB1463" s="581"/>
      <c r="AC1463" s="581"/>
      <c r="AD1463" s="581"/>
      <c r="AE1463" s="581"/>
      <c r="AF1463" s="581"/>
      <c r="AG1463" s="581"/>
      <c r="AH1463" s="581"/>
      <c r="AJ1463" s="198"/>
      <c r="AL1463" s="681" t="s">
        <v>690</v>
      </c>
      <c r="AM1463" s="681" t="s">
        <v>874</v>
      </c>
      <c r="AO1463" s="581"/>
      <c r="AP1463" s="581"/>
    </row>
    <row r="1464" spans="10:42">
      <c r="J1464" s="198"/>
      <c r="K1464" s="198"/>
      <c r="L1464" s="198"/>
      <c r="M1464" s="198"/>
      <c r="N1464" s="198"/>
      <c r="X1464" s="581"/>
      <c r="Y1464" s="581"/>
      <c r="Z1464" s="581"/>
      <c r="AA1464" s="581"/>
      <c r="AB1464" s="581"/>
      <c r="AC1464" s="581"/>
      <c r="AD1464" s="581"/>
      <c r="AE1464" s="581"/>
      <c r="AF1464" s="581"/>
      <c r="AG1464" s="581"/>
      <c r="AH1464" s="581"/>
      <c r="AJ1464" s="198"/>
      <c r="AL1464" s="681" t="s">
        <v>690</v>
      </c>
      <c r="AM1464" s="681" t="s">
        <v>530</v>
      </c>
      <c r="AO1464" s="581"/>
      <c r="AP1464" s="581"/>
    </row>
    <row r="1465" spans="10:42">
      <c r="J1465" s="198"/>
      <c r="K1465" s="198"/>
      <c r="L1465" s="198"/>
      <c r="M1465" s="198"/>
      <c r="N1465" s="198"/>
      <c r="X1465" s="581"/>
      <c r="Y1465" s="581"/>
      <c r="Z1465" s="581"/>
      <c r="AA1465" s="581"/>
      <c r="AB1465" s="581"/>
      <c r="AC1465" s="581"/>
      <c r="AD1465" s="581"/>
      <c r="AE1465" s="581"/>
      <c r="AF1465" s="581"/>
      <c r="AG1465" s="581"/>
      <c r="AH1465" s="581"/>
      <c r="AJ1465" s="198"/>
      <c r="AL1465" s="681" t="s">
        <v>690</v>
      </c>
      <c r="AM1465" s="681" t="s">
        <v>1003</v>
      </c>
      <c r="AO1465" s="581"/>
      <c r="AP1465" s="581"/>
    </row>
    <row r="1466" spans="10:42">
      <c r="J1466" s="198"/>
      <c r="K1466" s="198"/>
      <c r="L1466" s="198"/>
      <c r="M1466" s="198"/>
      <c r="N1466" s="198"/>
      <c r="X1466" s="581"/>
      <c r="Y1466" s="581"/>
      <c r="Z1466" s="581"/>
      <c r="AA1466" s="581"/>
      <c r="AB1466" s="581"/>
      <c r="AC1466" s="581"/>
      <c r="AD1466" s="581"/>
      <c r="AE1466" s="581"/>
      <c r="AF1466" s="581"/>
      <c r="AG1466" s="581"/>
      <c r="AH1466" s="581"/>
      <c r="AJ1466" s="198"/>
      <c r="AL1466" s="681" t="s">
        <v>690</v>
      </c>
      <c r="AM1466" s="681" t="s">
        <v>772</v>
      </c>
      <c r="AO1466" s="581"/>
      <c r="AP1466" s="581"/>
    </row>
    <row r="1467" spans="10:42">
      <c r="J1467" s="198"/>
      <c r="K1467" s="198"/>
      <c r="L1467" s="198"/>
      <c r="M1467" s="198"/>
      <c r="N1467" s="198"/>
      <c r="X1467" s="581"/>
      <c r="Y1467" s="581"/>
      <c r="Z1467" s="581"/>
      <c r="AA1467" s="581"/>
      <c r="AB1467" s="581"/>
      <c r="AC1467" s="581"/>
      <c r="AD1467" s="581"/>
      <c r="AE1467" s="581"/>
      <c r="AF1467" s="581"/>
      <c r="AG1467" s="581"/>
      <c r="AH1467" s="581"/>
      <c r="AJ1467" s="198"/>
      <c r="AL1467" s="681" t="s">
        <v>690</v>
      </c>
      <c r="AM1467" s="681" t="s">
        <v>1995</v>
      </c>
      <c r="AO1467" s="581"/>
      <c r="AP1467" s="581"/>
    </row>
    <row r="1468" spans="10:42">
      <c r="J1468" s="198"/>
      <c r="K1468" s="198"/>
      <c r="L1468" s="198"/>
      <c r="M1468" s="198"/>
      <c r="N1468" s="198"/>
      <c r="X1468" s="581"/>
      <c r="Y1468" s="581"/>
      <c r="Z1468" s="581"/>
      <c r="AA1468" s="581"/>
      <c r="AB1468" s="581"/>
      <c r="AC1468" s="581"/>
      <c r="AD1468" s="581"/>
      <c r="AE1468" s="581"/>
      <c r="AF1468" s="581"/>
      <c r="AG1468" s="581"/>
      <c r="AH1468" s="581"/>
      <c r="AJ1468" s="198"/>
      <c r="AL1468" s="681" t="s">
        <v>690</v>
      </c>
      <c r="AM1468" s="681" t="s">
        <v>549</v>
      </c>
      <c r="AO1468" s="581"/>
      <c r="AP1468" s="581"/>
    </row>
    <row r="1469" spans="10:42">
      <c r="J1469" s="198"/>
      <c r="K1469" s="198"/>
      <c r="L1469" s="198"/>
      <c r="M1469" s="198"/>
      <c r="N1469" s="198"/>
      <c r="X1469" s="581"/>
      <c r="Y1469" s="581"/>
      <c r="Z1469" s="581"/>
      <c r="AA1469" s="581"/>
      <c r="AB1469" s="581"/>
      <c r="AC1469" s="581"/>
      <c r="AD1469" s="581"/>
      <c r="AE1469" s="581"/>
      <c r="AF1469" s="581"/>
      <c r="AG1469" s="581"/>
      <c r="AH1469" s="581"/>
      <c r="AJ1469" s="198"/>
      <c r="AL1469" s="681" t="s">
        <v>690</v>
      </c>
      <c r="AM1469" s="681" t="s">
        <v>1996</v>
      </c>
      <c r="AO1469" s="581"/>
      <c r="AP1469" s="581"/>
    </row>
    <row r="1470" spans="10:42">
      <c r="J1470" s="198"/>
      <c r="K1470" s="198"/>
      <c r="L1470" s="198"/>
      <c r="M1470" s="198"/>
      <c r="N1470" s="198"/>
      <c r="X1470" s="581"/>
      <c r="Y1470" s="581"/>
      <c r="Z1470" s="581"/>
      <c r="AA1470" s="581"/>
      <c r="AB1470" s="581"/>
      <c r="AC1470" s="581"/>
      <c r="AD1470" s="581"/>
      <c r="AE1470" s="581"/>
      <c r="AF1470" s="581"/>
      <c r="AG1470" s="581"/>
      <c r="AH1470" s="581"/>
      <c r="AJ1470" s="198"/>
      <c r="AL1470" s="681" t="s">
        <v>690</v>
      </c>
      <c r="AM1470" s="681" t="s">
        <v>1997</v>
      </c>
      <c r="AO1470" s="581"/>
      <c r="AP1470" s="581"/>
    </row>
    <row r="1471" spans="10:42">
      <c r="J1471" s="198"/>
      <c r="K1471" s="198"/>
      <c r="L1471" s="198"/>
      <c r="M1471" s="198"/>
      <c r="N1471" s="198"/>
      <c r="X1471" s="581"/>
      <c r="Y1471" s="581"/>
      <c r="Z1471" s="581"/>
      <c r="AA1471" s="581"/>
      <c r="AB1471" s="581"/>
      <c r="AC1471" s="581"/>
      <c r="AD1471" s="581"/>
      <c r="AE1471" s="581"/>
      <c r="AF1471" s="581"/>
      <c r="AG1471" s="581"/>
      <c r="AH1471" s="581"/>
      <c r="AJ1471" s="198"/>
      <c r="AL1471" s="681" t="s">
        <v>690</v>
      </c>
      <c r="AM1471" s="681" t="s">
        <v>1998</v>
      </c>
      <c r="AO1471" s="581"/>
      <c r="AP1471" s="581"/>
    </row>
    <row r="1472" spans="10:42">
      <c r="J1472" s="198"/>
      <c r="K1472" s="198"/>
      <c r="L1472" s="198"/>
      <c r="M1472" s="198"/>
      <c r="N1472" s="198"/>
      <c r="X1472" s="581"/>
      <c r="Y1472" s="581"/>
      <c r="Z1472" s="581"/>
      <c r="AA1472" s="581"/>
      <c r="AB1472" s="581"/>
      <c r="AC1472" s="581"/>
      <c r="AD1472" s="581"/>
      <c r="AE1472" s="581"/>
      <c r="AF1472" s="581"/>
      <c r="AG1472" s="581"/>
      <c r="AH1472" s="581"/>
      <c r="AJ1472" s="198"/>
      <c r="AL1472" s="681" t="s">
        <v>690</v>
      </c>
      <c r="AM1472" s="681" t="s">
        <v>1999</v>
      </c>
      <c r="AO1472" s="581"/>
      <c r="AP1472" s="581"/>
    </row>
    <row r="1473" spans="10:42">
      <c r="J1473" s="198"/>
      <c r="K1473" s="198"/>
      <c r="L1473" s="198"/>
      <c r="M1473" s="198"/>
      <c r="N1473" s="198"/>
      <c r="X1473" s="581"/>
      <c r="Y1473" s="581"/>
      <c r="Z1473" s="581"/>
      <c r="AA1473" s="581"/>
      <c r="AB1473" s="581"/>
      <c r="AC1473" s="581"/>
      <c r="AD1473" s="581"/>
      <c r="AE1473" s="581"/>
      <c r="AF1473" s="581"/>
      <c r="AG1473" s="581"/>
      <c r="AH1473" s="581"/>
      <c r="AJ1473" s="198"/>
      <c r="AL1473" s="681" t="s">
        <v>690</v>
      </c>
      <c r="AM1473" s="681" t="s">
        <v>2000</v>
      </c>
      <c r="AO1473" s="581"/>
      <c r="AP1473" s="581"/>
    </row>
    <row r="1474" spans="10:42">
      <c r="J1474" s="198"/>
      <c r="K1474" s="198"/>
      <c r="L1474" s="198"/>
      <c r="M1474" s="198"/>
      <c r="N1474" s="198"/>
      <c r="X1474" s="581"/>
      <c r="Y1474" s="581"/>
      <c r="Z1474" s="581"/>
      <c r="AA1474" s="581"/>
      <c r="AB1474" s="581"/>
      <c r="AC1474" s="581"/>
      <c r="AD1474" s="581"/>
      <c r="AE1474" s="581"/>
      <c r="AF1474" s="581"/>
      <c r="AG1474" s="581"/>
      <c r="AH1474" s="581"/>
      <c r="AJ1474" s="198"/>
      <c r="AL1474" s="681" t="s">
        <v>690</v>
      </c>
      <c r="AM1474" s="681" t="s">
        <v>2001</v>
      </c>
      <c r="AO1474" s="581"/>
      <c r="AP1474" s="581"/>
    </row>
    <row r="1475" spans="10:42">
      <c r="J1475" s="198"/>
      <c r="K1475" s="198"/>
      <c r="L1475" s="198"/>
      <c r="M1475" s="198"/>
      <c r="N1475" s="198"/>
      <c r="X1475" s="581"/>
      <c r="Y1475" s="581"/>
      <c r="Z1475" s="581"/>
      <c r="AA1475" s="581"/>
      <c r="AB1475" s="581"/>
      <c r="AC1475" s="581"/>
      <c r="AD1475" s="581"/>
      <c r="AE1475" s="581"/>
      <c r="AF1475" s="581"/>
      <c r="AG1475" s="581"/>
      <c r="AH1475" s="581"/>
      <c r="AJ1475" s="198"/>
      <c r="AL1475" s="681" t="s">
        <v>649</v>
      </c>
      <c r="AM1475" s="681" t="s">
        <v>1486</v>
      </c>
      <c r="AO1475" s="581"/>
      <c r="AP1475" s="581"/>
    </row>
    <row r="1476" spans="10:42">
      <c r="J1476" s="198"/>
      <c r="K1476" s="198"/>
      <c r="L1476" s="198"/>
      <c r="M1476" s="198"/>
      <c r="N1476" s="198"/>
      <c r="X1476" s="581"/>
      <c r="Y1476" s="581"/>
      <c r="Z1476" s="581"/>
      <c r="AA1476" s="581"/>
      <c r="AB1476" s="581"/>
      <c r="AC1476" s="581"/>
      <c r="AD1476" s="581"/>
      <c r="AE1476" s="581"/>
      <c r="AF1476" s="581"/>
      <c r="AG1476" s="581"/>
      <c r="AH1476" s="581"/>
      <c r="AJ1476" s="198"/>
      <c r="AL1476" s="681" t="s">
        <v>649</v>
      </c>
      <c r="AM1476" s="681" t="s">
        <v>1768</v>
      </c>
      <c r="AO1476" s="581"/>
      <c r="AP1476" s="581"/>
    </row>
    <row r="1477" spans="10:42">
      <c r="J1477" s="198"/>
      <c r="K1477" s="198"/>
      <c r="L1477" s="198"/>
      <c r="M1477" s="198"/>
      <c r="N1477" s="198"/>
      <c r="X1477" s="581"/>
      <c r="Y1477" s="581"/>
      <c r="Z1477" s="581"/>
      <c r="AA1477" s="581"/>
      <c r="AB1477" s="581"/>
      <c r="AC1477" s="581"/>
      <c r="AD1477" s="581"/>
      <c r="AE1477" s="581"/>
      <c r="AF1477" s="581"/>
      <c r="AG1477" s="581"/>
      <c r="AH1477" s="581"/>
      <c r="AJ1477" s="198"/>
      <c r="AL1477" s="681" t="s">
        <v>649</v>
      </c>
      <c r="AM1477" s="681" t="s">
        <v>2002</v>
      </c>
      <c r="AO1477" s="581"/>
      <c r="AP1477" s="581"/>
    </row>
    <row r="1478" spans="10:42">
      <c r="J1478" s="198"/>
      <c r="K1478" s="198"/>
      <c r="L1478" s="198"/>
      <c r="M1478" s="198"/>
      <c r="N1478" s="198"/>
      <c r="X1478" s="581"/>
      <c r="Y1478" s="581"/>
      <c r="Z1478" s="581"/>
      <c r="AA1478" s="581"/>
      <c r="AB1478" s="581"/>
      <c r="AC1478" s="581"/>
      <c r="AD1478" s="581"/>
      <c r="AE1478" s="581"/>
      <c r="AF1478" s="581"/>
      <c r="AG1478" s="581"/>
      <c r="AH1478" s="581"/>
      <c r="AJ1478" s="198"/>
      <c r="AL1478" s="681" t="s">
        <v>649</v>
      </c>
      <c r="AM1478" s="681" t="s">
        <v>1793</v>
      </c>
      <c r="AO1478" s="581"/>
      <c r="AP1478" s="581"/>
    </row>
    <row r="1479" spans="10:42">
      <c r="J1479" s="198"/>
      <c r="K1479" s="198"/>
      <c r="L1479" s="198"/>
      <c r="M1479" s="198"/>
      <c r="N1479" s="198"/>
      <c r="X1479" s="581"/>
      <c r="Y1479" s="581"/>
      <c r="Z1479" s="581"/>
      <c r="AA1479" s="581"/>
      <c r="AB1479" s="581"/>
      <c r="AC1479" s="581"/>
      <c r="AD1479" s="581"/>
      <c r="AE1479" s="581"/>
      <c r="AF1479" s="581"/>
      <c r="AG1479" s="581"/>
      <c r="AH1479" s="581"/>
      <c r="AJ1479" s="198"/>
      <c r="AL1479" s="681" t="s">
        <v>649</v>
      </c>
      <c r="AM1479" s="681" t="s">
        <v>87</v>
      </c>
      <c r="AO1479" s="581"/>
      <c r="AP1479" s="581"/>
    </row>
    <row r="1480" spans="10:42">
      <c r="J1480" s="198"/>
      <c r="K1480" s="198"/>
      <c r="L1480" s="198"/>
      <c r="M1480" s="198"/>
      <c r="N1480" s="198"/>
      <c r="X1480" s="581"/>
      <c r="Y1480" s="581"/>
      <c r="Z1480" s="581"/>
      <c r="AA1480" s="581"/>
      <c r="AB1480" s="581"/>
      <c r="AC1480" s="581"/>
      <c r="AD1480" s="581"/>
      <c r="AE1480" s="581"/>
      <c r="AF1480" s="581"/>
      <c r="AG1480" s="581"/>
      <c r="AH1480" s="581"/>
      <c r="AJ1480" s="198"/>
      <c r="AL1480" s="681" t="s">
        <v>649</v>
      </c>
      <c r="AM1480" s="681" t="s">
        <v>1488</v>
      </c>
      <c r="AO1480" s="581"/>
      <c r="AP1480" s="581"/>
    </row>
    <row r="1481" spans="10:42">
      <c r="J1481" s="198"/>
      <c r="K1481" s="198"/>
      <c r="L1481" s="198"/>
      <c r="M1481" s="198"/>
      <c r="N1481" s="198"/>
      <c r="X1481" s="581"/>
      <c r="Y1481" s="581"/>
      <c r="Z1481" s="581"/>
      <c r="AA1481" s="581"/>
      <c r="AB1481" s="581"/>
      <c r="AC1481" s="581"/>
      <c r="AD1481" s="581"/>
      <c r="AE1481" s="581"/>
      <c r="AF1481" s="581"/>
      <c r="AG1481" s="581"/>
      <c r="AH1481" s="581"/>
      <c r="AJ1481" s="198"/>
      <c r="AL1481" s="681" t="s">
        <v>649</v>
      </c>
      <c r="AM1481" s="681" t="s">
        <v>2004</v>
      </c>
      <c r="AO1481" s="581"/>
      <c r="AP1481" s="581"/>
    </row>
    <row r="1482" spans="10:42">
      <c r="J1482" s="198"/>
      <c r="K1482" s="198"/>
      <c r="L1482" s="198"/>
      <c r="M1482" s="198"/>
      <c r="N1482" s="198"/>
      <c r="X1482" s="581"/>
      <c r="Y1482" s="581"/>
      <c r="Z1482" s="581"/>
      <c r="AA1482" s="581"/>
      <c r="AB1482" s="581"/>
      <c r="AC1482" s="581"/>
      <c r="AD1482" s="581"/>
      <c r="AE1482" s="581"/>
      <c r="AF1482" s="581"/>
      <c r="AG1482" s="581"/>
      <c r="AH1482" s="581"/>
      <c r="AJ1482" s="198"/>
      <c r="AL1482" s="681" t="s">
        <v>649</v>
      </c>
      <c r="AM1482" s="681" t="s">
        <v>1485</v>
      </c>
      <c r="AO1482" s="581"/>
      <c r="AP1482" s="581"/>
    </row>
    <row r="1483" spans="10:42">
      <c r="J1483" s="198"/>
      <c r="K1483" s="198"/>
      <c r="L1483" s="198"/>
      <c r="M1483" s="198"/>
      <c r="N1483" s="198"/>
      <c r="X1483" s="581"/>
      <c r="Y1483" s="581"/>
      <c r="Z1483" s="581"/>
      <c r="AA1483" s="581"/>
      <c r="AB1483" s="581"/>
      <c r="AC1483" s="581"/>
      <c r="AD1483" s="581"/>
      <c r="AE1483" s="581"/>
      <c r="AF1483" s="581"/>
      <c r="AG1483" s="581"/>
      <c r="AH1483" s="581"/>
      <c r="AJ1483" s="198"/>
      <c r="AL1483" s="681" t="s">
        <v>649</v>
      </c>
      <c r="AM1483" s="681" t="s">
        <v>1871</v>
      </c>
      <c r="AO1483" s="581"/>
      <c r="AP1483" s="581"/>
    </row>
    <row r="1484" spans="10:42">
      <c r="J1484" s="198"/>
      <c r="K1484" s="198"/>
      <c r="L1484" s="198"/>
      <c r="M1484" s="198"/>
      <c r="N1484" s="198"/>
      <c r="X1484" s="581"/>
      <c r="Y1484" s="581"/>
      <c r="Z1484" s="581"/>
      <c r="AA1484" s="581"/>
      <c r="AB1484" s="581"/>
      <c r="AC1484" s="581"/>
      <c r="AD1484" s="581"/>
      <c r="AE1484" s="581"/>
      <c r="AF1484" s="581"/>
      <c r="AG1484" s="581"/>
      <c r="AH1484" s="581"/>
      <c r="AJ1484" s="198"/>
      <c r="AL1484" s="681" t="s">
        <v>649</v>
      </c>
      <c r="AM1484" s="681" t="s">
        <v>2005</v>
      </c>
      <c r="AO1484" s="581"/>
      <c r="AP1484" s="581"/>
    </row>
    <row r="1485" spans="10:42">
      <c r="J1485" s="198"/>
      <c r="K1485" s="198"/>
      <c r="L1485" s="198"/>
      <c r="M1485" s="198"/>
      <c r="N1485" s="198"/>
      <c r="X1485" s="581"/>
      <c r="Y1485" s="581"/>
      <c r="Z1485" s="581"/>
      <c r="AA1485" s="581"/>
      <c r="AB1485" s="581"/>
      <c r="AC1485" s="581"/>
      <c r="AD1485" s="581"/>
      <c r="AE1485" s="581"/>
      <c r="AF1485" s="581"/>
      <c r="AG1485" s="581"/>
      <c r="AH1485" s="581"/>
      <c r="AJ1485" s="198"/>
      <c r="AL1485" s="681" t="s">
        <v>649</v>
      </c>
      <c r="AM1485" s="681" t="s">
        <v>923</v>
      </c>
      <c r="AO1485" s="581"/>
      <c r="AP1485" s="581"/>
    </row>
    <row r="1486" spans="10:42">
      <c r="J1486" s="198"/>
      <c r="K1486" s="198"/>
      <c r="L1486" s="198"/>
      <c r="M1486" s="198"/>
      <c r="N1486" s="198"/>
      <c r="X1486" s="581"/>
      <c r="Y1486" s="581"/>
      <c r="Z1486" s="581"/>
      <c r="AA1486" s="581"/>
      <c r="AB1486" s="581"/>
      <c r="AC1486" s="581"/>
      <c r="AD1486" s="581"/>
      <c r="AE1486" s="581"/>
      <c r="AF1486" s="581"/>
      <c r="AG1486" s="581"/>
      <c r="AH1486" s="581"/>
      <c r="AJ1486" s="198"/>
      <c r="AL1486" s="681" t="s">
        <v>649</v>
      </c>
      <c r="AM1486" s="681" t="s">
        <v>2006</v>
      </c>
      <c r="AO1486" s="581"/>
      <c r="AP1486" s="581"/>
    </row>
    <row r="1487" spans="10:42">
      <c r="J1487" s="198"/>
      <c r="K1487" s="198"/>
      <c r="L1487" s="198"/>
      <c r="M1487" s="198"/>
      <c r="N1487" s="198"/>
      <c r="X1487" s="581"/>
      <c r="Y1487" s="581"/>
      <c r="Z1487" s="581"/>
      <c r="AA1487" s="581"/>
      <c r="AB1487" s="581"/>
      <c r="AC1487" s="581"/>
      <c r="AD1487" s="581"/>
      <c r="AE1487" s="581"/>
      <c r="AF1487" s="581"/>
      <c r="AG1487" s="581"/>
      <c r="AH1487" s="581"/>
      <c r="AJ1487" s="198"/>
      <c r="AL1487" s="681" t="s">
        <v>649</v>
      </c>
      <c r="AM1487" s="681" t="s">
        <v>112</v>
      </c>
      <c r="AO1487" s="581"/>
      <c r="AP1487" s="581"/>
    </row>
    <row r="1488" spans="10:42">
      <c r="J1488" s="198"/>
      <c r="K1488" s="198"/>
      <c r="L1488" s="198"/>
      <c r="M1488" s="198"/>
      <c r="N1488" s="198"/>
      <c r="X1488" s="581"/>
      <c r="Y1488" s="581"/>
      <c r="Z1488" s="581"/>
      <c r="AA1488" s="581"/>
      <c r="AB1488" s="581"/>
      <c r="AC1488" s="581"/>
      <c r="AD1488" s="581"/>
      <c r="AE1488" s="581"/>
      <c r="AF1488" s="581"/>
      <c r="AG1488" s="581"/>
      <c r="AH1488" s="581"/>
      <c r="AJ1488" s="198"/>
      <c r="AL1488" s="681" t="s">
        <v>649</v>
      </c>
      <c r="AM1488" s="681" t="s">
        <v>2007</v>
      </c>
      <c r="AO1488" s="581"/>
      <c r="AP1488" s="581"/>
    </row>
    <row r="1489" spans="10:42">
      <c r="J1489" s="198"/>
      <c r="K1489" s="198"/>
      <c r="L1489" s="198"/>
      <c r="M1489" s="198"/>
      <c r="N1489" s="198"/>
      <c r="X1489" s="581"/>
      <c r="Y1489" s="581"/>
      <c r="Z1489" s="581"/>
      <c r="AA1489" s="581"/>
      <c r="AB1489" s="581"/>
      <c r="AC1489" s="581"/>
      <c r="AD1489" s="581"/>
      <c r="AE1489" s="581"/>
      <c r="AF1489" s="581"/>
      <c r="AG1489" s="581"/>
      <c r="AH1489" s="581"/>
      <c r="AJ1489" s="198"/>
      <c r="AL1489" s="681" t="s">
        <v>649</v>
      </c>
      <c r="AM1489" s="681" t="s">
        <v>2008</v>
      </c>
      <c r="AO1489" s="581"/>
      <c r="AP1489" s="581"/>
    </row>
    <row r="1490" spans="10:42">
      <c r="J1490" s="198"/>
      <c r="K1490" s="198"/>
      <c r="L1490" s="198"/>
      <c r="M1490" s="198"/>
      <c r="N1490" s="198"/>
      <c r="X1490" s="581"/>
      <c r="Y1490" s="581"/>
      <c r="Z1490" s="581"/>
      <c r="AA1490" s="581"/>
      <c r="AB1490" s="581"/>
      <c r="AC1490" s="581"/>
      <c r="AD1490" s="581"/>
      <c r="AE1490" s="581"/>
      <c r="AF1490" s="581"/>
      <c r="AG1490" s="581"/>
      <c r="AH1490" s="581"/>
      <c r="AJ1490" s="198"/>
      <c r="AL1490" s="681" t="s">
        <v>649</v>
      </c>
      <c r="AM1490" s="681" t="s">
        <v>817</v>
      </c>
      <c r="AO1490" s="581"/>
      <c r="AP1490" s="581"/>
    </row>
    <row r="1491" spans="10:42">
      <c r="J1491" s="198"/>
      <c r="K1491" s="198"/>
      <c r="L1491" s="198"/>
      <c r="M1491" s="198"/>
      <c r="N1491" s="198"/>
      <c r="X1491" s="581"/>
      <c r="Y1491" s="581"/>
      <c r="Z1491" s="581"/>
      <c r="AA1491" s="581"/>
      <c r="AB1491" s="581"/>
      <c r="AC1491" s="581"/>
      <c r="AD1491" s="581"/>
      <c r="AE1491" s="581"/>
      <c r="AF1491" s="581"/>
      <c r="AG1491" s="581"/>
      <c r="AH1491" s="581"/>
      <c r="AJ1491" s="198"/>
      <c r="AL1491" s="681" t="s">
        <v>649</v>
      </c>
      <c r="AM1491" s="681" t="s">
        <v>2009</v>
      </c>
      <c r="AO1491" s="581"/>
      <c r="AP1491" s="581"/>
    </row>
    <row r="1492" spans="10:42">
      <c r="J1492" s="198"/>
      <c r="K1492" s="198"/>
      <c r="L1492" s="198"/>
      <c r="M1492" s="198"/>
      <c r="N1492" s="198"/>
      <c r="X1492" s="581"/>
      <c r="Y1492" s="581"/>
      <c r="Z1492" s="581"/>
      <c r="AA1492" s="581"/>
      <c r="AB1492" s="581"/>
      <c r="AC1492" s="581"/>
      <c r="AD1492" s="581"/>
      <c r="AE1492" s="581"/>
      <c r="AF1492" s="581"/>
      <c r="AG1492" s="581"/>
      <c r="AH1492" s="581"/>
      <c r="AJ1492" s="198"/>
      <c r="AL1492" s="681" t="s">
        <v>649</v>
      </c>
      <c r="AM1492" s="681" t="s">
        <v>1261</v>
      </c>
      <c r="AO1492" s="581"/>
      <c r="AP1492" s="581"/>
    </row>
    <row r="1493" spans="10:42">
      <c r="J1493" s="198"/>
      <c r="K1493" s="198"/>
      <c r="L1493" s="198"/>
      <c r="M1493" s="198"/>
      <c r="N1493" s="198"/>
      <c r="X1493" s="581"/>
      <c r="Y1493" s="581"/>
      <c r="Z1493" s="581"/>
      <c r="AA1493" s="581"/>
      <c r="AB1493" s="581"/>
      <c r="AC1493" s="581"/>
      <c r="AD1493" s="581"/>
      <c r="AE1493" s="581"/>
      <c r="AF1493" s="581"/>
      <c r="AG1493" s="581"/>
      <c r="AH1493" s="581"/>
      <c r="AJ1493" s="198"/>
      <c r="AL1493" s="681" t="s">
        <v>649</v>
      </c>
      <c r="AM1493" s="681" t="s">
        <v>2010</v>
      </c>
      <c r="AO1493" s="581"/>
      <c r="AP1493" s="581"/>
    </row>
    <row r="1494" spans="10:42">
      <c r="J1494" s="198"/>
      <c r="K1494" s="198"/>
      <c r="L1494" s="198"/>
      <c r="M1494" s="198"/>
      <c r="N1494" s="198"/>
      <c r="X1494" s="581"/>
      <c r="Y1494" s="581"/>
      <c r="Z1494" s="581"/>
      <c r="AA1494" s="581"/>
      <c r="AB1494" s="581"/>
      <c r="AC1494" s="581"/>
      <c r="AD1494" s="581"/>
      <c r="AE1494" s="581"/>
      <c r="AF1494" s="581"/>
      <c r="AG1494" s="581"/>
      <c r="AH1494" s="581"/>
      <c r="AJ1494" s="198"/>
      <c r="AL1494" s="681" t="s">
        <v>649</v>
      </c>
      <c r="AM1494" s="681" t="s">
        <v>1263</v>
      </c>
      <c r="AO1494" s="581"/>
      <c r="AP1494" s="581"/>
    </row>
    <row r="1495" spans="10:42">
      <c r="J1495" s="198"/>
      <c r="K1495" s="198"/>
      <c r="L1495" s="198"/>
      <c r="M1495" s="198"/>
      <c r="N1495" s="198"/>
      <c r="X1495" s="581"/>
      <c r="Y1495" s="581"/>
      <c r="Z1495" s="581"/>
      <c r="AA1495" s="581"/>
      <c r="AB1495" s="581"/>
      <c r="AC1495" s="581"/>
      <c r="AD1495" s="581"/>
      <c r="AE1495" s="581"/>
      <c r="AF1495" s="581"/>
      <c r="AG1495" s="581"/>
      <c r="AH1495" s="581"/>
      <c r="AJ1495" s="198"/>
      <c r="AL1495" s="681" t="s">
        <v>649</v>
      </c>
      <c r="AM1495" s="681" t="s">
        <v>625</v>
      </c>
      <c r="AO1495" s="581"/>
      <c r="AP1495" s="581"/>
    </row>
    <row r="1496" spans="10:42">
      <c r="J1496" s="198"/>
      <c r="K1496" s="198"/>
      <c r="L1496" s="198"/>
      <c r="M1496" s="198"/>
      <c r="N1496" s="198"/>
      <c r="X1496" s="581"/>
      <c r="Y1496" s="581"/>
      <c r="Z1496" s="581"/>
      <c r="AA1496" s="581"/>
      <c r="AB1496" s="581"/>
      <c r="AC1496" s="581"/>
      <c r="AD1496" s="581"/>
      <c r="AE1496" s="581"/>
      <c r="AF1496" s="581"/>
      <c r="AG1496" s="581"/>
      <c r="AH1496" s="581"/>
      <c r="AJ1496" s="198"/>
      <c r="AL1496" s="681" t="s">
        <v>649</v>
      </c>
      <c r="AM1496" s="681" t="s">
        <v>1255</v>
      </c>
      <c r="AO1496" s="581"/>
      <c r="AP1496" s="581"/>
    </row>
    <row r="1497" spans="10:42">
      <c r="J1497" s="198"/>
      <c r="K1497" s="198"/>
      <c r="L1497" s="198"/>
      <c r="M1497" s="198"/>
      <c r="N1497" s="198"/>
      <c r="X1497" s="581"/>
      <c r="Y1497" s="581"/>
      <c r="Z1497" s="581"/>
      <c r="AA1497" s="581"/>
      <c r="AB1497" s="581"/>
      <c r="AC1497" s="581"/>
      <c r="AD1497" s="581"/>
      <c r="AE1497" s="581"/>
      <c r="AF1497" s="581"/>
      <c r="AG1497" s="581"/>
      <c r="AH1497" s="581"/>
      <c r="AJ1497" s="198"/>
      <c r="AL1497" s="681" t="s">
        <v>649</v>
      </c>
      <c r="AM1497" s="681" t="s">
        <v>2011</v>
      </c>
      <c r="AO1497" s="581"/>
      <c r="AP1497" s="581"/>
    </row>
    <row r="1498" spans="10:42">
      <c r="J1498" s="198"/>
      <c r="K1498" s="198"/>
      <c r="L1498" s="198"/>
      <c r="M1498" s="198"/>
      <c r="N1498" s="198"/>
      <c r="X1498" s="581"/>
      <c r="Y1498" s="581"/>
      <c r="Z1498" s="581"/>
      <c r="AA1498" s="581"/>
      <c r="AB1498" s="581"/>
      <c r="AC1498" s="581"/>
      <c r="AD1498" s="581"/>
      <c r="AE1498" s="581"/>
      <c r="AF1498" s="581"/>
      <c r="AG1498" s="581"/>
      <c r="AH1498" s="581"/>
      <c r="AJ1498" s="198"/>
      <c r="AL1498" s="681" t="s">
        <v>649</v>
      </c>
      <c r="AM1498" s="681" t="s">
        <v>164</v>
      </c>
      <c r="AO1498" s="581"/>
      <c r="AP1498" s="581"/>
    </row>
    <row r="1499" spans="10:42">
      <c r="J1499" s="198"/>
      <c r="K1499" s="198"/>
      <c r="L1499" s="198"/>
      <c r="M1499" s="198"/>
      <c r="N1499" s="198"/>
      <c r="X1499" s="581"/>
      <c r="Y1499" s="581"/>
      <c r="Z1499" s="581"/>
      <c r="AA1499" s="581"/>
      <c r="AB1499" s="581"/>
      <c r="AC1499" s="581"/>
      <c r="AD1499" s="581"/>
      <c r="AE1499" s="581"/>
      <c r="AF1499" s="581"/>
      <c r="AG1499" s="581"/>
      <c r="AH1499" s="581"/>
      <c r="AJ1499" s="198"/>
      <c r="AL1499" s="681" t="s">
        <v>649</v>
      </c>
      <c r="AM1499" s="681" t="s">
        <v>928</v>
      </c>
      <c r="AO1499" s="581"/>
      <c r="AP1499" s="581"/>
    </row>
    <row r="1500" spans="10:42">
      <c r="J1500" s="198"/>
      <c r="K1500" s="198"/>
      <c r="L1500" s="198"/>
      <c r="M1500" s="198"/>
      <c r="N1500" s="198"/>
      <c r="X1500" s="581"/>
      <c r="Y1500" s="581"/>
      <c r="Z1500" s="581"/>
      <c r="AA1500" s="581"/>
      <c r="AB1500" s="581"/>
      <c r="AC1500" s="581"/>
      <c r="AD1500" s="581"/>
      <c r="AE1500" s="581"/>
      <c r="AF1500" s="581"/>
      <c r="AG1500" s="581"/>
      <c r="AH1500" s="581"/>
      <c r="AJ1500" s="198"/>
      <c r="AL1500" s="681" t="s">
        <v>649</v>
      </c>
      <c r="AM1500" s="681" t="s">
        <v>2012</v>
      </c>
      <c r="AO1500" s="581"/>
      <c r="AP1500" s="581"/>
    </row>
    <row r="1501" spans="10:42">
      <c r="J1501" s="198"/>
      <c r="K1501" s="198"/>
      <c r="L1501" s="198"/>
      <c r="M1501" s="198"/>
      <c r="N1501" s="198"/>
      <c r="X1501" s="581"/>
      <c r="Y1501" s="581"/>
      <c r="Z1501" s="581"/>
      <c r="AA1501" s="581"/>
      <c r="AB1501" s="581"/>
      <c r="AC1501" s="581"/>
      <c r="AD1501" s="581"/>
      <c r="AE1501" s="581"/>
      <c r="AF1501" s="581"/>
      <c r="AG1501" s="581"/>
      <c r="AH1501" s="581"/>
      <c r="AJ1501" s="198"/>
      <c r="AL1501" s="681" t="s">
        <v>649</v>
      </c>
      <c r="AM1501" s="681" t="s">
        <v>2013</v>
      </c>
      <c r="AO1501" s="581"/>
      <c r="AP1501" s="581"/>
    </row>
    <row r="1502" spans="10:42">
      <c r="J1502" s="198"/>
      <c r="K1502" s="198"/>
      <c r="L1502" s="198"/>
      <c r="M1502" s="198"/>
      <c r="N1502" s="198"/>
      <c r="X1502" s="581"/>
      <c r="Y1502" s="581"/>
      <c r="Z1502" s="581"/>
      <c r="AA1502" s="581"/>
      <c r="AB1502" s="581"/>
      <c r="AC1502" s="581"/>
      <c r="AD1502" s="581"/>
      <c r="AE1502" s="581"/>
      <c r="AF1502" s="581"/>
      <c r="AG1502" s="581"/>
      <c r="AH1502" s="581"/>
      <c r="AJ1502" s="198"/>
      <c r="AL1502" s="681" t="s">
        <v>649</v>
      </c>
      <c r="AM1502" s="681" t="s">
        <v>863</v>
      </c>
      <c r="AO1502" s="581"/>
      <c r="AP1502" s="581"/>
    </row>
    <row r="1503" spans="10:42">
      <c r="J1503" s="198"/>
      <c r="K1503" s="198"/>
      <c r="L1503" s="198"/>
      <c r="M1503" s="198"/>
      <c r="N1503" s="198"/>
      <c r="X1503" s="581"/>
      <c r="Y1503" s="581"/>
      <c r="Z1503" s="581"/>
      <c r="AA1503" s="581"/>
      <c r="AB1503" s="581"/>
      <c r="AC1503" s="581"/>
      <c r="AD1503" s="581"/>
      <c r="AE1503" s="581"/>
      <c r="AF1503" s="581"/>
      <c r="AG1503" s="581"/>
      <c r="AH1503" s="581"/>
      <c r="AJ1503" s="198"/>
      <c r="AL1503" s="681" t="s">
        <v>1693</v>
      </c>
      <c r="AM1503" s="681" t="s">
        <v>838</v>
      </c>
      <c r="AO1503" s="581"/>
      <c r="AP1503" s="581"/>
    </row>
    <row r="1504" spans="10:42">
      <c r="J1504" s="198"/>
      <c r="K1504" s="198"/>
      <c r="L1504" s="198"/>
      <c r="M1504" s="198"/>
      <c r="N1504" s="198"/>
      <c r="X1504" s="581"/>
      <c r="Y1504" s="581"/>
      <c r="Z1504" s="581"/>
      <c r="AA1504" s="581"/>
      <c r="AB1504" s="581"/>
      <c r="AC1504" s="581"/>
      <c r="AD1504" s="581"/>
      <c r="AE1504" s="581"/>
      <c r="AF1504" s="581"/>
      <c r="AG1504" s="581"/>
      <c r="AH1504" s="581"/>
      <c r="AJ1504" s="198"/>
      <c r="AL1504" s="681" t="s">
        <v>649</v>
      </c>
      <c r="AM1504" s="681" t="s">
        <v>1528</v>
      </c>
      <c r="AO1504" s="581"/>
      <c r="AP1504" s="581"/>
    </row>
    <row r="1505" spans="10:42">
      <c r="J1505" s="198"/>
      <c r="K1505" s="198"/>
      <c r="L1505" s="198"/>
      <c r="M1505" s="198"/>
      <c r="N1505" s="198"/>
      <c r="X1505" s="581"/>
      <c r="Y1505" s="581"/>
      <c r="Z1505" s="581"/>
      <c r="AA1505" s="581"/>
      <c r="AB1505" s="581"/>
      <c r="AC1505" s="581"/>
      <c r="AD1505" s="581"/>
      <c r="AE1505" s="581"/>
      <c r="AF1505" s="581"/>
      <c r="AG1505" s="581"/>
      <c r="AH1505" s="581"/>
      <c r="AJ1505" s="198"/>
      <c r="AL1505" s="681" t="s">
        <v>649</v>
      </c>
      <c r="AM1505" s="681" t="s">
        <v>1718</v>
      </c>
      <c r="AO1505" s="581"/>
      <c r="AP1505" s="581"/>
    </row>
    <row r="1506" spans="10:42">
      <c r="J1506" s="198"/>
      <c r="K1506" s="198"/>
      <c r="L1506" s="198"/>
      <c r="M1506" s="198"/>
      <c r="N1506" s="198"/>
      <c r="X1506" s="581"/>
      <c r="Y1506" s="581"/>
      <c r="Z1506" s="581"/>
      <c r="AA1506" s="581"/>
      <c r="AB1506" s="581"/>
      <c r="AC1506" s="581"/>
      <c r="AD1506" s="581"/>
      <c r="AE1506" s="581"/>
      <c r="AF1506" s="581"/>
      <c r="AG1506" s="581"/>
      <c r="AH1506" s="581"/>
      <c r="AJ1506" s="198"/>
      <c r="AL1506" s="681" t="s">
        <v>649</v>
      </c>
      <c r="AM1506" s="681" t="s">
        <v>567</v>
      </c>
      <c r="AO1506" s="581"/>
      <c r="AP1506" s="581"/>
    </row>
    <row r="1507" spans="10:42">
      <c r="J1507" s="198"/>
      <c r="K1507" s="198"/>
      <c r="L1507" s="198"/>
      <c r="M1507" s="198"/>
      <c r="N1507" s="198"/>
      <c r="X1507" s="581"/>
      <c r="Y1507" s="581"/>
      <c r="Z1507" s="581"/>
      <c r="AA1507" s="581"/>
      <c r="AB1507" s="581"/>
      <c r="AC1507" s="581"/>
      <c r="AD1507" s="581"/>
      <c r="AE1507" s="581"/>
      <c r="AF1507" s="581"/>
      <c r="AG1507" s="581"/>
      <c r="AH1507" s="581"/>
      <c r="AJ1507" s="198"/>
      <c r="AL1507" s="681" t="s">
        <v>649</v>
      </c>
      <c r="AM1507" s="681" t="s">
        <v>2014</v>
      </c>
      <c r="AO1507" s="581"/>
      <c r="AP1507" s="581"/>
    </row>
    <row r="1508" spans="10:42">
      <c r="J1508" s="198"/>
      <c r="K1508" s="198"/>
      <c r="L1508" s="198"/>
      <c r="M1508" s="198"/>
      <c r="N1508" s="198"/>
      <c r="X1508" s="581"/>
      <c r="Y1508" s="581"/>
      <c r="Z1508" s="581"/>
      <c r="AA1508" s="581"/>
      <c r="AB1508" s="581"/>
      <c r="AC1508" s="581"/>
      <c r="AD1508" s="581"/>
      <c r="AE1508" s="581"/>
      <c r="AF1508" s="581"/>
      <c r="AG1508" s="581"/>
      <c r="AH1508" s="581"/>
      <c r="AJ1508" s="198"/>
      <c r="AL1508" s="681" t="s">
        <v>649</v>
      </c>
      <c r="AM1508" s="681" t="s">
        <v>2015</v>
      </c>
      <c r="AO1508" s="581"/>
      <c r="AP1508" s="581"/>
    </row>
    <row r="1509" spans="10:42">
      <c r="J1509" s="198"/>
      <c r="K1509" s="198"/>
      <c r="L1509" s="198"/>
      <c r="M1509" s="198"/>
      <c r="N1509" s="198"/>
      <c r="X1509" s="581"/>
      <c r="Y1509" s="581"/>
      <c r="Z1509" s="581"/>
      <c r="AA1509" s="581"/>
      <c r="AB1509" s="581"/>
      <c r="AC1509" s="581"/>
      <c r="AD1509" s="581"/>
      <c r="AE1509" s="581"/>
      <c r="AF1509" s="581"/>
      <c r="AG1509" s="581"/>
      <c r="AH1509" s="581"/>
      <c r="AJ1509" s="198"/>
      <c r="AL1509" s="681" t="s">
        <v>649</v>
      </c>
      <c r="AM1509" s="681" t="s">
        <v>1381</v>
      </c>
      <c r="AO1509" s="581"/>
      <c r="AP1509" s="581"/>
    </row>
    <row r="1510" spans="10:42">
      <c r="J1510" s="198"/>
      <c r="K1510" s="198"/>
      <c r="L1510" s="198"/>
      <c r="M1510" s="198"/>
      <c r="N1510" s="198"/>
      <c r="X1510" s="581"/>
      <c r="Y1510" s="581"/>
      <c r="Z1510" s="581"/>
      <c r="AA1510" s="581"/>
      <c r="AB1510" s="581"/>
      <c r="AC1510" s="581"/>
      <c r="AD1510" s="581"/>
      <c r="AE1510" s="581"/>
      <c r="AF1510" s="581"/>
      <c r="AG1510" s="581"/>
      <c r="AH1510" s="581"/>
      <c r="AJ1510" s="198"/>
      <c r="AL1510" s="681" t="s">
        <v>649</v>
      </c>
      <c r="AM1510" s="681" t="s">
        <v>307</v>
      </c>
      <c r="AO1510" s="581"/>
      <c r="AP1510" s="581"/>
    </row>
    <row r="1511" spans="10:42">
      <c r="J1511" s="198"/>
      <c r="K1511" s="198"/>
      <c r="L1511" s="198"/>
      <c r="M1511" s="198"/>
      <c r="N1511" s="198"/>
      <c r="X1511" s="581"/>
      <c r="Y1511" s="581"/>
      <c r="Z1511" s="581"/>
      <c r="AA1511" s="581"/>
      <c r="AB1511" s="581"/>
      <c r="AC1511" s="581"/>
      <c r="AD1511" s="581"/>
      <c r="AE1511" s="581"/>
      <c r="AF1511" s="581"/>
      <c r="AG1511" s="581"/>
      <c r="AH1511" s="581"/>
      <c r="AJ1511" s="198"/>
      <c r="AL1511" s="681" t="s">
        <v>649</v>
      </c>
      <c r="AM1511" s="681" t="s">
        <v>617</v>
      </c>
      <c r="AO1511" s="581"/>
      <c r="AP1511" s="581"/>
    </row>
    <row r="1512" spans="10:42">
      <c r="J1512" s="198"/>
      <c r="K1512" s="198"/>
      <c r="L1512" s="198"/>
      <c r="M1512" s="198"/>
      <c r="N1512" s="198"/>
      <c r="X1512" s="581"/>
      <c r="Y1512" s="581"/>
      <c r="Z1512" s="581"/>
      <c r="AA1512" s="581"/>
      <c r="AB1512" s="581"/>
      <c r="AC1512" s="581"/>
      <c r="AD1512" s="581"/>
      <c r="AE1512" s="581"/>
      <c r="AF1512" s="581"/>
      <c r="AG1512" s="581"/>
      <c r="AH1512" s="581"/>
      <c r="AJ1512" s="198"/>
      <c r="AL1512" s="681" t="s">
        <v>649</v>
      </c>
      <c r="AM1512" s="681" t="s">
        <v>1914</v>
      </c>
      <c r="AO1512" s="581"/>
      <c r="AP1512" s="581"/>
    </row>
    <row r="1513" spans="10:42">
      <c r="J1513" s="198"/>
      <c r="K1513" s="198"/>
      <c r="L1513" s="198"/>
      <c r="M1513" s="198"/>
      <c r="N1513" s="198"/>
      <c r="X1513" s="581"/>
      <c r="Y1513" s="581"/>
      <c r="Z1513" s="581"/>
      <c r="AA1513" s="581"/>
      <c r="AB1513" s="581"/>
      <c r="AC1513" s="581"/>
      <c r="AD1513" s="581"/>
      <c r="AE1513" s="581"/>
      <c r="AF1513" s="581"/>
      <c r="AG1513" s="581"/>
      <c r="AH1513" s="581"/>
      <c r="AJ1513" s="198"/>
      <c r="AL1513" s="681" t="s">
        <v>649</v>
      </c>
      <c r="AM1513" s="681" t="s">
        <v>2016</v>
      </c>
      <c r="AO1513" s="581"/>
      <c r="AP1513" s="581"/>
    </row>
    <row r="1514" spans="10:42">
      <c r="J1514" s="198"/>
      <c r="K1514" s="198"/>
      <c r="L1514" s="198"/>
      <c r="M1514" s="198"/>
      <c r="N1514" s="198"/>
      <c r="X1514" s="581"/>
      <c r="Y1514" s="581"/>
      <c r="Z1514" s="581"/>
      <c r="AA1514" s="581"/>
      <c r="AB1514" s="581"/>
      <c r="AC1514" s="581"/>
      <c r="AD1514" s="581"/>
      <c r="AE1514" s="581"/>
      <c r="AF1514" s="581"/>
      <c r="AG1514" s="581"/>
      <c r="AH1514" s="581"/>
      <c r="AJ1514" s="198"/>
      <c r="AL1514" s="681" t="s">
        <v>649</v>
      </c>
      <c r="AM1514" s="681" t="s">
        <v>1700</v>
      </c>
      <c r="AO1514" s="581"/>
      <c r="AP1514" s="581"/>
    </row>
    <row r="1515" spans="10:42">
      <c r="J1515" s="198"/>
      <c r="K1515" s="198"/>
      <c r="L1515" s="198"/>
      <c r="M1515" s="198"/>
      <c r="N1515" s="198"/>
      <c r="X1515" s="581"/>
      <c r="Y1515" s="581"/>
      <c r="Z1515" s="581"/>
      <c r="AA1515" s="581"/>
      <c r="AB1515" s="581"/>
      <c r="AC1515" s="581"/>
      <c r="AD1515" s="581"/>
      <c r="AE1515" s="581"/>
      <c r="AF1515" s="581"/>
      <c r="AG1515" s="581"/>
      <c r="AH1515" s="581"/>
      <c r="AJ1515" s="198"/>
      <c r="AL1515" s="681" t="s">
        <v>649</v>
      </c>
      <c r="AM1515" s="681" t="s">
        <v>1711</v>
      </c>
      <c r="AO1515" s="581"/>
      <c r="AP1515" s="581"/>
    </row>
    <row r="1516" spans="10:42">
      <c r="J1516" s="198"/>
      <c r="K1516" s="198"/>
      <c r="L1516" s="198"/>
      <c r="M1516" s="198"/>
      <c r="N1516" s="198"/>
      <c r="X1516" s="581"/>
      <c r="Y1516" s="581"/>
      <c r="Z1516" s="581"/>
      <c r="AA1516" s="581"/>
      <c r="AB1516" s="581"/>
      <c r="AC1516" s="581"/>
      <c r="AD1516" s="581"/>
      <c r="AE1516" s="581"/>
      <c r="AF1516" s="581"/>
      <c r="AG1516" s="581"/>
      <c r="AH1516" s="581"/>
      <c r="AJ1516" s="198"/>
      <c r="AL1516" s="681" t="s">
        <v>649</v>
      </c>
      <c r="AM1516" s="681" t="s">
        <v>1260</v>
      </c>
      <c r="AO1516" s="581"/>
      <c r="AP1516" s="581"/>
    </row>
    <row r="1517" spans="10:42">
      <c r="J1517" s="198"/>
      <c r="K1517" s="198"/>
      <c r="L1517" s="198"/>
      <c r="M1517" s="198"/>
      <c r="N1517" s="198"/>
      <c r="X1517" s="581"/>
      <c r="Y1517" s="581"/>
      <c r="Z1517" s="581"/>
      <c r="AA1517" s="581"/>
      <c r="AB1517" s="581"/>
      <c r="AC1517" s="581"/>
      <c r="AD1517" s="581"/>
      <c r="AE1517" s="581"/>
      <c r="AF1517" s="581"/>
      <c r="AG1517" s="581"/>
      <c r="AH1517" s="581"/>
      <c r="AJ1517" s="198"/>
      <c r="AL1517" s="681" t="s">
        <v>649</v>
      </c>
      <c r="AM1517" s="681" t="s">
        <v>1935</v>
      </c>
      <c r="AO1517" s="581"/>
      <c r="AP1517" s="581"/>
    </row>
    <row r="1518" spans="10:42">
      <c r="J1518" s="198"/>
      <c r="K1518" s="198"/>
      <c r="L1518" s="198"/>
      <c r="M1518" s="198"/>
      <c r="N1518" s="198"/>
      <c r="X1518" s="581"/>
      <c r="Y1518" s="581"/>
      <c r="Z1518" s="581"/>
      <c r="AA1518" s="581"/>
      <c r="AB1518" s="581"/>
      <c r="AC1518" s="581"/>
      <c r="AD1518" s="581"/>
      <c r="AE1518" s="581"/>
      <c r="AF1518" s="581"/>
      <c r="AG1518" s="581"/>
      <c r="AH1518" s="581"/>
      <c r="AJ1518" s="198"/>
      <c r="AL1518" s="681" t="s">
        <v>649</v>
      </c>
      <c r="AM1518" s="681" t="s">
        <v>2017</v>
      </c>
      <c r="AO1518" s="581"/>
      <c r="AP1518" s="581"/>
    </row>
    <row r="1519" spans="10:42">
      <c r="J1519" s="198"/>
      <c r="K1519" s="198"/>
      <c r="L1519" s="198"/>
      <c r="M1519" s="198"/>
      <c r="N1519" s="198"/>
      <c r="X1519" s="581"/>
      <c r="Y1519" s="581"/>
      <c r="Z1519" s="581"/>
      <c r="AA1519" s="581"/>
      <c r="AB1519" s="581"/>
      <c r="AC1519" s="581"/>
      <c r="AD1519" s="581"/>
      <c r="AE1519" s="581"/>
      <c r="AF1519" s="581"/>
      <c r="AG1519" s="581"/>
      <c r="AH1519" s="581"/>
      <c r="AJ1519" s="198"/>
      <c r="AL1519" s="681" t="s">
        <v>649</v>
      </c>
      <c r="AM1519" s="681" t="s">
        <v>2018</v>
      </c>
      <c r="AO1519" s="581"/>
      <c r="AP1519" s="581"/>
    </row>
    <row r="1520" spans="10:42">
      <c r="J1520" s="198"/>
      <c r="K1520" s="198"/>
      <c r="L1520" s="198"/>
      <c r="M1520" s="198"/>
      <c r="N1520" s="198"/>
      <c r="X1520" s="581"/>
      <c r="Y1520" s="581"/>
      <c r="Z1520" s="581"/>
      <c r="AA1520" s="581"/>
      <c r="AB1520" s="581"/>
      <c r="AC1520" s="581"/>
      <c r="AD1520" s="581"/>
      <c r="AE1520" s="581"/>
      <c r="AF1520" s="581"/>
      <c r="AG1520" s="581"/>
      <c r="AH1520" s="581"/>
      <c r="AJ1520" s="198"/>
      <c r="AL1520" s="681" t="s">
        <v>649</v>
      </c>
      <c r="AM1520" s="681" t="s">
        <v>2019</v>
      </c>
      <c r="AO1520" s="581"/>
      <c r="AP1520" s="581"/>
    </row>
    <row r="1521" spans="10:42">
      <c r="J1521" s="198"/>
      <c r="K1521" s="198"/>
      <c r="L1521" s="198"/>
      <c r="M1521" s="198"/>
      <c r="N1521" s="198"/>
      <c r="X1521" s="581"/>
      <c r="Y1521" s="581"/>
      <c r="Z1521" s="581"/>
      <c r="AA1521" s="581"/>
      <c r="AB1521" s="581"/>
      <c r="AC1521" s="581"/>
      <c r="AD1521" s="581"/>
      <c r="AE1521" s="581"/>
      <c r="AF1521" s="581"/>
      <c r="AG1521" s="581"/>
      <c r="AH1521" s="581"/>
      <c r="AJ1521" s="198"/>
      <c r="AL1521" s="681" t="s">
        <v>649</v>
      </c>
      <c r="AM1521" s="681" t="s">
        <v>2020</v>
      </c>
      <c r="AO1521" s="581"/>
      <c r="AP1521" s="581"/>
    </row>
    <row r="1522" spans="10:42">
      <c r="J1522" s="198"/>
      <c r="K1522" s="198"/>
      <c r="L1522" s="198"/>
      <c r="M1522" s="198"/>
      <c r="N1522" s="198"/>
      <c r="X1522" s="581"/>
      <c r="Y1522" s="581"/>
      <c r="Z1522" s="581"/>
      <c r="AA1522" s="581"/>
      <c r="AB1522" s="581"/>
      <c r="AC1522" s="581"/>
      <c r="AD1522" s="581"/>
      <c r="AE1522" s="581"/>
      <c r="AF1522" s="581"/>
      <c r="AG1522" s="581"/>
      <c r="AH1522" s="581"/>
      <c r="AJ1522" s="198"/>
      <c r="AL1522" s="681" t="s">
        <v>649</v>
      </c>
      <c r="AM1522" s="681" t="s">
        <v>1858</v>
      </c>
      <c r="AO1522" s="581"/>
      <c r="AP1522" s="581"/>
    </row>
    <row r="1523" spans="10:42">
      <c r="J1523" s="198"/>
      <c r="K1523" s="198"/>
      <c r="L1523" s="198"/>
      <c r="M1523" s="198"/>
      <c r="N1523" s="198"/>
      <c r="X1523" s="581"/>
      <c r="Y1523" s="581"/>
      <c r="Z1523" s="581"/>
      <c r="AA1523" s="581"/>
      <c r="AB1523" s="581"/>
      <c r="AC1523" s="581"/>
      <c r="AD1523" s="581"/>
      <c r="AE1523" s="581"/>
      <c r="AF1523" s="581"/>
      <c r="AG1523" s="581"/>
      <c r="AH1523" s="581"/>
      <c r="AJ1523" s="198"/>
      <c r="AL1523" s="681" t="s">
        <v>649</v>
      </c>
      <c r="AM1523" s="681" t="s">
        <v>2021</v>
      </c>
      <c r="AO1523" s="581"/>
      <c r="AP1523" s="581"/>
    </row>
    <row r="1524" spans="10:42">
      <c r="J1524" s="198"/>
      <c r="K1524" s="198"/>
      <c r="L1524" s="198"/>
      <c r="M1524" s="198"/>
      <c r="N1524" s="198"/>
      <c r="X1524" s="581"/>
      <c r="Y1524" s="581"/>
      <c r="Z1524" s="581"/>
      <c r="AA1524" s="581"/>
      <c r="AB1524" s="581"/>
      <c r="AC1524" s="581"/>
      <c r="AD1524" s="581"/>
      <c r="AE1524" s="581"/>
      <c r="AF1524" s="581"/>
      <c r="AG1524" s="581"/>
      <c r="AH1524" s="581"/>
      <c r="AJ1524" s="198"/>
      <c r="AL1524" s="681" t="s">
        <v>649</v>
      </c>
      <c r="AM1524" s="681" t="s">
        <v>1708</v>
      </c>
      <c r="AO1524" s="581"/>
      <c r="AP1524" s="581"/>
    </row>
    <row r="1525" spans="10:42">
      <c r="J1525" s="198"/>
      <c r="K1525" s="198"/>
      <c r="L1525" s="198"/>
      <c r="M1525" s="198"/>
      <c r="N1525" s="198"/>
      <c r="X1525" s="581"/>
      <c r="Y1525" s="581"/>
      <c r="Z1525" s="581"/>
      <c r="AA1525" s="581"/>
      <c r="AB1525" s="581"/>
      <c r="AC1525" s="581"/>
      <c r="AD1525" s="581"/>
      <c r="AE1525" s="581"/>
      <c r="AF1525" s="581"/>
      <c r="AG1525" s="581"/>
      <c r="AH1525" s="581"/>
      <c r="AJ1525" s="198"/>
      <c r="AL1525" s="681" t="s">
        <v>649</v>
      </c>
      <c r="AM1525" s="681" t="s">
        <v>2022</v>
      </c>
      <c r="AO1525" s="581"/>
      <c r="AP1525" s="581"/>
    </row>
    <row r="1526" spans="10:42">
      <c r="J1526" s="198"/>
      <c r="K1526" s="198"/>
      <c r="L1526" s="198"/>
      <c r="M1526" s="198"/>
      <c r="N1526" s="198"/>
      <c r="X1526" s="581"/>
      <c r="Y1526" s="581"/>
      <c r="Z1526" s="581"/>
      <c r="AA1526" s="581"/>
      <c r="AB1526" s="581"/>
      <c r="AC1526" s="581"/>
      <c r="AD1526" s="581"/>
      <c r="AE1526" s="581"/>
      <c r="AF1526" s="581"/>
      <c r="AG1526" s="581"/>
      <c r="AH1526" s="581"/>
      <c r="AJ1526" s="198"/>
      <c r="AL1526" s="681" t="s">
        <v>649</v>
      </c>
      <c r="AM1526" s="681" t="s">
        <v>1272</v>
      </c>
      <c r="AO1526" s="581"/>
      <c r="AP1526" s="581"/>
    </row>
    <row r="1527" spans="10:42">
      <c r="J1527" s="198"/>
      <c r="K1527" s="198"/>
      <c r="L1527" s="198"/>
      <c r="M1527" s="198"/>
      <c r="N1527" s="198"/>
      <c r="X1527" s="581"/>
      <c r="Y1527" s="581"/>
      <c r="Z1527" s="581"/>
      <c r="AA1527" s="581"/>
      <c r="AB1527" s="581"/>
      <c r="AC1527" s="581"/>
      <c r="AD1527" s="581"/>
      <c r="AE1527" s="581"/>
      <c r="AF1527" s="581"/>
      <c r="AG1527" s="581"/>
      <c r="AH1527" s="581"/>
      <c r="AJ1527" s="198"/>
      <c r="AL1527" s="681" t="s">
        <v>649</v>
      </c>
      <c r="AM1527" s="681" t="s">
        <v>2023</v>
      </c>
      <c r="AO1527" s="581"/>
      <c r="AP1527" s="581"/>
    </row>
    <row r="1528" spans="10:42">
      <c r="J1528" s="198"/>
      <c r="K1528" s="198"/>
      <c r="L1528" s="198"/>
      <c r="M1528" s="198"/>
      <c r="N1528" s="198"/>
      <c r="X1528" s="581"/>
      <c r="Y1528" s="581"/>
      <c r="Z1528" s="581"/>
      <c r="AA1528" s="581"/>
      <c r="AB1528" s="581"/>
      <c r="AC1528" s="581"/>
      <c r="AD1528" s="581"/>
      <c r="AE1528" s="581"/>
      <c r="AF1528" s="581"/>
      <c r="AG1528" s="581"/>
      <c r="AH1528" s="581"/>
      <c r="AJ1528" s="198"/>
      <c r="AL1528" s="681" t="s">
        <v>649</v>
      </c>
      <c r="AM1528" s="681" t="s">
        <v>2024</v>
      </c>
      <c r="AO1528" s="581"/>
      <c r="AP1528" s="581"/>
    </row>
    <row r="1529" spans="10:42">
      <c r="J1529" s="198"/>
      <c r="K1529" s="198"/>
      <c r="L1529" s="198"/>
      <c r="M1529" s="198"/>
      <c r="N1529" s="198"/>
      <c r="X1529" s="581"/>
      <c r="Y1529" s="581"/>
      <c r="Z1529" s="581"/>
      <c r="AA1529" s="581"/>
      <c r="AB1529" s="581"/>
      <c r="AC1529" s="581"/>
      <c r="AD1529" s="581"/>
      <c r="AE1529" s="581"/>
      <c r="AF1529" s="581"/>
      <c r="AG1529" s="581"/>
      <c r="AH1529" s="581"/>
      <c r="AJ1529" s="198"/>
      <c r="AL1529" s="681" t="s">
        <v>649</v>
      </c>
      <c r="AM1529" s="681" t="s">
        <v>1032</v>
      </c>
      <c r="AO1529" s="581"/>
      <c r="AP1529" s="581"/>
    </row>
    <row r="1530" spans="10:42">
      <c r="J1530" s="198"/>
      <c r="K1530" s="198"/>
      <c r="L1530" s="198"/>
      <c r="M1530" s="198"/>
      <c r="N1530" s="198"/>
      <c r="X1530" s="581"/>
      <c r="Y1530" s="581"/>
      <c r="Z1530" s="581"/>
      <c r="AA1530" s="581"/>
      <c r="AB1530" s="581"/>
      <c r="AC1530" s="581"/>
      <c r="AD1530" s="581"/>
      <c r="AE1530" s="581"/>
      <c r="AF1530" s="581"/>
      <c r="AG1530" s="581"/>
      <c r="AH1530" s="581"/>
      <c r="AJ1530" s="198"/>
      <c r="AL1530" s="681" t="s">
        <v>649</v>
      </c>
      <c r="AM1530" s="681" t="s">
        <v>562</v>
      </c>
      <c r="AO1530" s="581"/>
      <c r="AP1530" s="581"/>
    </row>
    <row r="1531" spans="10:42">
      <c r="J1531" s="198"/>
      <c r="K1531" s="198"/>
      <c r="L1531" s="198"/>
      <c r="M1531" s="198"/>
      <c r="N1531" s="198"/>
      <c r="X1531" s="581"/>
      <c r="Y1531" s="581"/>
      <c r="Z1531" s="581"/>
      <c r="AA1531" s="581"/>
      <c r="AB1531" s="581"/>
      <c r="AC1531" s="581"/>
      <c r="AD1531" s="581"/>
      <c r="AE1531" s="581"/>
      <c r="AF1531" s="581"/>
      <c r="AG1531" s="581"/>
      <c r="AH1531" s="581"/>
      <c r="AJ1531" s="198"/>
      <c r="AL1531" s="681" t="s">
        <v>649</v>
      </c>
      <c r="AM1531" s="681" t="s">
        <v>198</v>
      </c>
      <c r="AO1531" s="581"/>
      <c r="AP1531" s="581"/>
    </row>
    <row r="1532" spans="10:42">
      <c r="J1532" s="198"/>
      <c r="K1532" s="198"/>
      <c r="L1532" s="198"/>
      <c r="M1532" s="198"/>
      <c r="N1532" s="198"/>
      <c r="X1532" s="581"/>
      <c r="Y1532" s="581"/>
      <c r="Z1532" s="581"/>
      <c r="AA1532" s="581"/>
      <c r="AB1532" s="581"/>
      <c r="AC1532" s="581"/>
      <c r="AD1532" s="581"/>
      <c r="AE1532" s="581"/>
      <c r="AF1532" s="581"/>
      <c r="AG1532" s="581"/>
      <c r="AH1532" s="581"/>
      <c r="AJ1532" s="198"/>
      <c r="AL1532" s="681" t="s">
        <v>649</v>
      </c>
      <c r="AM1532" s="681" t="s">
        <v>982</v>
      </c>
      <c r="AO1532" s="581"/>
      <c r="AP1532" s="581"/>
    </row>
    <row r="1533" spans="10:42">
      <c r="J1533" s="198"/>
      <c r="K1533" s="198"/>
      <c r="L1533" s="198"/>
      <c r="M1533" s="198"/>
      <c r="N1533" s="198"/>
      <c r="X1533" s="581"/>
      <c r="Y1533" s="581"/>
      <c r="Z1533" s="581"/>
      <c r="AA1533" s="581"/>
      <c r="AB1533" s="581"/>
      <c r="AC1533" s="581"/>
      <c r="AD1533" s="581"/>
      <c r="AE1533" s="581"/>
      <c r="AF1533" s="581"/>
      <c r="AG1533" s="581"/>
      <c r="AH1533" s="581"/>
      <c r="AJ1533" s="198"/>
      <c r="AL1533" s="681" t="s">
        <v>649</v>
      </c>
      <c r="AM1533" s="681" t="s">
        <v>2026</v>
      </c>
      <c r="AO1533" s="581"/>
      <c r="AP1533" s="581"/>
    </row>
    <row r="1534" spans="10:42">
      <c r="J1534" s="198"/>
      <c r="K1534" s="198"/>
      <c r="L1534" s="198"/>
      <c r="M1534" s="198"/>
      <c r="N1534" s="198"/>
      <c r="X1534" s="581"/>
      <c r="Y1534" s="581"/>
      <c r="Z1534" s="581"/>
      <c r="AA1534" s="581"/>
      <c r="AB1534" s="581"/>
      <c r="AC1534" s="581"/>
      <c r="AD1534" s="581"/>
      <c r="AE1534" s="581"/>
      <c r="AF1534" s="581"/>
      <c r="AG1534" s="581"/>
      <c r="AH1534" s="581"/>
      <c r="AJ1534" s="198"/>
      <c r="AL1534" s="681" t="s">
        <v>649</v>
      </c>
      <c r="AM1534" s="681" t="s">
        <v>2028</v>
      </c>
      <c r="AO1534" s="581"/>
      <c r="AP1534" s="581"/>
    </row>
    <row r="1535" spans="10:42">
      <c r="J1535" s="198"/>
      <c r="K1535" s="198"/>
      <c r="L1535" s="198"/>
      <c r="M1535" s="198"/>
      <c r="N1535" s="198"/>
      <c r="X1535" s="581"/>
      <c r="Y1535" s="581"/>
      <c r="Z1535" s="581"/>
      <c r="AA1535" s="581"/>
      <c r="AB1535" s="581"/>
      <c r="AC1535" s="581"/>
      <c r="AD1535" s="581"/>
      <c r="AE1535" s="581"/>
      <c r="AF1535" s="581"/>
      <c r="AG1535" s="581"/>
      <c r="AH1535" s="581"/>
      <c r="AJ1535" s="198"/>
      <c r="AL1535" s="681" t="s">
        <v>697</v>
      </c>
      <c r="AM1535" s="681" t="s">
        <v>1843</v>
      </c>
      <c r="AO1535" s="581"/>
      <c r="AP1535" s="581"/>
    </row>
    <row r="1536" spans="10:42">
      <c r="J1536" s="198"/>
      <c r="K1536" s="198"/>
      <c r="L1536" s="198"/>
      <c r="M1536" s="198"/>
      <c r="N1536" s="198"/>
      <c r="X1536" s="581"/>
      <c r="Y1536" s="581"/>
      <c r="Z1536" s="581"/>
      <c r="AA1536" s="581"/>
      <c r="AB1536" s="581"/>
      <c r="AC1536" s="581"/>
      <c r="AD1536" s="581"/>
      <c r="AE1536" s="581"/>
      <c r="AF1536" s="581"/>
      <c r="AG1536" s="581"/>
      <c r="AH1536" s="581"/>
      <c r="AJ1536" s="198"/>
      <c r="AL1536" s="681" t="s">
        <v>697</v>
      </c>
      <c r="AM1536" s="681" t="s">
        <v>2030</v>
      </c>
      <c r="AO1536" s="581"/>
      <c r="AP1536" s="581"/>
    </row>
    <row r="1537" spans="10:42">
      <c r="J1537" s="198"/>
      <c r="K1537" s="198"/>
      <c r="L1537" s="198"/>
      <c r="M1537" s="198"/>
      <c r="N1537" s="198"/>
      <c r="X1537" s="581"/>
      <c r="Y1537" s="581"/>
      <c r="Z1537" s="581"/>
      <c r="AA1537" s="581"/>
      <c r="AB1537" s="581"/>
      <c r="AC1537" s="581"/>
      <c r="AD1537" s="581"/>
      <c r="AE1537" s="581"/>
      <c r="AF1537" s="581"/>
      <c r="AG1537" s="581"/>
      <c r="AH1537" s="581"/>
      <c r="AJ1537" s="198"/>
      <c r="AL1537" s="681" t="s">
        <v>697</v>
      </c>
      <c r="AM1537" s="681" t="s">
        <v>2031</v>
      </c>
      <c r="AO1537" s="581"/>
      <c r="AP1537" s="581"/>
    </row>
    <row r="1538" spans="10:42">
      <c r="J1538" s="198"/>
      <c r="K1538" s="198"/>
      <c r="L1538" s="198"/>
      <c r="M1538" s="198"/>
      <c r="N1538" s="198"/>
      <c r="X1538" s="581"/>
      <c r="Y1538" s="581"/>
      <c r="Z1538" s="581"/>
      <c r="AA1538" s="581"/>
      <c r="AB1538" s="581"/>
      <c r="AC1538" s="581"/>
      <c r="AD1538" s="581"/>
      <c r="AE1538" s="581"/>
      <c r="AF1538" s="581"/>
      <c r="AG1538" s="581"/>
      <c r="AH1538" s="581"/>
      <c r="AJ1538" s="198"/>
      <c r="AL1538" s="681" t="s">
        <v>697</v>
      </c>
      <c r="AM1538" s="681" t="s">
        <v>2032</v>
      </c>
      <c r="AO1538" s="581"/>
      <c r="AP1538" s="581"/>
    </row>
    <row r="1539" spans="10:42">
      <c r="J1539" s="198"/>
      <c r="K1539" s="198"/>
      <c r="L1539" s="198"/>
      <c r="M1539" s="198"/>
      <c r="N1539" s="198"/>
      <c r="X1539" s="581"/>
      <c r="Y1539" s="581"/>
      <c r="Z1539" s="581"/>
      <c r="AA1539" s="581"/>
      <c r="AB1539" s="581"/>
      <c r="AC1539" s="581"/>
      <c r="AD1539" s="581"/>
      <c r="AE1539" s="581"/>
      <c r="AF1539" s="581"/>
      <c r="AG1539" s="581"/>
      <c r="AH1539" s="581"/>
      <c r="AJ1539" s="198"/>
      <c r="AL1539" s="681" t="s">
        <v>697</v>
      </c>
      <c r="AM1539" s="681" t="s">
        <v>2033</v>
      </c>
      <c r="AO1539" s="581"/>
      <c r="AP1539" s="581"/>
    </row>
    <row r="1540" spans="10:42">
      <c r="J1540" s="198"/>
      <c r="K1540" s="198"/>
      <c r="L1540" s="198"/>
      <c r="M1540" s="198"/>
      <c r="N1540" s="198"/>
      <c r="X1540" s="581"/>
      <c r="Y1540" s="581"/>
      <c r="Z1540" s="581"/>
      <c r="AA1540" s="581"/>
      <c r="AB1540" s="581"/>
      <c r="AC1540" s="581"/>
      <c r="AD1540" s="581"/>
      <c r="AE1540" s="581"/>
      <c r="AF1540" s="581"/>
      <c r="AG1540" s="581"/>
      <c r="AH1540" s="581"/>
      <c r="AJ1540" s="198"/>
      <c r="AL1540" s="681" t="s">
        <v>697</v>
      </c>
      <c r="AM1540" s="681" t="s">
        <v>79</v>
      </c>
      <c r="AO1540" s="581"/>
      <c r="AP1540" s="581"/>
    </row>
    <row r="1541" spans="10:42">
      <c r="J1541" s="198"/>
      <c r="K1541" s="198"/>
      <c r="L1541" s="198"/>
      <c r="M1541" s="198"/>
      <c r="N1541" s="198"/>
      <c r="X1541" s="581"/>
      <c r="Y1541" s="581"/>
      <c r="Z1541" s="581"/>
      <c r="AA1541" s="581"/>
      <c r="AB1541" s="581"/>
      <c r="AC1541" s="581"/>
      <c r="AD1541" s="581"/>
      <c r="AE1541" s="581"/>
      <c r="AF1541" s="581"/>
      <c r="AG1541" s="581"/>
      <c r="AH1541" s="581"/>
      <c r="AJ1541" s="198"/>
      <c r="AL1541" s="681" t="s">
        <v>697</v>
      </c>
      <c r="AM1541" s="681" t="s">
        <v>2035</v>
      </c>
      <c r="AO1541" s="581"/>
      <c r="AP1541" s="581"/>
    </row>
    <row r="1542" spans="10:42">
      <c r="J1542" s="198"/>
      <c r="K1542" s="198"/>
      <c r="L1542" s="198"/>
      <c r="M1542" s="198"/>
      <c r="N1542" s="198"/>
      <c r="X1542" s="581"/>
      <c r="Y1542" s="581"/>
      <c r="Z1542" s="581"/>
      <c r="AA1542" s="581"/>
      <c r="AB1542" s="581"/>
      <c r="AC1542" s="581"/>
      <c r="AD1542" s="581"/>
      <c r="AE1542" s="581"/>
      <c r="AF1542" s="581"/>
      <c r="AG1542" s="581"/>
      <c r="AH1542" s="581"/>
      <c r="AJ1542" s="198"/>
      <c r="AL1542" s="681" t="s">
        <v>697</v>
      </c>
      <c r="AM1542" s="681" t="s">
        <v>2036</v>
      </c>
      <c r="AO1542" s="581"/>
      <c r="AP1542" s="581"/>
    </row>
    <row r="1543" spans="10:42">
      <c r="J1543" s="198"/>
      <c r="K1543" s="198"/>
      <c r="L1543" s="198"/>
      <c r="M1543" s="198"/>
      <c r="N1543" s="198"/>
      <c r="X1543" s="581"/>
      <c r="Y1543" s="581"/>
      <c r="Z1543" s="581"/>
      <c r="AA1543" s="581"/>
      <c r="AB1543" s="581"/>
      <c r="AC1543" s="581"/>
      <c r="AD1543" s="581"/>
      <c r="AE1543" s="581"/>
      <c r="AF1543" s="581"/>
      <c r="AG1543" s="581"/>
      <c r="AH1543" s="581"/>
      <c r="AJ1543" s="198"/>
      <c r="AL1543" s="681" t="s">
        <v>697</v>
      </c>
      <c r="AM1543" s="681" t="s">
        <v>2037</v>
      </c>
      <c r="AO1543" s="581"/>
      <c r="AP1543" s="581"/>
    </row>
    <row r="1544" spans="10:42">
      <c r="J1544" s="198"/>
      <c r="K1544" s="198"/>
      <c r="L1544" s="198"/>
      <c r="M1544" s="198"/>
      <c r="N1544" s="198"/>
      <c r="X1544" s="581"/>
      <c r="Y1544" s="581"/>
      <c r="Z1544" s="581"/>
      <c r="AA1544" s="581"/>
      <c r="AB1544" s="581"/>
      <c r="AC1544" s="581"/>
      <c r="AD1544" s="581"/>
      <c r="AE1544" s="581"/>
      <c r="AF1544" s="581"/>
      <c r="AG1544" s="581"/>
      <c r="AH1544" s="581"/>
      <c r="AJ1544" s="198"/>
      <c r="AL1544" s="681" t="s">
        <v>697</v>
      </c>
      <c r="AM1544" s="681" t="s">
        <v>1641</v>
      </c>
      <c r="AO1544" s="581"/>
      <c r="AP1544" s="581"/>
    </row>
    <row r="1545" spans="10:42">
      <c r="J1545" s="198"/>
      <c r="K1545" s="198"/>
      <c r="L1545" s="198"/>
      <c r="M1545" s="198"/>
      <c r="N1545" s="198"/>
      <c r="X1545" s="581"/>
      <c r="Y1545" s="581"/>
      <c r="Z1545" s="581"/>
      <c r="AA1545" s="581"/>
      <c r="AB1545" s="581"/>
      <c r="AC1545" s="581"/>
      <c r="AD1545" s="581"/>
      <c r="AE1545" s="581"/>
      <c r="AF1545" s="581"/>
      <c r="AG1545" s="581"/>
      <c r="AH1545" s="581"/>
      <c r="AJ1545" s="198"/>
      <c r="AL1545" s="681" t="s">
        <v>697</v>
      </c>
      <c r="AM1545" s="681" t="s">
        <v>1759</v>
      </c>
      <c r="AO1545" s="581"/>
      <c r="AP1545" s="581"/>
    </row>
    <row r="1546" spans="10:42">
      <c r="J1546" s="198"/>
      <c r="K1546" s="198"/>
      <c r="L1546" s="198"/>
      <c r="M1546" s="198"/>
      <c r="N1546" s="198"/>
      <c r="X1546" s="581"/>
      <c r="Y1546" s="581"/>
      <c r="Z1546" s="581"/>
      <c r="AA1546" s="581"/>
      <c r="AB1546" s="581"/>
      <c r="AC1546" s="581"/>
      <c r="AD1546" s="581"/>
      <c r="AE1546" s="581"/>
      <c r="AF1546" s="581"/>
      <c r="AG1546" s="581"/>
      <c r="AH1546" s="581"/>
      <c r="AJ1546" s="198"/>
      <c r="AL1546" s="681" t="s">
        <v>697</v>
      </c>
      <c r="AM1546" s="681" t="s">
        <v>1557</v>
      </c>
      <c r="AO1546" s="581"/>
      <c r="AP1546" s="581"/>
    </row>
    <row r="1547" spans="10:42">
      <c r="J1547" s="198"/>
      <c r="K1547" s="198"/>
      <c r="L1547" s="198"/>
      <c r="M1547" s="198"/>
      <c r="N1547" s="198"/>
      <c r="X1547" s="581"/>
      <c r="Y1547" s="581"/>
      <c r="Z1547" s="581"/>
      <c r="AA1547" s="581"/>
      <c r="AB1547" s="581"/>
      <c r="AC1547" s="581"/>
      <c r="AD1547" s="581"/>
      <c r="AE1547" s="581"/>
      <c r="AF1547" s="581"/>
      <c r="AG1547" s="581"/>
      <c r="AH1547" s="581"/>
      <c r="AJ1547" s="198"/>
      <c r="AL1547" s="681" t="s">
        <v>697</v>
      </c>
      <c r="AM1547" s="681" t="s">
        <v>1123</v>
      </c>
      <c r="AO1547" s="581"/>
      <c r="AP1547" s="581"/>
    </row>
    <row r="1548" spans="10:42">
      <c r="J1548" s="198"/>
      <c r="K1548" s="198"/>
      <c r="L1548" s="198"/>
      <c r="M1548" s="198"/>
      <c r="N1548" s="198"/>
      <c r="X1548" s="581"/>
      <c r="Y1548" s="581"/>
      <c r="Z1548" s="581"/>
      <c r="AA1548" s="581"/>
      <c r="AB1548" s="581"/>
      <c r="AC1548" s="581"/>
      <c r="AD1548" s="581"/>
      <c r="AE1548" s="581"/>
      <c r="AF1548" s="581"/>
      <c r="AG1548" s="581"/>
      <c r="AH1548" s="581"/>
      <c r="AJ1548" s="198"/>
      <c r="AL1548" s="681" t="s">
        <v>697</v>
      </c>
      <c r="AM1548" s="681" t="s">
        <v>544</v>
      </c>
      <c r="AO1548" s="581"/>
      <c r="AP1548" s="581"/>
    </row>
    <row r="1549" spans="10:42">
      <c r="J1549" s="198"/>
      <c r="K1549" s="198"/>
      <c r="L1549" s="198"/>
      <c r="M1549" s="198"/>
      <c r="N1549" s="198"/>
      <c r="X1549" s="581"/>
      <c r="Y1549" s="581"/>
      <c r="Z1549" s="581"/>
      <c r="AA1549" s="581"/>
      <c r="AB1549" s="581"/>
      <c r="AC1549" s="581"/>
      <c r="AD1549" s="581"/>
      <c r="AE1549" s="581"/>
      <c r="AF1549" s="581"/>
      <c r="AG1549" s="581"/>
      <c r="AH1549" s="581"/>
      <c r="AJ1549" s="198"/>
      <c r="AL1549" s="681" t="s">
        <v>697</v>
      </c>
      <c r="AM1549" s="681" t="s">
        <v>2039</v>
      </c>
      <c r="AO1549" s="581"/>
      <c r="AP1549" s="581"/>
    </row>
    <row r="1550" spans="10:42">
      <c r="J1550" s="198"/>
      <c r="K1550" s="198"/>
      <c r="L1550" s="198"/>
      <c r="M1550" s="198"/>
      <c r="N1550" s="198"/>
      <c r="X1550" s="581"/>
      <c r="Y1550" s="581"/>
      <c r="Z1550" s="581"/>
      <c r="AA1550" s="581"/>
      <c r="AB1550" s="581"/>
      <c r="AC1550" s="581"/>
      <c r="AD1550" s="581"/>
      <c r="AE1550" s="581"/>
      <c r="AF1550" s="581"/>
      <c r="AG1550" s="581"/>
      <c r="AH1550" s="581"/>
      <c r="AJ1550" s="198"/>
      <c r="AL1550" s="681" t="s">
        <v>697</v>
      </c>
      <c r="AM1550" s="681" t="s">
        <v>925</v>
      </c>
      <c r="AO1550" s="581"/>
      <c r="AP1550" s="581"/>
    </row>
    <row r="1551" spans="10:42">
      <c r="J1551" s="198"/>
      <c r="K1551" s="198"/>
      <c r="L1551" s="198"/>
      <c r="M1551" s="198"/>
      <c r="N1551" s="198"/>
      <c r="X1551" s="581"/>
      <c r="Y1551" s="581"/>
      <c r="Z1551" s="581"/>
      <c r="AA1551" s="581"/>
      <c r="AB1551" s="581"/>
      <c r="AC1551" s="581"/>
      <c r="AD1551" s="581"/>
      <c r="AE1551" s="581"/>
      <c r="AF1551" s="581"/>
      <c r="AG1551" s="581"/>
      <c r="AH1551" s="581"/>
      <c r="AJ1551" s="198"/>
      <c r="AL1551" s="681" t="s">
        <v>697</v>
      </c>
      <c r="AM1551" s="681" t="s">
        <v>576</v>
      </c>
      <c r="AO1551" s="581"/>
      <c r="AP1551" s="581"/>
    </row>
    <row r="1552" spans="10:42">
      <c r="J1552" s="198"/>
      <c r="K1552" s="198"/>
      <c r="L1552" s="198"/>
      <c r="M1552" s="198"/>
      <c r="N1552" s="198"/>
      <c r="X1552" s="581"/>
      <c r="Y1552" s="581"/>
      <c r="Z1552" s="581"/>
      <c r="AA1552" s="581"/>
      <c r="AB1552" s="581"/>
      <c r="AC1552" s="581"/>
      <c r="AD1552" s="581"/>
      <c r="AE1552" s="581"/>
      <c r="AF1552" s="581"/>
      <c r="AG1552" s="581"/>
      <c r="AH1552" s="581"/>
      <c r="AJ1552" s="198"/>
      <c r="AL1552" s="681" t="s">
        <v>697</v>
      </c>
      <c r="AM1552" s="681" t="s">
        <v>2041</v>
      </c>
      <c r="AO1552" s="581"/>
      <c r="AP1552" s="581"/>
    </row>
    <row r="1553" spans="10:42">
      <c r="J1553" s="198"/>
      <c r="K1553" s="198"/>
      <c r="L1553" s="198"/>
      <c r="M1553" s="198"/>
      <c r="N1553" s="198"/>
      <c r="X1553" s="581"/>
      <c r="Y1553" s="581"/>
      <c r="Z1553" s="581"/>
      <c r="AA1553" s="581"/>
      <c r="AB1553" s="581"/>
      <c r="AC1553" s="581"/>
      <c r="AD1553" s="581"/>
      <c r="AE1553" s="581"/>
      <c r="AF1553" s="581"/>
      <c r="AG1553" s="581"/>
      <c r="AH1553" s="581"/>
      <c r="AJ1553" s="198"/>
      <c r="AL1553" s="681" t="s">
        <v>697</v>
      </c>
      <c r="AM1553" s="681" t="s">
        <v>1466</v>
      </c>
      <c r="AO1553" s="581"/>
      <c r="AP1553" s="581"/>
    </row>
    <row r="1554" spans="10:42">
      <c r="J1554" s="198"/>
      <c r="K1554" s="198"/>
      <c r="L1554" s="198"/>
      <c r="M1554" s="198"/>
      <c r="N1554" s="198"/>
      <c r="X1554" s="581"/>
      <c r="Y1554" s="581"/>
      <c r="Z1554" s="581"/>
      <c r="AA1554" s="581"/>
      <c r="AB1554" s="581"/>
      <c r="AC1554" s="581"/>
      <c r="AD1554" s="581"/>
      <c r="AE1554" s="581"/>
      <c r="AF1554" s="581"/>
      <c r="AG1554" s="581"/>
      <c r="AH1554" s="581"/>
      <c r="AJ1554" s="198"/>
      <c r="AL1554" s="681" t="s">
        <v>697</v>
      </c>
      <c r="AM1554" s="681" t="s">
        <v>318</v>
      </c>
      <c r="AO1554" s="581"/>
      <c r="AP1554" s="581"/>
    </row>
    <row r="1555" spans="10:42">
      <c r="J1555" s="198"/>
      <c r="K1555" s="198"/>
      <c r="L1555" s="198"/>
      <c r="M1555" s="198"/>
      <c r="N1555" s="198"/>
      <c r="X1555" s="581"/>
      <c r="Y1555" s="581"/>
      <c r="Z1555" s="581"/>
      <c r="AA1555" s="581"/>
      <c r="AB1555" s="581"/>
      <c r="AC1555" s="581"/>
      <c r="AD1555" s="581"/>
      <c r="AE1555" s="581"/>
      <c r="AF1555" s="581"/>
      <c r="AG1555" s="581"/>
      <c r="AH1555" s="581"/>
      <c r="AJ1555" s="198"/>
      <c r="AL1555" s="681" t="s">
        <v>709</v>
      </c>
      <c r="AM1555" s="681" t="s">
        <v>914</v>
      </c>
      <c r="AO1555" s="581"/>
      <c r="AP1555" s="581"/>
    </row>
    <row r="1556" spans="10:42">
      <c r="J1556" s="198"/>
      <c r="K1556" s="198"/>
      <c r="L1556" s="198"/>
      <c r="M1556" s="198"/>
      <c r="N1556" s="198"/>
      <c r="X1556" s="581"/>
      <c r="Y1556" s="581"/>
      <c r="Z1556" s="581"/>
      <c r="AA1556" s="581"/>
      <c r="AB1556" s="581"/>
      <c r="AC1556" s="581"/>
      <c r="AD1556" s="581"/>
      <c r="AE1556" s="581"/>
      <c r="AF1556" s="581"/>
      <c r="AG1556" s="581"/>
      <c r="AH1556" s="581"/>
      <c r="AJ1556" s="198"/>
      <c r="AL1556" s="681" t="s">
        <v>709</v>
      </c>
      <c r="AM1556" s="681" t="s">
        <v>122</v>
      </c>
      <c r="AO1556" s="581"/>
      <c r="AP1556" s="581"/>
    </row>
    <row r="1557" spans="10:42">
      <c r="J1557" s="198"/>
      <c r="K1557" s="198"/>
      <c r="L1557" s="198"/>
      <c r="M1557" s="198"/>
      <c r="N1557" s="198"/>
      <c r="X1557" s="581"/>
      <c r="Y1557" s="581"/>
      <c r="Z1557" s="581"/>
      <c r="AA1557" s="581"/>
      <c r="AB1557" s="581"/>
      <c r="AC1557" s="581"/>
      <c r="AD1557" s="581"/>
      <c r="AE1557" s="581"/>
      <c r="AF1557" s="581"/>
      <c r="AG1557" s="581"/>
      <c r="AH1557" s="581"/>
      <c r="AJ1557" s="198"/>
      <c r="AL1557" s="681" t="s">
        <v>709</v>
      </c>
      <c r="AM1557" s="681" t="s">
        <v>463</v>
      </c>
      <c r="AO1557" s="581"/>
      <c r="AP1557" s="581"/>
    </row>
    <row r="1558" spans="10:42">
      <c r="J1558" s="198"/>
      <c r="K1558" s="198"/>
      <c r="L1558" s="198"/>
      <c r="M1558" s="198"/>
      <c r="N1558" s="198"/>
      <c r="X1558" s="581"/>
      <c r="Y1558" s="581"/>
      <c r="Z1558" s="581"/>
      <c r="AA1558" s="581"/>
      <c r="AB1558" s="581"/>
      <c r="AC1558" s="581"/>
      <c r="AD1558" s="581"/>
      <c r="AE1558" s="581"/>
      <c r="AF1558" s="581"/>
      <c r="AG1558" s="581"/>
      <c r="AH1558" s="581"/>
      <c r="AJ1558" s="198"/>
      <c r="AL1558" s="681" t="s">
        <v>709</v>
      </c>
      <c r="AM1558" s="681" t="s">
        <v>1875</v>
      </c>
      <c r="AO1558" s="581"/>
      <c r="AP1558" s="581"/>
    </row>
    <row r="1559" spans="10:42">
      <c r="J1559" s="198"/>
      <c r="K1559" s="198"/>
      <c r="L1559" s="198"/>
      <c r="M1559" s="198"/>
      <c r="N1559" s="198"/>
      <c r="X1559" s="581"/>
      <c r="Y1559" s="581"/>
      <c r="Z1559" s="581"/>
      <c r="AA1559" s="581"/>
      <c r="AB1559" s="581"/>
      <c r="AC1559" s="581"/>
      <c r="AD1559" s="581"/>
      <c r="AE1559" s="581"/>
      <c r="AF1559" s="581"/>
      <c r="AG1559" s="581"/>
      <c r="AH1559" s="581"/>
      <c r="AJ1559" s="198"/>
      <c r="AL1559" s="681" t="s">
        <v>709</v>
      </c>
      <c r="AM1559" s="681" t="s">
        <v>2042</v>
      </c>
      <c r="AO1559" s="581"/>
      <c r="AP1559" s="581"/>
    </row>
    <row r="1560" spans="10:42">
      <c r="J1560" s="198"/>
      <c r="K1560" s="198"/>
      <c r="L1560" s="198"/>
      <c r="M1560" s="198"/>
      <c r="N1560" s="198"/>
      <c r="X1560" s="581"/>
      <c r="Y1560" s="581"/>
      <c r="Z1560" s="581"/>
      <c r="AA1560" s="581"/>
      <c r="AB1560" s="581"/>
      <c r="AC1560" s="581"/>
      <c r="AD1560" s="581"/>
      <c r="AE1560" s="581"/>
      <c r="AF1560" s="581"/>
      <c r="AG1560" s="581"/>
      <c r="AH1560" s="581"/>
      <c r="AJ1560" s="198"/>
      <c r="AL1560" s="681" t="s">
        <v>709</v>
      </c>
      <c r="AM1560" s="681" t="s">
        <v>1108</v>
      </c>
      <c r="AO1560" s="581"/>
      <c r="AP1560" s="581"/>
    </row>
    <row r="1561" spans="10:42">
      <c r="J1561" s="198"/>
      <c r="K1561" s="198"/>
      <c r="L1561" s="198"/>
      <c r="M1561" s="198"/>
      <c r="N1561" s="198"/>
      <c r="X1561" s="581"/>
      <c r="Y1561" s="581"/>
      <c r="Z1561" s="581"/>
      <c r="AA1561" s="581"/>
      <c r="AB1561" s="581"/>
      <c r="AC1561" s="581"/>
      <c r="AD1561" s="581"/>
      <c r="AE1561" s="581"/>
      <c r="AF1561" s="581"/>
      <c r="AG1561" s="581"/>
      <c r="AH1561" s="581"/>
      <c r="AJ1561" s="198"/>
      <c r="AL1561" s="681" t="s">
        <v>709</v>
      </c>
      <c r="AM1561" s="681" t="s">
        <v>2043</v>
      </c>
      <c r="AO1561" s="581"/>
      <c r="AP1561" s="581"/>
    </row>
    <row r="1562" spans="10:42">
      <c r="J1562" s="198"/>
      <c r="K1562" s="198"/>
      <c r="L1562" s="198"/>
      <c r="M1562" s="198"/>
      <c r="N1562" s="198"/>
      <c r="X1562" s="581"/>
      <c r="Y1562" s="581"/>
      <c r="Z1562" s="581"/>
      <c r="AA1562" s="581"/>
      <c r="AB1562" s="581"/>
      <c r="AC1562" s="581"/>
      <c r="AD1562" s="581"/>
      <c r="AE1562" s="581"/>
      <c r="AF1562" s="581"/>
      <c r="AG1562" s="581"/>
      <c r="AH1562" s="581"/>
      <c r="AJ1562" s="198"/>
      <c r="AL1562" s="681" t="s">
        <v>709</v>
      </c>
      <c r="AM1562" s="681" t="s">
        <v>2044</v>
      </c>
      <c r="AO1562" s="581"/>
      <c r="AP1562" s="581"/>
    </row>
    <row r="1563" spans="10:42">
      <c r="J1563" s="198"/>
      <c r="K1563" s="198"/>
      <c r="L1563" s="198"/>
      <c r="M1563" s="198"/>
      <c r="N1563" s="198"/>
      <c r="X1563" s="581"/>
      <c r="Y1563" s="581"/>
      <c r="Z1563" s="581"/>
      <c r="AA1563" s="581"/>
      <c r="AB1563" s="581"/>
      <c r="AC1563" s="581"/>
      <c r="AD1563" s="581"/>
      <c r="AE1563" s="581"/>
      <c r="AF1563" s="581"/>
      <c r="AG1563" s="581"/>
      <c r="AH1563" s="581"/>
      <c r="AJ1563" s="198"/>
      <c r="AL1563" s="681" t="s">
        <v>709</v>
      </c>
      <c r="AM1563" s="681" t="s">
        <v>747</v>
      </c>
      <c r="AO1563" s="581"/>
      <c r="AP1563" s="581"/>
    </row>
    <row r="1564" spans="10:42">
      <c r="J1564" s="198"/>
      <c r="K1564" s="198"/>
      <c r="L1564" s="198"/>
      <c r="M1564" s="198"/>
      <c r="N1564" s="198"/>
      <c r="X1564" s="581"/>
      <c r="Y1564" s="581"/>
      <c r="Z1564" s="581"/>
      <c r="AA1564" s="581"/>
      <c r="AB1564" s="581"/>
      <c r="AC1564" s="581"/>
      <c r="AD1564" s="581"/>
      <c r="AE1564" s="581"/>
      <c r="AF1564" s="581"/>
      <c r="AG1564" s="581"/>
      <c r="AH1564" s="581"/>
      <c r="AJ1564" s="198"/>
      <c r="AL1564" s="681" t="s">
        <v>709</v>
      </c>
      <c r="AM1564" s="681" t="s">
        <v>1514</v>
      </c>
      <c r="AO1564" s="581"/>
      <c r="AP1564" s="581"/>
    </row>
    <row r="1565" spans="10:42">
      <c r="J1565" s="198"/>
      <c r="K1565" s="198"/>
      <c r="L1565" s="198"/>
      <c r="M1565" s="198"/>
      <c r="N1565" s="198"/>
      <c r="X1565" s="581"/>
      <c r="Y1565" s="581"/>
      <c r="Z1565" s="581"/>
      <c r="AA1565" s="581"/>
      <c r="AB1565" s="581"/>
      <c r="AC1565" s="581"/>
      <c r="AD1565" s="581"/>
      <c r="AE1565" s="581"/>
      <c r="AF1565" s="581"/>
      <c r="AG1565" s="581"/>
      <c r="AH1565" s="581"/>
      <c r="AJ1565" s="198"/>
      <c r="AL1565" s="681" t="s">
        <v>709</v>
      </c>
      <c r="AM1565" s="681" t="s">
        <v>1794</v>
      </c>
      <c r="AO1565" s="581"/>
      <c r="AP1565" s="581"/>
    </row>
    <row r="1566" spans="10:42">
      <c r="J1566" s="198"/>
      <c r="K1566" s="198"/>
      <c r="L1566" s="198"/>
      <c r="M1566" s="198"/>
      <c r="N1566" s="198"/>
      <c r="X1566" s="581"/>
      <c r="Y1566" s="581"/>
      <c r="Z1566" s="581"/>
      <c r="AA1566" s="581"/>
      <c r="AB1566" s="581"/>
      <c r="AC1566" s="581"/>
      <c r="AD1566" s="581"/>
      <c r="AE1566" s="581"/>
      <c r="AF1566" s="581"/>
      <c r="AG1566" s="581"/>
      <c r="AH1566" s="581"/>
      <c r="AJ1566" s="198"/>
      <c r="AL1566" s="681" t="s">
        <v>709</v>
      </c>
      <c r="AM1566" s="681" t="s">
        <v>53</v>
      </c>
      <c r="AO1566" s="581"/>
      <c r="AP1566" s="581"/>
    </row>
    <row r="1567" spans="10:42">
      <c r="J1567" s="198"/>
      <c r="K1567" s="198"/>
      <c r="L1567" s="198"/>
      <c r="M1567" s="198"/>
      <c r="N1567" s="198"/>
      <c r="X1567" s="581"/>
      <c r="Y1567" s="581"/>
      <c r="Z1567" s="581"/>
      <c r="AA1567" s="581"/>
      <c r="AB1567" s="581"/>
      <c r="AC1567" s="581"/>
      <c r="AD1567" s="581"/>
      <c r="AE1567" s="581"/>
      <c r="AF1567" s="581"/>
      <c r="AG1567" s="581"/>
      <c r="AH1567" s="581"/>
      <c r="AJ1567" s="198"/>
      <c r="AL1567" s="681" t="s">
        <v>709</v>
      </c>
      <c r="AM1567" s="681" t="s">
        <v>1967</v>
      </c>
      <c r="AO1567" s="581"/>
      <c r="AP1567" s="581"/>
    </row>
    <row r="1568" spans="10:42">
      <c r="J1568" s="198"/>
      <c r="K1568" s="198"/>
      <c r="L1568" s="198"/>
      <c r="M1568" s="198"/>
      <c r="N1568" s="198"/>
      <c r="X1568" s="581"/>
      <c r="Y1568" s="581"/>
      <c r="Z1568" s="581"/>
      <c r="AA1568" s="581"/>
      <c r="AB1568" s="581"/>
      <c r="AC1568" s="581"/>
      <c r="AD1568" s="581"/>
      <c r="AE1568" s="581"/>
      <c r="AF1568" s="581"/>
      <c r="AG1568" s="581"/>
      <c r="AH1568" s="581"/>
      <c r="AJ1568" s="198"/>
      <c r="AL1568" s="681" t="s">
        <v>709</v>
      </c>
      <c r="AM1568" s="681" t="s">
        <v>1483</v>
      </c>
      <c r="AO1568" s="581"/>
      <c r="AP1568" s="581"/>
    </row>
    <row r="1569" spans="10:42">
      <c r="J1569" s="198"/>
      <c r="K1569" s="198"/>
      <c r="L1569" s="198"/>
      <c r="M1569" s="198"/>
      <c r="N1569" s="198"/>
      <c r="X1569" s="581"/>
      <c r="Y1569" s="581"/>
      <c r="Z1569" s="581"/>
      <c r="AA1569" s="581"/>
      <c r="AB1569" s="581"/>
      <c r="AC1569" s="581"/>
      <c r="AD1569" s="581"/>
      <c r="AE1569" s="581"/>
      <c r="AF1569" s="581"/>
      <c r="AG1569" s="581"/>
      <c r="AH1569" s="581"/>
      <c r="AJ1569" s="198"/>
      <c r="AL1569" s="681" t="s">
        <v>709</v>
      </c>
      <c r="AM1569" s="681" t="s">
        <v>2045</v>
      </c>
      <c r="AO1569" s="581"/>
      <c r="AP1569" s="581"/>
    </row>
    <row r="1570" spans="10:42">
      <c r="J1570" s="198"/>
      <c r="K1570" s="198"/>
      <c r="L1570" s="198"/>
      <c r="M1570" s="198"/>
      <c r="N1570" s="198"/>
      <c r="X1570" s="581"/>
      <c r="Y1570" s="581"/>
      <c r="Z1570" s="581"/>
      <c r="AA1570" s="581"/>
      <c r="AB1570" s="581"/>
      <c r="AC1570" s="581"/>
      <c r="AD1570" s="581"/>
      <c r="AE1570" s="581"/>
      <c r="AF1570" s="581"/>
      <c r="AG1570" s="581"/>
      <c r="AH1570" s="581"/>
      <c r="AJ1570" s="198"/>
      <c r="AL1570" s="681" t="s">
        <v>709</v>
      </c>
      <c r="AM1570" s="681" t="s">
        <v>2046</v>
      </c>
      <c r="AO1570" s="581"/>
      <c r="AP1570" s="581"/>
    </row>
    <row r="1571" spans="10:42">
      <c r="J1571" s="198"/>
      <c r="K1571" s="198"/>
      <c r="L1571" s="198"/>
      <c r="M1571" s="198"/>
      <c r="N1571" s="198"/>
      <c r="X1571" s="581"/>
      <c r="Y1571" s="581"/>
      <c r="Z1571" s="581"/>
      <c r="AA1571" s="581"/>
      <c r="AB1571" s="581"/>
      <c r="AC1571" s="581"/>
      <c r="AD1571" s="581"/>
      <c r="AE1571" s="581"/>
      <c r="AF1571" s="581"/>
      <c r="AG1571" s="581"/>
      <c r="AH1571" s="581"/>
      <c r="AJ1571" s="198"/>
      <c r="AL1571" s="681" t="s">
        <v>709</v>
      </c>
      <c r="AM1571" s="681" t="s">
        <v>2047</v>
      </c>
      <c r="AO1571" s="581"/>
      <c r="AP1571" s="581"/>
    </row>
    <row r="1572" spans="10:42">
      <c r="J1572" s="198"/>
      <c r="K1572" s="198"/>
      <c r="L1572" s="198"/>
      <c r="M1572" s="198"/>
      <c r="N1572" s="198"/>
      <c r="X1572" s="581"/>
      <c r="Y1572" s="581"/>
      <c r="Z1572" s="581"/>
      <c r="AA1572" s="581"/>
      <c r="AB1572" s="581"/>
      <c r="AC1572" s="581"/>
      <c r="AD1572" s="581"/>
      <c r="AE1572" s="581"/>
      <c r="AF1572" s="581"/>
      <c r="AG1572" s="581"/>
      <c r="AH1572" s="581"/>
      <c r="AJ1572" s="198"/>
      <c r="AL1572" s="681" t="s">
        <v>709</v>
      </c>
      <c r="AM1572" s="681" t="s">
        <v>2048</v>
      </c>
      <c r="AO1572" s="581"/>
      <c r="AP1572" s="581"/>
    </row>
    <row r="1573" spans="10:42">
      <c r="J1573" s="198"/>
      <c r="K1573" s="198"/>
      <c r="L1573" s="198"/>
      <c r="M1573" s="198"/>
      <c r="N1573" s="198"/>
      <c r="X1573" s="581"/>
      <c r="Y1573" s="581"/>
      <c r="Z1573" s="581"/>
      <c r="AA1573" s="581"/>
      <c r="AB1573" s="581"/>
      <c r="AC1573" s="581"/>
      <c r="AD1573" s="581"/>
      <c r="AE1573" s="581"/>
      <c r="AF1573" s="581"/>
      <c r="AG1573" s="581"/>
      <c r="AH1573" s="581"/>
      <c r="AJ1573" s="198"/>
      <c r="AL1573" s="681" t="s">
        <v>709</v>
      </c>
      <c r="AM1573" s="681" t="s">
        <v>2049</v>
      </c>
      <c r="AO1573" s="581"/>
      <c r="AP1573" s="581"/>
    </row>
    <row r="1574" spans="10:42">
      <c r="J1574" s="198"/>
      <c r="K1574" s="198"/>
      <c r="L1574" s="198"/>
      <c r="M1574" s="198"/>
      <c r="N1574" s="198"/>
      <c r="X1574" s="581"/>
      <c r="Y1574" s="581"/>
      <c r="Z1574" s="581"/>
      <c r="AA1574" s="581"/>
      <c r="AB1574" s="581"/>
      <c r="AC1574" s="581"/>
      <c r="AD1574" s="581"/>
      <c r="AE1574" s="581"/>
      <c r="AF1574" s="581"/>
      <c r="AG1574" s="581"/>
      <c r="AH1574" s="581"/>
      <c r="AJ1574" s="198"/>
      <c r="AL1574" s="681" t="s">
        <v>709</v>
      </c>
      <c r="AM1574" s="681" t="s">
        <v>919</v>
      </c>
      <c r="AO1574" s="581"/>
      <c r="AP1574" s="581"/>
    </row>
    <row r="1575" spans="10:42">
      <c r="J1575" s="198"/>
      <c r="K1575" s="198"/>
      <c r="L1575" s="198"/>
      <c r="M1575" s="198"/>
      <c r="N1575" s="198"/>
      <c r="X1575" s="581"/>
      <c r="Y1575" s="581"/>
      <c r="Z1575" s="581"/>
      <c r="AA1575" s="581"/>
      <c r="AB1575" s="581"/>
      <c r="AC1575" s="581"/>
      <c r="AD1575" s="581"/>
      <c r="AE1575" s="581"/>
      <c r="AF1575" s="581"/>
      <c r="AG1575" s="581"/>
      <c r="AH1575" s="581"/>
      <c r="AJ1575" s="198"/>
      <c r="AL1575" s="681" t="s">
        <v>709</v>
      </c>
      <c r="AM1575" s="681" t="s">
        <v>1008</v>
      </c>
      <c r="AO1575" s="581"/>
      <c r="AP1575" s="581"/>
    </row>
    <row r="1576" spans="10:42">
      <c r="J1576" s="198"/>
      <c r="K1576" s="198"/>
      <c r="L1576" s="198"/>
      <c r="M1576" s="198"/>
      <c r="N1576" s="198"/>
      <c r="X1576" s="581"/>
      <c r="Y1576" s="581"/>
      <c r="Z1576" s="581"/>
      <c r="AA1576" s="581"/>
      <c r="AB1576" s="581"/>
      <c r="AC1576" s="581"/>
      <c r="AD1576" s="581"/>
      <c r="AE1576" s="581"/>
      <c r="AF1576" s="581"/>
      <c r="AG1576" s="581"/>
      <c r="AH1576" s="581"/>
      <c r="AJ1576" s="198"/>
      <c r="AL1576" s="681" t="s">
        <v>6</v>
      </c>
      <c r="AM1576" s="681" t="s">
        <v>221</v>
      </c>
      <c r="AO1576" s="581"/>
      <c r="AP1576" s="581"/>
    </row>
    <row r="1577" spans="10:42">
      <c r="J1577" s="198"/>
      <c r="K1577" s="198"/>
      <c r="L1577" s="198"/>
      <c r="M1577" s="198"/>
      <c r="N1577" s="198"/>
      <c r="X1577" s="581"/>
      <c r="Y1577" s="581"/>
      <c r="Z1577" s="581"/>
      <c r="AA1577" s="581"/>
      <c r="AB1577" s="581"/>
      <c r="AC1577" s="581"/>
      <c r="AD1577" s="581"/>
      <c r="AE1577" s="581"/>
      <c r="AF1577" s="581"/>
      <c r="AG1577" s="581"/>
      <c r="AH1577" s="581"/>
      <c r="AJ1577" s="198"/>
      <c r="AL1577" s="681" t="s">
        <v>6</v>
      </c>
      <c r="AM1577" s="681" t="s">
        <v>2052</v>
      </c>
      <c r="AO1577" s="581"/>
      <c r="AP1577" s="581"/>
    </row>
    <row r="1578" spans="10:42">
      <c r="J1578" s="198"/>
      <c r="K1578" s="198"/>
      <c r="L1578" s="198"/>
      <c r="M1578" s="198"/>
      <c r="N1578" s="198"/>
      <c r="X1578" s="581"/>
      <c r="Y1578" s="581"/>
      <c r="Z1578" s="581"/>
      <c r="AA1578" s="581"/>
      <c r="AB1578" s="581"/>
      <c r="AC1578" s="581"/>
      <c r="AD1578" s="581"/>
      <c r="AE1578" s="581"/>
      <c r="AF1578" s="581"/>
      <c r="AG1578" s="581"/>
      <c r="AH1578" s="581"/>
      <c r="AJ1578" s="198"/>
      <c r="AL1578" s="681" t="s">
        <v>6</v>
      </c>
      <c r="AM1578" s="681" t="s">
        <v>2029</v>
      </c>
      <c r="AO1578" s="581"/>
      <c r="AP1578" s="581"/>
    </row>
    <row r="1579" spans="10:42">
      <c r="J1579" s="198"/>
      <c r="K1579" s="198"/>
      <c r="L1579" s="198"/>
      <c r="M1579" s="198"/>
      <c r="N1579" s="198"/>
      <c r="X1579" s="581"/>
      <c r="Y1579" s="581"/>
      <c r="Z1579" s="581"/>
      <c r="AA1579" s="581"/>
      <c r="AB1579" s="581"/>
      <c r="AC1579" s="581"/>
      <c r="AD1579" s="581"/>
      <c r="AE1579" s="581"/>
      <c r="AF1579" s="581"/>
      <c r="AG1579" s="581"/>
      <c r="AH1579" s="581"/>
      <c r="AJ1579" s="198"/>
      <c r="AL1579" s="681" t="s">
        <v>6</v>
      </c>
      <c r="AM1579" s="681" t="s">
        <v>2053</v>
      </c>
      <c r="AO1579" s="581"/>
      <c r="AP1579" s="581"/>
    </row>
    <row r="1580" spans="10:42">
      <c r="J1580" s="198"/>
      <c r="K1580" s="198"/>
      <c r="L1580" s="198"/>
      <c r="M1580" s="198"/>
      <c r="N1580" s="198"/>
      <c r="X1580" s="581"/>
      <c r="Y1580" s="581"/>
      <c r="Z1580" s="581"/>
      <c r="AA1580" s="581"/>
      <c r="AB1580" s="581"/>
      <c r="AC1580" s="581"/>
      <c r="AD1580" s="581"/>
      <c r="AE1580" s="581"/>
      <c r="AF1580" s="581"/>
      <c r="AG1580" s="581"/>
      <c r="AH1580" s="581"/>
      <c r="AJ1580" s="198"/>
      <c r="AL1580" s="681" t="s">
        <v>6</v>
      </c>
      <c r="AM1580" s="681" t="s">
        <v>2056</v>
      </c>
      <c r="AO1580" s="581"/>
      <c r="AP1580" s="581"/>
    </row>
    <row r="1581" spans="10:42">
      <c r="J1581" s="198"/>
      <c r="K1581" s="198"/>
      <c r="L1581" s="198"/>
      <c r="M1581" s="198"/>
      <c r="N1581" s="198"/>
      <c r="X1581" s="581"/>
      <c r="Y1581" s="581"/>
      <c r="Z1581" s="581"/>
      <c r="AA1581" s="581"/>
      <c r="AB1581" s="581"/>
      <c r="AC1581" s="581"/>
      <c r="AD1581" s="581"/>
      <c r="AE1581" s="581"/>
      <c r="AF1581" s="581"/>
      <c r="AG1581" s="581"/>
      <c r="AH1581" s="581"/>
      <c r="AJ1581" s="198"/>
      <c r="AL1581" s="681" t="s">
        <v>6</v>
      </c>
      <c r="AM1581" s="681" t="s">
        <v>2057</v>
      </c>
      <c r="AO1581" s="581"/>
      <c r="AP1581" s="581"/>
    </row>
    <row r="1582" spans="10:42">
      <c r="J1582" s="198"/>
      <c r="K1582" s="198"/>
      <c r="L1582" s="198"/>
      <c r="M1582" s="198"/>
      <c r="N1582" s="198"/>
      <c r="X1582" s="581"/>
      <c r="Y1582" s="581"/>
      <c r="Z1582" s="581"/>
      <c r="AA1582" s="581"/>
      <c r="AB1582" s="581"/>
      <c r="AC1582" s="581"/>
      <c r="AD1582" s="581"/>
      <c r="AE1582" s="581"/>
      <c r="AF1582" s="581"/>
      <c r="AG1582" s="581"/>
      <c r="AH1582" s="581"/>
      <c r="AJ1582" s="198"/>
      <c r="AL1582" s="681" t="s">
        <v>6</v>
      </c>
      <c r="AM1582" s="681" t="s">
        <v>511</v>
      </c>
      <c r="AO1582" s="581"/>
      <c r="AP1582" s="581"/>
    </row>
    <row r="1583" spans="10:42">
      <c r="J1583" s="198"/>
      <c r="K1583" s="198"/>
      <c r="L1583" s="198"/>
      <c r="M1583" s="198"/>
      <c r="N1583" s="198"/>
      <c r="X1583" s="581"/>
      <c r="Y1583" s="581"/>
      <c r="Z1583" s="581"/>
      <c r="AA1583" s="581"/>
      <c r="AB1583" s="581"/>
      <c r="AC1583" s="581"/>
      <c r="AD1583" s="581"/>
      <c r="AE1583" s="581"/>
      <c r="AF1583" s="581"/>
      <c r="AG1583" s="581"/>
      <c r="AH1583" s="581"/>
      <c r="AJ1583" s="198"/>
      <c r="AL1583" s="681" t="s">
        <v>6</v>
      </c>
      <c r="AM1583" s="681" t="s">
        <v>2058</v>
      </c>
      <c r="AO1583" s="581"/>
      <c r="AP1583" s="581"/>
    </row>
    <row r="1584" spans="10:42">
      <c r="J1584" s="198"/>
      <c r="K1584" s="198"/>
      <c r="L1584" s="198"/>
      <c r="M1584" s="198"/>
      <c r="N1584" s="198"/>
      <c r="X1584" s="581"/>
      <c r="Y1584" s="581"/>
      <c r="Z1584" s="581"/>
      <c r="AA1584" s="581"/>
      <c r="AB1584" s="581"/>
      <c r="AC1584" s="581"/>
      <c r="AD1584" s="581"/>
      <c r="AE1584" s="581"/>
      <c r="AF1584" s="581"/>
      <c r="AG1584" s="581"/>
      <c r="AH1584" s="581"/>
      <c r="AJ1584" s="198"/>
      <c r="AL1584" s="681" t="s">
        <v>6</v>
      </c>
      <c r="AM1584" s="681" t="s">
        <v>513</v>
      </c>
      <c r="AO1584" s="581"/>
      <c r="AP1584" s="581"/>
    </row>
    <row r="1585" spans="10:42">
      <c r="J1585" s="198"/>
      <c r="K1585" s="198"/>
      <c r="L1585" s="198"/>
      <c r="M1585" s="198"/>
      <c r="N1585" s="198"/>
      <c r="X1585" s="581"/>
      <c r="Y1585" s="581"/>
      <c r="Z1585" s="581"/>
      <c r="AA1585" s="581"/>
      <c r="AB1585" s="581"/>
      <c r="AC1585" s="581"/>
      <c r="AD1585" s="581"/>
      <c r="AE1585" s="581"/>
      <c r="AF1585" s="581"/>
      <c r="AG1585" s="581"/>
      <c r="AH1585" s="581"/>
      <c r="AJ1585" s="198"/>
      <c r="AL1585" s="681" t="s">
        <v>6</v>
      </c>
      <c r="AM1585" s="681" t="s">
        <v>1981</v>
      </c>
      <c r="AO1585" s="581"/>
      <c r="AP1585" s="581"/>
    </row>
    <row r="1586" spans="10:42">
      <c r="J1586" s="198"/>
      <c r="K1586" s="198"/>
      <c r="L1586" s="198"/>
      <c r="M1586" s="198"/>
      <c r="N1586" s="198"/>
      <c r="X1586" s="581"/>
      <c r="Y1586" s="581"/>
      <c r="Z1586" s="581"/>
      <c r="AA1586" s="581"/>
      <c r="AB1586" s="581"/>
      <c r="AC1586" s="581"/>
      <c r="AD1586" s="581"/>
      <c r="AE1586" s="581"/>
      <c r="AF1586" s="581"/>
      <c r="AG1586" s="581"/>
      <c r="AH1586" s="581"/>
      <c r="AJ1586" s="198"/>
      <c r="AL1586" s="681" t="s">
        <v>6</v>
      </c>
      <c r="AM1586" s="681" t="s">
        <v>2059</v>
      </c>
      <c r="AO1586" s="581"/>
      <c r="AP1586" s="581"/>
    </row>
    <row r="1587" spans="10:42">
      <c r="J1587" s="198"/>
      <c r="K1587" s="198"/>
      <c r="L1587" s="198"/>
      <c r="M1587" s="198"/>
      <c r="N1587" s="198"/>
      <c r="X1587" s="581"/>
      <c r="Y1587" s="581"/>
      <c r="Z1587" s="581"/>
      <c r="AA1587" s="581"/>
      <c r="AB1587" s="581"/>
      <c r="AC1587" s="581"/>
      <c r="AD1587" s="581"/>
      <c r="AE1587" s="581"/>
      <c r="AF1587" s="581"/>
      <c r="AG1587" s="581"/>
      <c r="AH1587" s="581"/>
      <c r="AJ1587" s="198"/>
      <c r="AL1587" s="681" t="s">
        <v>6</v>
      </c>
      <c r="AM1587" s="681" t="s">
        <v>275</v>
      </c>
      <c r="AO1587" s="581"/>
      <c r="AP1587" s="581"/>
    </row>
    <row r="1588" spans="10:42">
      <c r="J1588" s="198"/>
      <c r="K1588" s="198"/>
      <c r="L1588" s="198"/>
      <c r="M1588" s="198"/>
      <c r="N1588" s="198"/>
      <c r="X1588" s="581"/>
      <c r="Y1588" s="581"/>
      <c r="Z1588" s="581"/>
      <c r="AA1588" s="581"/>
      <c r="AB1588" s="581"/>
      <c r="AC1588" s="581"/>
      <c r="AD1588" s="581"/>
      <c r="AE1588" s="581"/>
      <c r="AF1588" s="581"/>
      <c r="AG1588" s="581"/>
      <c r="AH1588" s="581"/>
      <c r="AJ1588" s="198"/>
      <c r="AL1588" s="681" t="s">
        <v>6</v>
      </c>
      <c r="AM1588" s="681" t="s">
        <v>507</v>
      </c>
      <c r="AO1588" s="581"/>
      <c r="AP1588" s="581"/>
    </row>
    <row r="1589" spans="10:42">
      <c r="J1589" s="198"/>
      <c r="K1589" s="198"/>
      <c r="L1589" s="198"/>
      <c r="M1589" s="198"/>
      <c r="N1589" s="198"/>
      <c r="X1589" s="581"/>
      <c r="Y1589" s="581"/>
      <c r="Z1589" s="581"/>
      <c r="AA1589" s="581"/>
      <c r="AB1589" s="581"/>
      <c r="AC1589" s="581"/>
      <c r="AD1589" s="581"/>
      <c r="AE1589" s="581"/>
      <c r="AF1589" s="581"/>
      <c r="AG1589" s="581"/>
      <c r="AH1589" s="581"/>
      <c r="AJ1589" s="198"/>
      <c r="AL1589" s="681" t="s">
        <v>6</v>
      </c>
      <c r="AM1589" s="681" t="s">
        <v>2061</v>
      </c>
      <c r="AO1589" s="581"/>
      <c r="AP1589" s="581"/>
    </row>
    <row r="1590" spans="10:42">
      <c r="J1590" s="198"/>
      <c r="K1590" s="198"/>
      <c r="L1590" s="198"/>
      <c r="M1590" s="198"/>
      <c r="N1590" s="198"/>
      <c r="X1590" s="581"/>
      <c r="Y1590" s="581"/>
      <c r="Z1590" s="581"/>
      <c r="AA1590" s="581"/>
      <c r="AB1590" s="581"/>
      <c r="AC1590" s="581"/>
      <c r="AD1590" s="581"/>
      <c r="AE1590" s="581"/>
      <c r="AF1590" s="581"/>
      <c r="AG1590" s="581"/>
      <c r="AH1590" s="581"/>
      <c r="AJ1590" s="198"/>
      <c r="AL1590" s="681" t="s">
        <v>6</v>
      </c>
      <c r="AM1590" s="681" t="s">
        <v>1291</v>
      </c>
      <c r="AO1590" s="581"/>
      <c r="AP1590" s="581"/>
    </row>
    <row r="1591" spans="10:42">
      <c r="J1591" s="198"/>
      <c r="K1591" s="198"/>
      <c r="L1591" s="198"/>
      <c r="M1591" s="198"/>
      <c r="N1591" s="198"/>
      <c r="X1591" s="581"/>
      <c r="Y1591" s="581"/>
      <c r="Z1591" s="581"/>
      <c r="AA1591" s="581"/>
      <c r="AB1591" s="581"/>
      <c r="AC1591" s="581"/>
      <c r="AD1591" s="581"/>
      <c r="AE1591" s="581"/>
      <c r="AF1591" s="581"/>
      <c r="AG1591" s="581"/>
      <c r="AH1591" s="581"/>
      <c r="AJ1591" s="198"/>
      <c r="AL1591" s="681" t="s">
        <v>6</v>
      </c>
      <c r="AM1591" s="681" t="s">
        <v>2062</v>
      </c>
      <c r="AO1591" s="581"/>
      <c r="AP1591" s="581"/>
    </row>
    <row r="1592" spans="10:42">
      <c r="J1592" s="198"/>
      <c r="K1592" s="198"/>
      <c r="L1592" s="198"/>
      <c r="M1592" s="198"/>
      <c r="N1592" s="198"/>
      <c r="X1592" s="581"/>
      <c r="Y1592" s="581"/>
      <c r="Z1592" s="581"/>
      <c r="AA1592" s="581"/>
      <c r="AB1592" s="581"/>
      <c r="AC1592" s="581"/>
      <c r="AD1592" s="581"/>
      <c r="AE1592" s="581"/>
      <c r="AF1592" s="581"/>
      <c r="AG1592" s="581"/>
      <c r="AH1592" s="581"/>
      <c r="AJ1592" s="198"/>
      <c r="AL1592" s="681" t="s">
        <v>6</v>
      </c>
      <c r="AM1592" s="681" t="s">
        <v>1805</v>
      </c>
      <c r="AO1592" s="581"/>
      <c r="AP1592" s="581"/>
    </row>
    <row r="1593" spans="10:42">
      <c r="J1593" s="198"/>
      <c r="K1593" s="198"/>
      <c r="L1593" s="198"/>
      <c r="M1593" s="198"/>
      <c r="N1593" s="198"/>
      <c r="X1593" s="581"/>
      <c r="Y1593" s="581"/>
      <c r="Z1593" s="581"/>
      <c r="AA1593" s="581"/>
      <c r="AB1593" s="581"/>
      <c r="AC1593" s="581"/>
      <c r="AD1593" s="581"/>
      <c r="AE1593" s="581"/>
      <c r="AF1593" s="581"/>
      <c r="AG1593" s="581"/>
      <c r="AH1593" s="581"/>
      <c r="AJ1593" s="198"/>
      <c r="AL1593" s="681" t="s">
        <v>6</v>
      </c>
      <c r="AM1593" s="681" t="s">
        <v>1474</v>
      </c>
      <c r="AO1593" s="581"/>
      <c r="AP1593" s="581"/>
    </row>
    <row r="1594" spans="10:42">
      <c r="J1594" s="198"/>
      <c r="K1594" s="198"/>
      <c r="L1594" s="198"/>
      <c r="M1594" s="198"/>
      <c r="N1594" s="198"/>
      <c r="X1594" s="581"/>
      <c r="Y1594" s="581"/>
      <c r="Z1594" s="581"/>
      <c r="AA1594" s="581"/>
      <c r="AB1594" s="581"/>
      <c r="AC1594" s="581"/>
      <c r="AD1594" s="581"/>
      <c r="AE1594" s="581"/>
      <c r="AF1594" s="581"/>
      <c r="AG1594" s="581"/>
      <c r="AH1594" s="581"/>
      <c r="AJ1594" s="198"/>
      <c r="AL1594" s="681" t="s">
        <v>6</v>
      </c>
      <c r="AM1594" s="681" t="s">
        <v>2040</v>
      </c>
      <c r="AO1594" s="581"/>
      <c r="AP1594" s="581"/>
    </row>
    <row r="1595" spans="10:42">
      <c r="J1595" s="198"/>
      <c r="K1595" s="198"/>
      <c r="L1595" s="198"/>
      <c r="M1595" s="198"/>
      <c r="N1595" s="198"/>
      <c r="X1595" s="581"/>
      <c r="Y1595" s="581"/>
      <c r="Z1595" s="581"/>
      <c r="AA1595" s="581"/>
      <c r="AB1595" s="581"/>
      <c r="AC1595" s="581"/>
      <c r="AD1595" s="581"/>
      <c r="AE1595" s="581"/>
      <c r="AF1595" s="581"/>
      <c r="AG1595" s="581"/>
      <c r="AH1595" s="581"/>
      <c r="AJ1595" s="198"/>
      <c r="AL1595" s="681" t="s">
        <v>6</v>
      </c>
      <c r="AM1595" s="681" t="s">
        <v>757</v>
      </c>
      <c r="AO1595" s="581"/>
      <c r="AP1595" s="581"/>
    </row>
    <row r="1596" spans="10:42">
      <c r="J1596" s="198"/>
      <c r="K1596" s="198"/>
      <c r="L1596" s="198"/>
      <c r="M1596" s="198"/>
      <c r="N1596" s="198"/>
      <c r="X1596" s="581"/>
      <c r="Y1596" s="581"/>
      <c r="Z1596" s="581"/>
      <c r="AA1596" s="581"/>
      <c r="AB1596" s="581"/>
      <c r="AC1596" s="581"/>
      <c r="AD1596" s="581"/>
      <c r="AE1596" s="581"/>
      <c r="AF1596" s="581"/>
      <c r="AG1596" s="581"/>
      <c r="AH1596" s="581"/>
      <c r="AJ1596" s="198"/>
      <c r="AL1596" s="681" t="s">
        <v>6</v>
      </c>
      <c r="AM1596" s="681" t="s">
        <v>2063</v>
      </c>
      <c r="AO1596" s="581"/>
      <c r="AP1596" s="581"/>
    </row>
    <row r="1597" spans="10:42">
      <c r="J1597" s="198"/>
      <c r="K1597" s="198"/>
      <c r="L1597" s="198"/>
      <c r="M1597" s="198"/>
      <c r="N1597" s="198"/>
      <c r="X1597" s="581"/>
      <c r="Y1597" s="581"/>
      <c r="Z1597" s="581"/>
      <c r="AA1597" s="581"/>
      <c r="AB1597" s="581"/>
      <c r="AC1597" s="581"/>
      <c r="AD1597" s="581"/>
      <c r="AE1597" s="581"/>
      <c r="AF1597" s="581"/>
      <c r="AG1597" s="581"/>
      <c r="AH1597" s="581"/>
      <c r="AJ1597" s="198"/>
      <c r="AL1597" s="681" t="s">
        <v>6</v>
      </c>
      <c r="AM1597" s="681" t="s">
        <v>1103</v>
      </c>
      <c r="AO1597" s="581"/>
      <c r="AP1597" s="581"/>
    </row>
    <row r="1598" spans="10:42">
      <c r="J1598" s="198"/>
      <c r="K1598" s="198"/>
      <c r="L1598" s="198"/>
      <c r="M1598" s="198"/>
      <c r="N1598" s="198"/>
      <c r="X1598" s="581"/>
      <c r="Y1598" s="581"/>
      <c r="Z1598" s="581"/>
      <c r="AA1598" s="581"/>
      <c r="AB1598" s="581"/>
      <c r="AC1598" s="581"/>
      <c r="AD1598" s="581"/>
      <c r="AE1598" s="581"/>
      <c r="AF1598" s="581"/>
      <c r="AG1598" s="581"/>
      <c r="AH1598" s="581"/>
      <c r="AJ1598" s="198"/>
      <c r="AL1598" s="681" t="s">
        <v>6</v>
      </c>
      <c r="AM1598" s="681" t="s">
        <v>663</v>
      </c>
      <c r="AO1598" s="581"/>
      <c r="AP1598" s="581"/>
    </row>
    <row r="1599" spans="10:42">
      <c r="J1599" s="198"/>
      <c r="K1599" s="198"/>
      <c r="L1599" s="198"/>
      <c r="M1599" s="198"/>
      <c r="N1599" s="198"/>
      <c r="X1599" s="581"/>
      <c r="Y1599" s="581"/>
      <c r="Z1599" s="581"/>
      <c r="AA1599" s="581"/>
      <c r="AB1599" s="581"/>
      <c r="AC1599" s="581"/>
      <c r="AD1599" s="581"/>
      <c r="AE1599" s="581"/>
      <c r="AF1599" s="581"/>
      <c r="AG1599" s="581"/>
      <c r="AH1599" s="581"/>
      <c r="AJ1599" s="198"/>
      <c r="AL1599" s="681" t="s">
        <v>6</v>
      </c>
      <c r="AM1599" s="681" t="s">
        <v>2064</v>
      </c>
      <c r="AO1599" s="581"/>
      <c r="AP1599" s="581"/>
    </row>
    <row r="1600" spans="10:42">
      <c r="J1600" s="198"/>
      <c r="K1600" s="198"/>
      <c r="L1600" s="198"/>
      <c r="M1600" s="198"/>
      <c r="N1600" s="198"/>
      <c r="X1600" s="581"/>
      <c r="Y1600" s="581"/>
      <c r="Z1600" s="581"/>
      <c r="AA1600" s="581"/>
      <c r="AB1600" s="581"/>
      <c r="AC1600" s="581"/>
      <c r="AD1600" s="581"/>
      <c r="AE1600" s="581"/>
      <c r="AF1600" s="581"/>
      <c r="AG1600" s="581"/>
      <c r="AH1600" s="581"/>
      <c r="AJ1600" s="198"/>
      <c r="AL1600" s="681" t="s">
        <v>6</v>
      </c>
      <c r="AM1600" s="681" t="s">
        <v>1739</v>
      </c>
      <c r="AO1600" s="581"/>
      <c r="AP1600" s="581"/>
    </row>
    <row r="1601" spans="10:42">
      <c r="J1601" s="198"/>
      <c r="K1601" s="198"/>
      <c r="L1601" s="198"/>
      <c r="M1601" s="198"/>
      <c r="N1601" s="198"/>
      <c r="X1601" s="581"/>
      <c r="Y1601" s="581"/>
      <c r="Z1601" s="581"/>
      <c r="AA1601" s="581"/>
      <c r="AB1601" s="581"/>
      <c r="AC1601" s="581"/>
      <c r="AD1601" s="581"/>
      <c r="AE1601" s="581"/>
      <c r="AF1601" s="581"/>
      <c r="AG1601" s="581"/>
      <c r="AH1601" s="581"/>
      <c r="AJ1601" s="198"/>
      <c r="AL1601" s="681" t="s">
        <v>6</v>
      </c>
      <c r="AM1601" s="681" t="s">
        <v>2065</v>
      </c>
      <c r="AO1601" s="581"/>
      <c r="AP1601" s="581"/>
    </row>
    <row r="1602" spans="10:42">
      <c r="J1602" s="198"/>
      <c r="K1602" s="198"/>
      <c r="L1602" s="198"/>
      <c r="M1602" s="198"/>
      <c r="N1602" s="198"/>
      <c r="X1602" s="581"/>
      <c r="Y1602" s="581"/>
      <c r="Z1602" s="581"/>
      <c r="AA1602" s="581"/>
      <c r="AB1602" s="581"/>
      <c r="AC1602" s="581"/>
      <c r="AD1602" s="581"/>
      <c r="AE1602" s="581"/>
      <c r="AF1602" s="581"/>
      <c r="AG1602" s="581"/>
      <c r="AH1602" s="581"/>
      <c r="AJ1602" s="198"/>
      <c r="AL1602" s="681" t="s">
        <v>6</v>
      </c>
      <c r="AM1602" s="681" t="s">
        <v>1878</v>
      </c>
      <c r="AO1602" s="581"/>
      <c r="AP1602" s="581"/>
    </row>
    <row r="1603" spans="10:42">
      <c r="J1603" s="198"/>
      <c r="K1603" s="198"/>
      <c r="L1603" s="198"/>
      <c r="M1603" s="198"/>
      <c r="N1603" s="198"/>
      <c r="X1603" s="581"/>
      <c r="Y1603" s="581"/>
      <c r="Z1603" s="581"/>
      <c r="AA1603" s="581"/>
      <c r="AB1603" s="581"/>
      <c r="AC1603" s="581"/>
      <c r="AD1603" s="581"/>
      <c r="AE1603" s="581"/>
      <c r="AF1603" s="581"/>
      <c r="AG1603" s="581"/>
      <c r="AH1603" s="581"/>
      <c r="AJ1603" s="198"/>
      <c r="AL1603" s="681" t="s">
        <v>6</v>
      </c>
      <c r="AM1603" s="681" t="s">
        <v>2066</v>
      </c>
      <c r="AO1603" s="581"/>
      <c r="AP1603" s="581"/>
    </row>
    <row r="1604" spans="10:42">
      <c r="J1604" s="198"/>
      <c r="K1604" s="198"/>
      <c r="L1604" s="198"/>
      <c r="M1604" s="198"/>
      <c r="N1604" s="198"/>
      <c r="X1604" s="581"/>
      <c r="Y1604" s="581"/>
      <c r="Z1604" s="581"/>
      <c r="AA1604" s="581"/>
      <c r="AB1604" s="581"/>
      <c r="AC1604" s="581"/>
      <c r="AD1604" s="581"/>
      <c r="AE1604" s="581"/>
      <c r="AF1604" s="581"/>
      <c r="AG1604" s="581"/>
      <c r="AH1604" s="581"/>
      <c r="AJ1604" s="198"/>
      <c r="AL1604" s="681" t="s">
        <v>6</v>
      </c>
      <c r="AM1604" s="681" t="s">
        <v>1595</v>
      </c>
      <c r="AO1604" s="581"/>
      <c r="AP1604" s="581"/>
    </row>
    <row r="1605" spans="10:42">
      <c r="J1605" s="198"/>
      <c r="K1605" s="198"/>
      <c r="L1605" s="198"/>
      <c r="M1605" s="198"/>
      <c r="N1605" s="198"/>
      <c r="X1605" s="581"/>
      <c r="Y1605" s="581"/>
      <c r="Z1605" s="581"/>
      <c r="AA1605" s="581"/>
      <c r="AB1605" s="581"/>
      <c r="AC1605" s="581"/>
      <c r="AD1605" s="581"/>
      <c r="AE1605" s="581"/>
      <c r="AF1605" s="581"/>
      <c r="AG1605" s="581"/>
      <c r="AH1605" s="581"/>
      <c r="AJ1605" s="198"/>
      <c r="AL1605" s="681" t="s">
        <v>6</v>
      </c>
      <c r="AM1605" s="681" t="s">
        <v>1902</v>
      </c>
      <c r="AO1605" s="581"/>
      <c r="AP1605" s="581"/>
    </row>
    <row r="1606" spans="10:42">
      <c r="J1606" s="198"/>
      <c r="K1606" s="198"/>
      <c r="L1606" s="198"/>
      <c r="M1606" s="198"/>
      <c r="N1606" s="198"/>
      <c r="X1606" s="581"/>
      <c r="Y1606" s="581"/>
      <c r="Z1606" s="581"/>
      <c r="AA1606" s="581"/>
      <c r="AB1606" s="581"/>
      <c r="AC1606" s="581"/>
      <c r="AD1606" s="581"/>
      <c r="AE1606" s="581"/>
      <c r="AF1606" s="581"/>
      <c r="AG1606" s="581"/>
      <c r="AH1606" s="581"/>
      <c r="AJ1606" s="198"/>
      <c r="AL1606" s="681" t="s">
        <v>6</v>
      </c>
      <c r="AM1606" s="681" t="s">
        <v>689</v>
      </c>
      <c r="AO1606" s="581"/>
      <c r="AP1606" s="581"/>
    </row>
    <row r="1607" spans="10:42">
      <c r="J1607" s="198"/>
      <c r="K1607" s="198"/>
      <c r="L1607" s="198"/>
      <c r="M1607" s="198"/>
      <c r="N1607" s="198"/>
      <c r="X1607" s="581"/>
      <c r="Y1607" s="581"/>
      <c r="Z1607" s="581"/>
      <c r="AA1607" s="581"/>
      <c r="AB1607" s="581"/>
      <c r="AC1607" s="581"/>
      <c r="AD1607" s="581"/>
      <c r="AE1607" s="581"/>
      <c r="AF1607" s="581"/>
      <c r="AG1607" s="581"/>
      <c r="AH1607" s="581"/>
      <c r="AJ1607" s="198"/>
      <c r="AL1607" s="681" t="s">
        <v>6</v>
      </c>
      <c r="AM1607" s="681" t="s">
        <v>1536</v>
      </c>
      <c r="AO1607" s="581"/>
      <c r="AP1607" s="581"/>
    </row>
    <row r="1608" spans="10:42">
      <c r="J1608" s="198"/>
      <c r="K1608" s="198"/>
      <c r="L1608" s="198"/>
      <c r="M1608" s="198"/>
      <c r="N1608" s="198"/>
      <c r="X1608" s="581"/>
      <c r="Y1608" s="581"/>
      <c r="Z1608" s="581"/>
      <c r="AA1608" s="581"/>
      <c r="AB1608" s="581"/>
      <c r="AC1608" s="581"/>
      <c r="AD1608" s="581"/>
      <c r="AE1608" s="581"/>
      <c r="AF1608" s="581"/>
      <c r="AG1608" s="581"/>
      <c r="AH1608" s="581"/>
      <c r="AJ1608" s="198"/>
      <c r="AL1608" s="681" t="s">
        <v>6</v>
      </c>
      <c r="AM1608" s="681" t="s">
        <v>1357</v>
      </c>
      <c r="AO1608" s="581"/>
      <c r="AP1608" s="581"/>
    </row>
    <row r="1609" spans="10:42">
      <c r="J1609" s="198"/>
      <c r="K1609" s="198"/>
      <c r="L1609" s="198"/>
      <c r="M1609" s="198"/>
      <c r="N1609" s="198"/>
      <c r="X1609" s="581"/>
      <c r="Y1609" s="581"/>
      <c r="Z1609" s="581"/>
      <c r="AA1609" s="581"/>
      <c r="AB1609" s="581"/>
      <c r="AC1609" s="581"/>
      <c r="AD1609" s="581"/>
      <c r="AE1609" s="581"/>
      <c r="AF1609" s="581"/>
      <c r="AG1609" s="581"/>
      <c r="AH1609" s="581"/>
      <c r="AJ1609" s="198"/>
      <c r="AL1609" s="681" t="s">
        <v>6</v>
      </c>
      <c r="AM1609" s="681" t="s">
        <v>2067</v>
      </c>
      <c r="AO1609" s="581"/>
      <c r="AP1609" s="581"/>
    </row>
    <row r="1610" spans="10:42">
      <c r="J1610" s="198"/>
      <c r="K1610" s="198"/>
      <c r="L1610" s="198"/>
      <c r="M1610" s="198"/>
      <c r="N1610" s="198"/>
      <c r="X1610" s="581"/>
      <c r="Y1610" s="581"/>
      <c r="Z1610" s="581"/>
      <c r="AA1610" s="581"/>
      <c r="AB1610" s="581"/>
      <c r="AC1610" s="581"/>
      <c r="AD1610" s="581"/>
      <c r="AE1610" s="581"/>
      <c r="AF1610" s="581"/>
      <c r="AG1610" s="581"/>
      <c r="AH1610" s="581"/>
      <c r="AJ1610" s="198"/>
      <c r="AL1610" s="681" t="s">
        <v>6</v>
      </c>
      <c r="AM1610" s="681" t="s">
        <v>2069</v>
      </c>
      <c r="AO1610" s="581"/>
      <c r="AP1610" s="581"/>
    </row>
    <row r="1611" spans="10:42">
      <c r="J1611" s="198"/>
      <c r="K1611" s="198"/>
      <c r="L1611" s="198"/>
      <c r="M1611" s="198"/>
      <c r="N1611" s="198"/>
      <c r="X1611" s="581"/>
      <c r="Y1611" s="581"/>
      <c r="Z1611" s="581"/>
      <c r="AA1611" s="581"/>
      <c r="AB1611" s="581"/>
      <c r="AC1611" s="581"/>
      <c r="AD1611" s="581"/>
      <c r="AE1611" s="581"/>
      <c r="AF1611" s="581"/>
      <c r="AG1611" s="581"/>
      <c r="AH1611" s="581"/>
      <c r="AJ1611" s="198"/>
      <c r="AL1611" s="681" t="s">
        <v>6</v>
      </c>
      <c r="AM1611" s="681" t="s">
        <v>1909</v>
      </c>
      <c r="AO1611" s="581"/>
      <c r="AP1611" s="581"/>
    </row>
    <row r="1612" spans="10:42">
      <c r="J1612" s="198"/>
      <c r="K1612" s="198"/>
      <c r="L1612" s="198"/>
      <c r="M1612" s="198"/>
      <c r="N1612" s="198"/>
      <c r="X1612" s="581"/>
      <c r="Y1612" s="581"/>
      <c r="Z1612" s="581"/>
      <c r="AA1612" s="581"/>
      <c r="AB1612" s="581"/>
      <c r="AC1612" s="581"/>
      <c r="AD1612" s="581"/>
      <c r="AE1612" s="581"/>
      <c r="AF1612" s="581"/>
      <c r="AG1612" s="581"/>
      <c r="AH1612" s="581"/>
      <c r="AJ1612" s="198"/>
      <c r="AL1612" s="681" t="s">
        <v>6</v>
      </c>
      <c r="AM1612" s="681" t="s">
        <v>2070</v>
      </c>
      <c r="AO1612" s="581"/>
      <c r="AP1612" s="581"/>
    </row>
    <row r="1613" spans="10:42">
      <c r="J1613" s="198"/>
      <c r="K1613" s="198"/>
      <c r="L1613" s="198"/>
      <c r="M1613" s="198"/>
      <c r="N1613" s="198"/>
      <c r="X1613" s="581"/>
      <c r="Y1613" s="581"/>
      <c r="Z1613" s="581"/>
      <c r="AA1613" s="581"/>
      <c r="AB1613" s="581"/>
      <c r="AC1613" s="581"/>
      <c r="AD1613" s="581"/>
      <c r="AE1613" s="581"/>
      <c r="AF1613" s="581"/>
      <c r="AG1613" s="581"/>
      <c r="AH1613" s="581"/>
      <c r="AJ1613" s="198"/>
      <c r="AL1613" s="681" t="s">
        <v>6</v>
      </c>
      <c r="AM1613" s="681" t="s">
        <v>2071</v>
      </c>
      <c r="AO1613" s="581"/>
      <c r="AP1613" s="581"/>
    </row>
    <row r="1614" spans="10:42">
      <c r="J1614" s="198"/>
      <c r="K1614" s="198"/>
      <c r="L1614" s="198"/>
      <c r="M1614" s="198"/>
      <c r="N1614" s="198"/>
      <c r="X1614" s="581"/>
      <c r="Y1614" s="581"/>
      <c r="Z1614" s="581"/>
      <c r="AA1614" s="581"/>
      <c r="AB1614" s="581"/>
      <c r="AC1614" s="581"/>
      <c r="AD1614" s="581"/>
      <c r="AE1614" s="581"/>
      <c r="AF1614" s="581"/>
      <c r="AG1614" s="581"/>
      <c r="AH1614" s="581"/>
      <c r="AJ1614" s="198"/>
      <c r="AL1614" s="681" t="s">
        <v>6</v>
      </c>
      <c r="AM1614" s="681" t="s">
        <v>1467</v>
      </c>
      <c r="AO1614" s="581"/>
      <c r="AP1614" s="581"/>
    </row>
    <row r="1615" spans="10:42">
      <c r="J1615" s="198"/>
      <c r="K1615" s="198"/>
      <c r="L1615" s="198"/>
      <c r="M1615" s="198"/>
      <c r="N1615" s="198"/>
      <c r="X1615" s="581"/>
      <c r="Y1615" s="581"/>
      <c r="Z1615" s="581"/>
      <c r="AA1615" s="581"/>
      <c r="AB1615" s="581"/>
      <c r="AC1615" s="581"/>
      <c r="AD1615" s="581"/>
      <c r="AE1615" s="581"/>
      <c r="AF1615" s="581"/>
      <c r="AG1615" s="581"/>
      <c r="AH1615" s="581"/>
      <c r="AJ1615" s="198"/>
      <c r="AL1615" s="681" t="s">
        <v>6</v>
      </c>
      <c r="AM1615" s="681" t="s">
        <v>2073</v>
      </c>
      <c r="AO1615" s="581"/>
      <c r="AP1615" s="581"/>
    </row>
    <row r="1616" spans="10:42">
      <c r="J1616" s="198"/>
      <c r="K1616" s="198"/>
      <c r="L1616" s="198"/>
      <c r="M1616" s="198"/>
      <c r="N1616" s="198"/>
      <c r="X1616" s="581"/>
      <c r="Y1616" s="581"/>
      <c r="Z1616" s="581"/>
      <c r="AA1616" s="581"/>
      <c r="AB1616" s="581"/>
      <c r="AC1616" s="581"/>
      <c r="AD1616" s="581"/>
      <c r="AE1616" s="581"/>
      <c r="AF1616" s="581"/>
      <c r="AG1616" s="581"/>
      <c r="AH1616" s="581"/>
      <c r="AJ1616" s="198"/>
      <c r="AL1616" s="681" t="s">
        <v>6</v>
      </c>
      <c r="AM1616" s="681" t="s">
        <v>1002</v>
      </c>
      <c r="AO1616" s="581"/>
      <c r="AP1616" s="581"/>
    </row>
    <row r="1617" spans="10:42">
      <c r="J1617" s="198"/>
      <c r="K1617" s="198"/>
      <c r="L1617" s="198"/>
      <c r="M1617" s="198"/>
      <c r="N1617" s="198"/>
      <c r="X1617" s="581"/>
      <c r="Y1617" s="581"/>
      <c r="Z1617" s="581"/>
      <c r="AA1617" s="581"/>
      <c r="AB1617" s="581"/>
      <c r="AC1617" s="581"/>
      <c r="AD1617" s="581"/>
      <c r="AE1617" s="581"/>
      <c r="AF1617" s="581"/>
      <c r="AG1617" s="581"/>
      <c r="AH1617" s="581"/>
      <c r="AJ1617" s="198"/>
      <c r="AL1617" s="681" t="s">
        <v>6</v>
      </c>
      <c r="AM1617" s="681" t="s">
        <v>626</v>
      </c>
      <c r="AO1617" s="581"/>
      <c r="AP1617" s="581"/>
    </row>
    <row r="1618" spans="10:42">
      <c r="J1618" s="198"/>
      <c r="K1618" s="198"/>
      <c r="L1618" s="198"/>
      <c r="M1618" s="198"/>
      <c r="N1618" s="198"/>
      <c r="X1618" s="581"/>
      <c r="Y1618" s="581"/>
      <c r="Z1618" s="581"/>
      <c r="AA1618" s="581"/>
      <c r="AB1618" s="581"/>
      <c r="AC1618" s="581"/>
      <c r="AD1618" s="581"/>
      <c r="AE1618" s="581"/>
      <c r="AF1618" s="581"/>
      <c r="AG1618" s="581"/>
      <c r="AH1618" s="581"/>
      <c r="AJ1618" s="198"/>
      <c r="AL1618" s="681" t="s">
        <v>6</v>
      </c>
      <c r="AM1618" s="681" t="s">
        <v>252</v>
      </c>
      <c r="AO1618" s="581"/>
      <c r="AP1618" s="581"/>
    </row>
    <row r="1619" spans="10:42">
      <c r="J1619" s="198"/>
      <c r="K1619" s="198"/>
      <c r="L1619" s="198"/>
      <c r="M1619" s="198"/>
      <c r="N1619" s="198"/>
      <c r="X1619" s="581"/>
      <c r="Y1619" s="581"/>
      <c r="Z1619" s="581"/>
      <c r="AA1619" s="581"/>
      <c r="AB1619" s="581"/>
      <c r="AC1619" s="581"/>
      <c r="AD1619" s="581"/>
      <c r="AE1619" s="581"/>
      <c r="AF1619" s="581"/>
      <c r="AG1619" s="581"/>
      <c r="AH1619" s="581"/>
      <c r="AJ1619" s="198"/>
      <c r="AL1619" s="681" t="s">
        <v>6</v>
      </c>
      <c r="AM1619" s="681" t="s">
        <v>1423</v>
      </c>
      <c r="AO1619" s="581"/>
      <c r="AP1619" s="581"/>
    </row>
    <row r="1620" spans="10:42">
      <c r="J1620" s="198"/>
      <c r="K1620" s="198"/>
      <c r="L1620" s="198"/>
      <c r="M1620" s="198"/>
      <c r="N1620" s="198"/>
      <c r="X1620" s="581"/>
      <c r="Y1620" s="581"/>
      <c r="Z1620" s="581"/>
      <c r="AA1620" s="581"/>
      <c r="AB1620" s="581"/>
      <c r="AC1620" s="581"/>
      <c r="AD1620" s="581"/>
      <c r="AE1620" s="581"/>
      <c r="AF1620" s="581"/>
      <c r="AG1620" s="581"/>
      <c r="AH1620" s="581"/>
      <c r="AJ1620" s="198"/>
      <c r="AL1620" s="681" t="s">
        <v>6</v>
      </c>
      <c r="AM1620" s="681" t="s">
        <v>2075</v>
      </c>
      <c r="AO1620" s="581"/>
      <c r="AP1620" s="581"/>
    </row>
    <row r="1621" spans="10:42">
      <c r="J1621" s="198"/>
      <c r="K1621" s="198"/>
      <c r="L1621" s="198"/>
      <c r="M1621" s="198"/>
      <c r="N1621" s="198"/>
      <c r="X1621" s="581"/>
      <c r="Y1621" s="581"/>
      <c r="Z1621" s="581"/>
      <c r="AA1621" s="581"/>
      <c r="AB1621" s="581"/>
      <c r="AC1621" s="581"/>
      <c r="AD1621" s="581"/>
      <c r="AE1621" s="581"/>
      <c r="AF1621" s="581"/>
      <c r="AG1621" s="581"/>
      <c r="AH1621" s="581"/>
      <c r="AJ1621" s="198"/>
      <c r="AL1621" s="681" t="s">
        <v>537</v>
      </c>
      <c r="AM1621" s="681" t="s">
        <v>1316</v>
      </c>
      <c r="AO1621" s="581"/>
      <c r="AP1621" s="581"/>
    </row>
    <row r="1622" spans="10:42">
      <c r="J1622" s="198"/>
      <c r="K1622" s="198"/>
      <c r="L1622" s="198"/>
      <c r="M1622" s="198"/>
      <c r="N1622" s="198"/>
      <c r="X1622" s="581"/>
      <c r="Y1622" s="581"/>
      <c r="Z1622" s="581"/>
      <c r="AA1622" s="581"/>
      <c r="AB1622" s="581"/>
      <c r="AC1622" s="581"/>
      <c r="AD1622" s="581"/>
      <c r="AE1622" s="581"/>
      <c r="AF1622" s="581"/>
      <c r="AG1622" s="581"/>
      <c r="AH1622" s="581"/>
      <c r="AJ1622" s="198"/>
      <c r="AL1622" s="681" t="s">
        <v>537</v>
      </c>
      <c r="AM1622" s="681" t="s">
        <v>2076</v>
      </c>
      <c r="AO1622" s="581"/>
      <c r="AP1622" s="581"/>
    </row>
    <row r="1623" spans="10:42">
      <c r="J1623" s="198"/>
      <c r="K1623" s="198"/>
      <c r="L1623" s="198"/>
      <c r="M1623" s="198"/>
      <c r="N1623" s="198"/>
      <c r="X1623" s="581"/>
      <c r="Y1623" s="581"/>
      <c r="Z1623" s="581"/>
      <c r="AA1623" s="581"/>
      <c r="AB1623" s="581"/>
      <c r="AC1623" s="581"/>
      <c r="AD1623" s="581"/>
      <c r="AE1623" s="581"/>
      <c r="AF1623" s="581"/>
      <c r="AG1623" s="581"/>
      <c r="AH1623" s="581"/>
      <c r="AJ1623" s="198"/>
      <c r="AL1623" s="681" t="s">
        <v>537</v>
      </c>
      <c r="AM1623" s="681" t="s">
        <v>2077</v>
      </c>
      <c r="AO1623" s="581"/>
      <c r="AP1623" s="581"/>
    </row>
    <row r="1624" spans="10:42">
      <c r="J1624" s="198"/>
      <c r="K1624" s="198"/>
      <c r="L1624" s="198"/>
      <c r="M1624" s="198"/>
      <c r="N1624" s="198"/>
      <c r="X1624" s="581"/>
      <c r="Y1624" s="581"/>
      <c r="Z1624" s="581"/>
      <c r="AA1624" s="581"/>
      <c r="AB1624" s="581"/>
      <c r="AC1624" s="581"/>
      <c r="AD1624" s="581"/>
      <c r="AE1624" s="581"/>
      <c r="AF1624" s="581"/>
      <c r="AG1624" s="581"/>
      <c r="AH1624" s="581"/>
      <c r="AJ1624" s="198"/>
      <c r="AL1624" s="681" t="s">
        <v>537</v>
      </c>
      <c r="AM1624" s="681" t="s">
        <v>2078</v>
      </c>
      <c r="AO1624" s="581"/>
      <c r="AP1624" s="581"/>
    </row>
    <row r="1625" spans="10:42">
      <c r="J1625" s="198"/>
      <c r="K1625" s="198"/>
      <c r="L1625" s="198"/>
      <c r="M1625" s="198"/>
      <c r="N1625" s="198"/>
      <c r="X1625" s="581"/>
      <c r="Y1625" s="581"/>
      <c r="Z1625" s="581"/>
      <c r="AA1625" s="581"/>
      <c r="AB1625" s="581"/>
      <c r="AC1625" s="581"/>
      <c r="AD1625" s="581"/>
      <c r="AE1625" s="581"/>
      <c r="AF1625" s="581"/>
      <c r="AG1625" s="581"/>
      <c r="AH1625" s="581"/>
      <c r="AJ1625" s="198"/>
      <c r="AL1625" s="681" t="s">
        <v>537</v>
      </c>
      <c r="AM1625" s="681" t="s">
        <v>931</v>
      </c>
      <c r="AO1625" s="581"/>
      <c r="AP1625" s="581"/>
    </row>
    <row r="1626" spans="10:42">
      <c r="J1626" s="198"/>
      <c r="K1626" s="198"/>
      <c r="L1626" s="198"/>
      <c r="M1626" s="198"/>
      <c r="N1626" s="198"/>
      <c r="X1626" s="581"/>
      <c r="Y1626" s="581"/>
      <c r="Z1626" s="581"/>
      <c r="AA1626" s="581"/>
      <c r="AB1626" s="581"/>
      <c r="AC1626" s="581"/>
      <c r="AD1626" s="581"/>
      <c r="AE1626" s="581"/>
      <c r="AF1626" s="581"/>
      <c r="AG1626" s="581"/>
      <c r="AH1626" s="581"/>
      <c r="AJ1626" s="198"/>
      <c r="AL1626" s="681" t="s">
        <v>537</v>
      </c>
      <c r="AM1626" s="681" t="s">
        <v>2081</v>
      </c>
      <c r="AO1626" s="581"/>
      <c r="AP1626" s="581"/>
    </row>
    <row r="1627" spans="10:42">
      <c r="J1627" s="198"/>
      <c r="K1627" s="198"/>
      <c r="L1627" s="198"/>
      <c r="M1627" s="198"/>
      <c r="N1627" s="198"/>
      <c r="X1627" s="581"/>
      <c r="Y1627" s="581"/>
      <c r="Z1627" s="581"/>
      <c r="AA1627" s="581"/>
      <c r="AB1627" s="581"/>
      <c r="AC1627" s="581"/>
      <c r="AD1627" s="581"/>
      <c r="AE1627" s="581"/>
      <c r="AF1627" s="581"/>
      <c r="AG1627" s="581"/>
      <c r="AH1627" s="581"/>
      <c r="AJ1627" s="198"/>
      <c r="AL1627" s="681" t="s">
        <v>537</v>
      </c>
      <c r="AM1627" s="681" t="s">
        <v>1985</v>
      </c>
      <c r="AO1627" s="581"/>
      <c r="AP1627" s="581"/>
    </row>
    <row r="1628" spans="10:42">
      <c r="J1628" s="198"/>
      <c r="K1628" s="198"/>
      <c r="L1628" s="198"/>
      <c r="M1628" s="198"/>
      <c r="N1628" s="198"/>
      <c r="X1628" s="581"/>
      <c r="Y1628" s="581"/>
      <c r="Z1628" s="581"/>
      <c r="AA1628" s="581"/>
      <c r="AB1628" s="581"/>
      <c r="AC1628" s="581"/>
      <c r="AD1628" s="581"/>
      <c r="AE1628" s="581"/>
      <c r="AF1628" s="581"/>
      <c r="AG1628" s="581"/>
      <c r="AH1628" s="581"/>
      <c r="AJ1628" s="198"/>
      <c r="AL1628" s="681" t="s">
        <v>537</v>
      </c>
      <c r="AM1628" s="681" t="s">
        <v>668</v>
      </c>
      <c r="AO1628" s="581"/>
      <c r="AP1628" s="581"/>
    </row>
    <row r="1629" spans="10:42">
      <c r="J1629" s="198"/>
      <c r="K1629" s="198"/>
      <c r="L1629" s="198"/>
      <c r="M1629" s="198"/>
      <c r="N1629" s="198"/>
      <c r="X1629" s="581"/>
      <c r="Y1629" s="581"/>
      <c r="Z1629" s="581"/>
      <c r="AA1629" s="581"/>
      <c r="AB1629" s="581"/>
      <c r="AC1629" s="581"/>
      <c r="AD1629" s="581"/>
      <c r="AE1629" s="581"/>
      <c r="AF1629" s="581"/>
      <c r="AG1629" s="581"/>
      <c r="AH1629" s="581"/>
      <c r="AJ1629" s="198"/>
      <c r="AL1629" s="681" t="s">
        <v>537</v>
      </c>
      <c r="AM1629" s="681" t="s">
        <v>2082</v>
      </c>
      <c r="AO1629" s="581"/>
      <c r="AP1629" s="581"/>
    </row>
    <row r="1630" spans="10:42">
      <c r="J1630" s="198"/>
      <c r="K1630" s="198"/>
      <c r="L1630" s="198"/>
      <c r="M1630" s="198"/>
      <c r="N1630" s="198"/>
      <c r="X1630" s="581"/>
      <c r="Y1630" s="581"/>
      <c r="Z1630" s="581"/>
      <c r="AA1630" s="581"/>
      <c r="AB1630" s="581"/>
      <c r="AC1630" s="581"/>
      <c r="AD1630" s="581"/>
      <c r="AE1630" s="581"/>
      <c r="AF1630" s="581"/>
      <c r="AG1630" s="581"/>
      <c r="AH1630" s="581"/>
      <c r="AJ1630" s="198"/>
      <c r="AL1630" s="681" t="s">
        <v>537</v>
      </c>
      <c r="AM1630" s="681" t="s">
        <v>1292</v>
      </c>
      <c r="AO1630" s="581"/>
      <c r="AP1630" s="581"/>
    </row>
    <row r="1631" spans="10:42">
      <c r="J1631" s="198"/>
      <c r="K1631" s="198"/>
      <c r="L1631" s="198"/>
      <c r="M1631" s="198"/>
      <c r="N1631" s="198"/>
      <c r="X1631" s="581"/>
      <c r="Y1631" s="581"/>
      <c r="Z1631" s="581"/>
      <c r="AA1631" s="581"/>
      <c r="AB1631" s="581"/>
      <c r="AC1631" s="581"/>
      <c r="AD1631" s="581"/>
      <c r="AE1631" s="581"/>
      <c r="AF1631" s="581"/>
      <c r="AG1631" s="581"/>
      <c r="AH1631" s="581"/>
      <c r="AJ1631" s="198"/>
      <c r="AL1631" s="681" t="s">
        <v>537</v>
      </c>
      <c r="AM1631" s="681" t="s">
        <v>2083</v>
      </c>
      <c r="AO1631" s="581"/>
      <c r="AP1631" s="581"/>
    </row>
    <row r="1632" spans="10:42">
      <c r="J1632" s="198"/>
      <c r="K1632" s="198"/>
      <c r="L1632" s="198"/>
      <c r="M1632" s="198"/>
      <c r="N1632" s="198"/>
      <c r="X1632" s="581"/>
      <c r="Y1632" s="581"/>
      <c r="Z1632" s="581"/>
      <c r="AA1632" s="581"/>
      <c r="AB1632" s="581"/>
      <c r="AC1632" s="581"/>
      <c r="AD1632" s="581"/>
      <c r="AE1632" s="581"/>
      <c r="AF1632" s="581"/>
      <c r="AG1632" s="581"/>
      <c r="AH1632" s="581"/>
      <c r="AJ1632" s="198"/>
      <c r="AL1632" s="681" t="s">
        <v>537</v>
      </c>
      <c r="AM1632" s="681" t="s">
        <v>807</v>
      </c>
      <c r="AO1632" s="581"/>
      <c r="AP1632" s="581"/>
    </row>
    <row r="1633" spans="10:42">
      <c r="J1633" s="198"/>
      <c r="K1633" s="198"/>
      <c r="L1633" s="198"/>
      <c r="M1633" s="198"/>
      <c r="N1633" s="198"/>
      <c r="X1633" s="581"/>
      <c r="Y1633" s="581"/>
      <c r="Z1633" s="581"/>
      <c r="AA1633" s="581"/>
      <c r="AB1633" s="581"/>
      <c r="AC1633" s="581"/>
      <c r="AD1633" s="581"/>
      <c r="AE1633" s="581"/>
      <c r="AF1633" s="581"/>
      <c r="AG1633" s="581"/>
      <c r="AH1633" s="581"/>
      <c r="AJ1633" s="198"/>
      <c r="AL1633" s="681" t="s">
        <v>537</v>
      </c>
      <c r="AM1633" s="681" t="s">
        <v>2084</v>
      </c>
      <c r="AO1633" s="581"/>
      <c r="AP1633" s="581"/>
    </row>
    <row r="1634" spans="10:42">
      <c r="J1634" s="198"/>
      <c r="K1634" s="198"/>
      <c r="L1634" s="198"/>
      <c r="M1634" s="198"/>
      <c r="N1634" s="198"/>
      <c r="X1634" s="581"/>
      <c r="Y1634" s="581"/>
      <c r="Z1634" s="581"/>
      <c r="AA1634" s="581"/>
      <c r="AB1634" s="581"/>
      <c r="AC1634" s="581"/>
      <c r="AD1634" s="581"/>
      <c r="AE1634" s="581"/>
      <c r="AF1634" s="581"/>
      <c r="AG1634" s="581"/>
      <c r="AH1634" s="581"/>
      <c r="AJ1634" s="198"/>
      <c r="AL1634" s="681" t="s">
        <v>537</v>
      </c>
      <c r="AM1634" s="681" t="s">
        <v>2085</v>
      </c>
      <c r="AO1634" s="581"/>
      <c r="AP1634" s="581"/>
    </row>
    <row r="1635" spans="10:42">
      <c r="J1635" s="198"/>
      <c r="K1635" s="198"/>
      <c r="L1635" s="198"/>
      <c r="M1635" s="198"/>
      <c r="N1635" s="198"/>
      <c r="X1635" s="581"/>
      <c r="Y1635" s="581"/>
      <c r="Z1635" s="581"/>
      <c r="AA1635" s="581"/>
      <c r="AB1635" s="581"/>
      <c r="AC1635" s="581"/>
      <c r="AD1635" s="581"/>
      <c r="AE1635" s="581"/>
      <c r="AF1635" s="581"/>
      <c r="AG1635" s="581"/>
      <c r="AH1635" s="581"/>
      <c r="AJ1635" s="198"/>
      <c r="AL1635" s="681" t="s">
        <v>537</v>
      </c>
      <c r="AM1635" s="681" t="s">
        <v>2086</v>
      </c>
      <c r="AO1635" s="581"/>
      <c r="AP1635" s="581"/>
    </row>
    <row r="1636" spans="10:42">
      <c r="J1636" s="198"/>
      <c r="K1636" s="198"/>
      <c r="L1636" s="198"/>
      <c r="M1636" s="198"/>
      <c r="N1636" s="198"/>
      <c r="X1636" s="581"/>
      <c r="Y1636" s="581"/>
      <c r="Z1636" s="581"/>
      <c r="AA1636" s="581"/>
      <c r="AB1636" s="581"/>
      <c r="AC1636" s="581"/>
      <c r="AD1636" s="581"/>
      <c r="AE1636" s="581"/>
      <c r="AF1636" s="581"/>
      <c r="AG1636" s="581"/>
      <c r="AH1636" s="581"/>
      <c r="AJ1636" s="198"/>
      <c r="AL1636" s="681" t="s">
        <v>537</v>
      </c>
      <c r="AM1636" s="681" t="s">
        <v>2087</v>
      </c>
      <c r="AO1636" s="581"/>
      <c r="AP1636" s="581"/>
    </row>
    <row r="1637" spans="10:42">
      <c r="J1637" s="198"/>
      <c r="K1637" s="198"/>
      <c r="L1637" s="198"/>
      <c r="M1637" s="198"/>
      <c r="N1637" s="198"/>
      <c r="X1637" s="581"/>
      <c r="Y1637" s="581"/>
      <c r="Z1637" s="581"/>
      <c r="AA1637" s="581"/>
      <c r="AB1637" s="581"/>
      <c r="AC1637" s="581"/>
      <c r="AD1637" s="581"/>
      <c r="AE1637" s="581"/>
      <c r="AF1637" s="581"/>
      <c r="AG1637" s="581"/>
      <c r="AH1637" s="581"/>
      <c r="AJ1637" s="198"/>
      <c r="AL1637" s="681" t="s">
        <v>537</v>
      </c>
      <c r="AM1637" s="681" t="s">
        <v>2089</v>
      </c>
      <c r="AO1637" s="581"/>
      <c r="AP1637" s="581"/>
    </row>
    <row r="1638" spans="10:42">
      <c r="J1638" s="198"/>
      <c r="K1638" s="198"/>
      <c r="L1638" s="198"/>
      <c r="M1638" s="198"/>
      <c r="N1638" s="198"/>
      <c r="X1638" s="581"/>
      <c r="Y1638" s="581"/>
      <c r="Z1638" s="581"/>
      <c r="AA1638" s="581"/>
      <c r="AB1638" s="581"/>
      <c r="AC1638" s="581"/>
      <c r="AD1638" s="581"/>
      <c r="AE1638" s="581"/>
      <c r="AF1638" s="581"/>
      <c r="AG1638" s="581"/>
      <c r="AH1638" s="581"/>
      <c r="AJ1638" s="198"/>
      <c r="AL1638" s="681" t="s">
        <v>537</v>
      </c>
      <c r="AM1638" s="681" t="s">
        <v>117</v>
      </c>
      <c r="AO1638" s="581"/>
      <c r="AP1638" s="581"/>
    </row>
    <row r="1639" spans="10:42">
      <c r="J1639" s="198"/>
      <c r="K1639" s="198"/>
      <c r="L1639" s="198"/>
      <c r="M1639" s="198"/>
      <c r="N1639" s="198"/>
      <c r="X1639" s="581"/>
      <c r="Y1639" s="581"/>
      <c r="Z1639" s="581"/>
      <c r="AA1639" s="581"/>
      <c r="AB1639" s="581"/>
      <c r="AC1639" s="581"/>
      <c r="AD1639" s="581"/>
      <c r="AE1639" s="581"/>
      <c r="AF1639" s="581"/>
      <c r="AG1639" s="581"/>
      <c r="AH1639" s="581"/>
      <c r="AJ1639" s="198"/>
      <c r="AL1639" s="681" t="s">
        <v>124</v>
      </c>
      <c r="AM1639" s="681" t="s">
        <v>327</v>
      </c>
      <c r="AO1639" s="581"/>
      <c r="AP1639" s="581"/>
    </row>
    <row r="1640" spans="10:42">
      <c r="J1640" s="198"/>
      <c r="K1640" s="198"/>
      <c r="L1640" s="198"/>
      <c r="M1640" s="198"/>
      <c r="N1640" s="198"/>
      <c r="X1640" s="581"/>
      <c r="Y1640" s="581"/>
      <c r="Z1640" s="581"/>
      <c r="AA1640" s="581"/>
      <c r="AB1640" s="581"/>
      <c r="AC1640" s="581"/>
      <c r="AD1640" s="581"/>
      <c r="AE1640" s="581"/>
      <c r="AF1640" s="581"/>
      <c r="AG1640" s="581"/>
      <c r="AH1640" s="581"/>
      <c r="AJ1640" s="198"/>
      <c r="AL1640" s="681" t="s">
        <v>124</v>
      </c>
      <c r="AM1640" s="681" t="s">
        <v>2090</v>
      </c>
      <c r="AO1640" s="581"/>
      <c r="AP1640" s="581"/>
    </row>
    <row r="1641" spans="10:42">
      <c r="J1641" s="198"/>
      <c r="K1641" s="198"/>
      <c r="L1641" s="198"/>
      <c r="M1641" s="198"/>
      <c r="N1641" s="198"/>
      <c r="X1641" s="581"/>
      <c r="Y1641" s="581"/>
      <c r="Z1641" s="581"/>
      <c r="AA1641" s="581"/>
      <c r="AB1641" s="581"/>
      <c r="AC1641" s="581"/>
      <c r="AD1641" s="581"/>
      <c r="AE1641" s="581"/>
      <c r="AF1641" s="581"/>
      <c r="AG1641" s="581"/>
      <c r="AH1641" s="581"/>
      <c r="AJ1641" s="198"/>
      <c r="AL1641" s="681" t="s">
        <v>124</v>
      </c>
      <c r="AM1641" s="681" t="s">
        <v>1976</v>
      </c>
      <c r="AO1641" s="581"/>
      <c r="AP1641" s="581"/>
    </row>
    <row r="1642" spans="10:42">
      <c r="J1642" s="198"/>
      <c r="K1642" s="198"/>
      <c r="L1642" s="198"/>
      <c r="M1642" s="198"/>
      <c r="N1642" s="198"/>
      <c r="X1642" s="581"/>
      <c r="Y1642" s="581"/>
      <c r="Z1642" s="581"/>
      <c r="AA1642" s="581"/>
      <c r="AB1642" s="581"/>
      <c r="AC1642" s="581"/>
      <c r="AD1642" s="581"/>
      <c r="AE1642" s="581"/>
      <c r="AF1642" s="581"/>
      <c r="AG1642" s="581"/>
      <c r="AH1642" s="581"/>
      <c r="AJ1642" s="198"/>
      <c r="AL1642" s="681" t="s">
        <v>124</v>
      </c>
      <c r="AM1642" s="681" t="s">
        <v>2091</v>
      </c>
      <c r="AO1642" s="581"/>
      <c r="AP1642" s="581"/>
    </row>
    <row r="1643" spans="10:42">
      <c r="J1643" s="198"/>
      <c r="K1643" s="198"/>
      <c r="L1643" s="198"/>
      <c r="M1643" s="198"/>
      <c r="N1643" s="198"/>
      <c r="X1643" s="581"/>
      <c r="Y1643" s="581"/>
      <c r="Z1643" s="581"/>
      <c r="AA1643" s="581"/>
      <c r="AB1643" s="581"/>
      <c r="AC1643" s="581"/>
      <c r="AD1643" s="581"/>
      <c r="AE1643" s="581"/>
      <c r="AF1643" s="581"/>
      <c r="AG1643" s="581"/>
      <c r="AH1643" s="581"/>
      <c r="AJ1643" s="198"/>
      <c r="AL1643" s="681" t="s">
        <v>124</v>
      </c>
      <c r="AM1643" s="681" t="s">
        <v>2092</v>
      </c>
      <c r="AO1643" s="581"/>
      <c r="AP1643" s="581"/>
    </row>
    <row r="1644" spans="10:42">
      <c r="J1644" s="198"/>
      <c r="K1644" s="198"/>
      <c r="L1644" s="198"/>
      <c r="M1644" s="198"/>
      <c r="N1644" s="198"/>
      <c r="X1644" s="581"/>
      <c r="Y1644" s="581"/>
      <c r="Z1644" s="581"/>
      <c r="AA1644" s="581"/>
      <c r="AB1644" s="581"/>
      <c r="AC1644" s="581"/>
      <c r="AD1644" s="581"/>
      <c r="AE1644" s="581"/>
      <c r="AF1644" s="581"/>
      <c r="AG1644" s="581"/>
      <c r="AH1644" s="581"/>
      <c r="AJ1644" s="198"/>
      <c r="AL1644" s="681" t="s">
        <v>124</v>
      </c>
      <c r="AM1644" s="681" t="s">
        <v>1712</v>
      </c>
      <c r="AO1644" s="581"/>
      <c r="AP1644" s="581"/>
    </row>
    <row r="1645" spans="10:42">
      <c r="J1645" s="198"/>
      <c r="K1645" s="198"/>
      <c r="L1645" s="198"/>
      <c r="M1645" s="198"/>
      <c r="N1645" s="198"/>
      <c r="X1645" s="581"/>
      <c r="Y1645" s="581"/>
      <c r="Z1645" s="581"/>
      <c r="AA1645" s="581"/>
      <c r="AB1645" s="581"/>
      <c r="AC1645" s="581"/>
      <c r="AD1645" s="581"/>
      <c r="AE1645" s="581"/>
      <c r="AF1645" s="581"/>
      <c r="AG1645" s="581"/>
      <c r="AH1645" s="581"/>
      <c r="AJ1645" s="198"/>
      <c r="AL1645" s="681" t="s">
        <v>124</v>
      </c>
      <c r="AM1645" s="681" t="s">
        <v>1752</v>
      </c>
      <c r="AO1645" s="581"/>
      <c r="AP1645" s="581"/>
    </row>
    <row r="1646" spans="10:42">
      <c r="J1646" s="198"/>
      <c r="K1646" s="198"/>
      <c r="L1646" s="198"/>
      <c r="M1646" s="198"/>
      <c r="N1646" s="198"/>
      <c r="X1646" s="581"/>
      <c r="Y1646" s="581"/>
      <c r="Z1646" s="581"/>
      <c r="AA1646" s="581"/>
      <c r="AB1646" s="581"/>
      <c r="AC1646" s="581"/>
      <c r="AD1646" s="581"/>
      <c r="AE1646" s="581"/>
      <c r="AF1646" s="581"/>
      <c r="AG1646" s="581"/>
      <c r="AH1646" s="581"/>
      <c r="AJ1646" s="198"/>
      <c r="AL1646" s="681" t="s">
        <v>124</v>
      </c>
      <c r="AM1646" s="681" t="s">
        <v>149</v>
      </c>
      <c r="AO1646" s="581"/>
      <c r="AP1646" s="581"/>
    </row>
    <row r="1647" spans="10:42">
      <c r="J1647" s="198"/>
      <c r="K1647" s="198"/>
      <c r="L1647" s="198"/>
      <c r="M1647" s="198"/>
      <c r="N1647" s="198"/>
      <c r="X1647" s="581"/>
      <c r="Y1647" s="581"/>
      <c r="Z1647" s="581"/>
      <c r="AA1647" s="581"/>
      <c r="AB1647" s="581"/>
      <c r="AC1647" s="581"/>
      <c r="AD1647" s="581"/>
      <c r="AE1647" s="581"/>
      <c r="AF1647" s="581"/>
      <c r="AG1647" s="581"/>
      <c r="AH1647" s="581"/>
      <c r="AJ1647" s="198"/>
      <c r="AL1647" s="681" t="s">
        <v>124</v>
      </c>
      <c r="AM1647" s="681" t="s">
        <v>783</v>
      </c>
      <c r="AO1647" s="581"/>
      <c r="AP1647" s="581"/>
    </row>
    <row r="1648" spans="10:42">
      <c r="J1648" s="198"/>
      <c r="K1648" s="198"/>
      <c r="L1648" s="198"/>
      <c r="M1648" s="198"/>
      <c r="N1648" s="198"/>
      <c r="X1648" s="581"/>
      <c r="Y1648" s="581"/>
      <c r="Z1648" s="581"/>
      <c r="AA1648" s="581"/>
      <c r="AB1648" s="581"/>
      <c r="AC1648" s="581"/>
      <c r="AD1648" s="581"/>
      <c r="AE1648" s="581"/>
      <c r="AF1648" s="581"/>
      <c r="AG1648" s="581"/>
      <c r="AH1648" s="581"/>
      <c r="AJ1648" s="198"/>
      <c r="AL1648" s="681" t="s">
        <v>124</v>
      </c>
      <c r="AM1648" s="681" t="s">
        <v>2094</v>
      </c>
      <c r="AO1648" s="581"/>
      <c r="AP1648" s="581"/>
    </row>
    <row r="1649" spans="10:42">
      <c r="J1649" s="198"/>
      <c r="K1649" s="198"/>
      <c r="L1649" s="198"/>
      <c r="M1649" s="198"/>
      <c r="N1649" s="198"/>
      <c r="X1649" s="581"/>
      <c r="Y1649" s="581"/>
      <c r="Z1649" s="581"/>
      <c r="AA1649" s="581"/>
      <c r="AB1649" s="581"/>
      <c r="AC1649" s="581"/>
      <c r="AD1649" s="581"/>
      <c r="AE1649" s="581"/>
      <c r="AF1649" s="581"/>
      <c r="AG1649" s="581"/>
      <c r="AH1649" s="581"/>
      <c r="AJ1649" s="198"/>
      <c r="AL1649" s="681" t="s">
        <v>124</v>
      </c>
      <c r="AM1649" s="681" t="s">
        <v>496</v>
      </c>
      <c r="AO1649" s="581"/>
      <c r="AP1649" s="581"/>
    </row>
    <row r="1650" spans="10:42">
      <c r="J1650" s="198"/>
      <c r="K1650" s="198"/>
      <c r="L1650" s="198"/>
      <c r="M1650" s="198"/>
      <c r="N1650" s="198"/>
      <c r="X1650" s="581"/>
      <c r="Y1650" s="581"/>
      <c r="Z1650" s="581"/>
      <c r="AA1650" s="581"/>
      <c r="AB1650" s="581"/>
      <c r="AC1650" s="581"/>
      <c r="AD1650" s="581"/>
      <c r="AE1650" s="581"/>
      <c r="AF1650" s="581"/>
      <c r="AG1650" s="581"/>
      <c r="AH1650" s="581"/>
      <c r="AJ1650" s="198"/>
      <c r="AL1650" s="681" t="s">
        <v>124</v>
      </c>
      <c r="AM1650" s="681" t="s">
        <v>1961</v>
      </c>
      <c r="AO1650" s="581"/>
      <c r="AP1650" s="581"/>
    </row>
    <row r="1651" spans="10:42">
      <c r="J1651" s="198"/>
      <c r="K1651" s="198"/>
      <c r="L1651" s="198"/>
      <c r="M1651" s="198"/>
      <c r="N1651" s="198"/>
      <c r="X1651" s="581"/>
      <c r="Y1651" s="581"/>
      <c r="Z1651" s="581"/>
      <c r="AA1651" s="581"/>
      <c r="AB1651" s="581"/>
      <c r="AC1651" s="581"/>
      <c r="AD1651" s="581"/>
      <c r="AE1651" s="581"/>
      <c r="AF1651" s="581"/>
      <c r="AG1651" s="581"/>
      <c r="AH1651" s="581"/>
      <c r="AJ1651" s="198"/>
      <c r="AL1651" s="681" t="s">
        <v>124</v>
      </c>
      <c r="AM1651" s="681" t="s">
        <v>1896</v>
      </c>
      <c r="AO1651" s="581"/>
      <c r="AP1651" s="581"/>
    </row>
    <row r="1652" spans="10:42">
      <c r="J1652" s="198"/>
      <c r="K1652" s="198"/>
      <c r="L1652" s="198"/>
      <c r="M1652" s="198"/>
      <c r="N1652" s="198"/>
      <c r="X1652" s="581"/>
      <c r="Y1652" s="581"/>
      <c r="Z1652" s="581"/>
      <c r="AA1652" s="581"/>
      <c r="AB1652" s="581"/>
      <c r="AC1652" s="581"/>
      <c r="AD1652" s="581"/>
      <c r="AE1652" s="581"/>
      <c r="AF1652" s="581"/>
      <c r="AG1652" s="581"/>
      <c r="AH1652" s="581"/>
      <c r="AJ1652" s="198"/>
      <c r="AL1652" s="681" t="s">
        <v>124</v>
      </c>
      <c r="AM1652" s="681" t="s">
        <v>1319</v>
      </c>
      <c r="AO1652" s="581"/>
      <c r="AP1652" s="581"/>
    </row>
    <row r="1653" spans="10:42">
      <c r="J1653" s="198"/>
      <c r="K1653" s="198"/>
      <c r="L1653" s="198"/>
      <c r="M1653" s="198"/>
      <c r="N1653" s="198"/>
      <c r="X1653" s="581"/>
      <c r="Y1653" s="581"/>
      <c r="Z1653" s="581"/>
      <c r="AA1653" s="581"/>
      <c r="AB1653" s="581"/>
      <c r="AC1653" s="581"/>
      <c r="AD1653" s="581"/>
      <c r="AE1653" s="581"/>
      <c r="AF1653" s="581"/>
      <c r="AG1653" s="581"/>
      <c r="AH1653" s="581"/>
      <c r="AJ1653" s="198"/>
      <c r="AL1653" s="681" t="s">
        <v>124</v>
      </c>
      <c r="AM1653" s="681" t="s">
        <v>1832</v>
      </c>
      <c r="AO1653" s="581"/>
      <c r="AP1653" s="581"/>
    </row>
    <row r="1654" spans="10:42">
      <c r="J1654" s="198"/>
      <c r="K1654" s="198"/>
      <c r="L1654" s="198"/>
      <c r="M1654" s="198"/>
      <c r="N1654" s="198"/>
      <c r="X1654" s="581"/>
      <c r="Y1654" s="581"/>
      <c r="Z1654" s="581"/>
      <c r="AA1654" s="581"/>
      <c r="AB1654" s="581"/>
      <c r="AC1654" s="581"/>
      <c r="AD1654" s="581"/>
      <c r="AE1654" s="581"/>
      <c r="AF1654" s="581"/>
      <c r="AG1654" s="581"/>
      <c r="AH1654" s="581"/>
      <c r="AJ1654" s="198"/>
      <c r="AL1654" s="681" t="s">
        <v>124</v>
      </c>
      <c r="AM1654" s="681" t="s">
        <v>688</v>
      </c>
      <c r="AO1654" s="581"/>
      <c r="AP1654" s="581"/>
    </row>
    <row r="1655" spans="10:42">
      <c r="J1655" s="198"/>
      <c r="K1655" s="198"/>
      <c r="L1655" s="198"/>
      <c r="M1655" s="198"/>
      <c r="N1655" s="198"/>
      <c r="X1655" s="581"/>
      <c r="Y1655" s="581"/>
      <c r="Z1655" s="581"/>
      <c r="AA1655" s="581"/>
      <c r="AB1655" s="581"/>
      <c r="AC1655" s="581"/>
      <c r="AD1655" s="581"/>
      <c r="AE1655" s="581"/>
      <c r="AF1655" s="581"/>
      <c r="AG1655" s="581"/>
      <c r="AH1655" s="581"/>
      <c r="AJ1655" s="198"/>
      <c r="AL1655" s="681" t="s">
        <v>124</v>
      </c>
      <c r="AM1655" s="681" t="s">
        <v>312</v>
      </c>
      <c r="AO1655" s="581"/>
      <c r="AP1655" s="581"/>
    </row>
    <row r="1656" spans="10:42">
      <c r="J1656" s="198"/>
      <c r="K1656" s="198"/>
      <c r="L1656" s="198"/>
      <c r="M1656" s="198"/>
      <c r="N1656" s="198"/>
      <c r="X1656" s="581"/>
      <c r="Y1656" s="581"/>
      <c r="Z1656" s="581"/>
      <c r="AA1656" s="581"/>
      <c r="AB1656" s="581"/>
      <c r="AC1656" s="581"/>
      <c r="AD1656" s="581"/>
      <c r="AE1656" s="581"/>
      <c r="AF1656" s="581"/>
      <c r="AG1656" s="581"/>
      <c r="AH1656" s="581"/>
      <c r="AJ1656" s="198"/>
      <c r="AL1656" s="681" t="s">
        <v>124</v>
      </c>
      <c r="AM1656" s="681" t="s">
        <v>313</v>
      </c>
      <c r="AO1656" s="581"/>
      <c r="AP1656" s="581"/>
    </row>
    <row r="1657" spans="10:42">
      <c r="J1657" s="198"/>
      <c r="K1657" s="198"/>
      <c r="L1657" s="198"/>
      <c r="M1657" s="198"/>
      <c r="N1657" s="198"/>
      <c r="X1657" s="581"/>
      <c r="Y1657" s="581"/>
      <c r="Z1657" s="581"/>
      <c r="AA1657" s="581"/>
      <c r="AB1657" s="581"/>
      <c r="AC1657" s="581"/>
      <c r="AD1657" s="581"/>
      <c r="AE1657" s="581"/>
      <c r="AF1657" s="581"/>
      <c r="AG1657" s="581"/>
      <c r="AH1657" s="581"/>
      <c r="AJ1657" s="198"/>
      <c r="AL1657" s="681" t="s">
        <v>124</v>
      </c>
      <c r="AM1657" s="681" t="s">
        <v>2096</v>
      </c>
      <c r="AO1657" s="581"/>
      <c r="AP1657" s="581"/>
    </row>
    <row r="1658" spans="10:42">
      <c r="J1658" s="198"/>
      <c r="K1658" s="198"/>
      <c r="L1658" s="198"/>
      <c r="M1658" s="198"/>
      <c r="N1658" s="198"/>
      <c r="X1658" s="581"/>
      <c r="Y1658" s="581"/>
      <c r="Z1658" s="581"/>
      <c r="AA1658" s="581"/>
      <c r="AB1658" s="581"/>
      <c r="AC1658" s="581"/>
      <c r="AD1658" s="581"/>
      <c r="AE1658" s="581"/>
      <c r="AF1658" s="581"/>
      <c r="AG1658" s="581"/>
      <c r="AH1658" s="581"/>
      <c r="AJ1658" s="198"/>
      <c r="AL1658" s="681" t="s">
        <v>124</v>
      </c>
      <c r="AM1658" s="681" t="s">
        <v>2027</v>
      </c>
      <c r="AO1658" s="581"/>
      <c r="AP1658" s="581"/>
    </row>
    <row r="1659" spans="10:42">
      <c r="J1659" s="198"/>
      <c r="K1659" s="198"/>
      <c r="L1659" s="198"/>
      <c r="M1659" s="198"/>
      <c r="N1659" s="198"/>
      <c r="X1659" s="581"/>
      <c r="Y1659" s="581"/>
      <c r="Z1659" s="581"/>
      <c r="AA1659" s="581"/>
      <c r="AB1659" s="581"/>
      <c r="AC1659" s="581"/>
      <c r="AD1659" s="581"/>
      <c r="AE1659" s="581"/>
      <c r="AF1659" s="581"/>
      <c r="AG1659" s="581"/>
      <c r="AH1659" s="581"/>
      <c r="AJ1659" s="198"/>
      <c r="AL1659" s="681" t="s">
        <v>124</v>
      </c>
      <c r="AM1659" s="681" t="s">
        <v>2097</v>
      </c>
      <c r="AO1659" s="581"/>
      <c r="AP1659" s="581"/>
    </row>
    <row r="1660" spans="10:42">
      <c r="J1660" s="198"/>
      <c r="K1660" s="198"/>
      <c r="L1660" s="198"/>
      <c r="M1660" s="198"/>
      <c r="N1660" s="198"/>
      <c r="X1660" s="581"/>
      <c r="Y1660" s="581"/>
      <c r="Z1660" s="581"/>
      <c r="AA1660" s="581"/>
      <c r="AB1660" s="581"/>
      <c r="AC1660" s="581"/>
      <c r="AD1660" s="581"/>
      <c r="AE1660" s="581"/>
      <c r="AF1660" s="581"/>
      <c r="AG1660" s="581"/>
      <c r="AH1660" s="581"/>
      <c r="AJ1660" s="198"/>
      <c r="AL1660" s="681" t="s">
        <v>124</v>
      </c>
      <c r="AM1660" s="681" t="s">
        <v>1355</v>
      </c>
      <c r="AO1660" s="581"/>
      <c r="AP1660" s="581"/>
    </row>
    <row r="1661" spans="10:42">
      <c r="J1661" s="198"/>
      <c r="K1661" s="198"/>
      <c r="L1661" s="198"/>
      <c r="M1661" s="198"/>
      <c r="N1661" s="198"/>
      <c r="X1661" s="581"/>
      <c r="Y1661" s="581"/>
      <c r="Z1661" s="581"/>
      <c r="AA1661" s="581"/>
      <c r="AB1661" s="581"/>
      <c r="AC1661" s="581"/>
      <c r="AD1661" s="581"/>
      <c r="AE1661" s="581"/>
      <c r="AF1661" s="581"/>
      <c r="AG1661" s="581"/>
      <c r="AH1661" s="581"/>
      <c r="AJ1661" s="198"/>
      <c r="AL1661" s="681" t="s">
        <v>124</v>
      </c>
      <c r="AM1661" s="681" t="s">
        <v>954</v>
      </c>
      <c r="AO1661" s="581"/>
      <c r="AP1661" s="581"/>
    </row>
    <row r="1662" spans="10:42">
      <c r="J1662" s="198"/>
      <c r="K1662" s="198"/>
      <c r="L1662" s="198"/>
      <c r="M1662" s="198"/>
      <c r="N1662" s="198"/>
      <c r="X1662" s="581"/>
      <c r="Y1662" s="581"/>
      <c r="Z1662" s="581"/>
      <c r="AA1662" s="581"/>
      <c r="AB1662" s="581"/>
      <c r="AC1662" s="581"/>
      <c r="AD1662" s="581"/>
      <c r="AE1662" s="581"/>
      <c r="AF1662" s="581"/>
      <c r="AG1662" s="581"/>
      <c r="AH1662" s="581"/>
      <c r="AJ1662" s="198"/>
      <c r="AL1662" s="681" t="s">
        <v>124</v>
      </c>
      <c r="AM1662" s="681" t="s">
        <v>2099</v>
      </c>
      <c r="AO1662" s="581"/>
      <c r="AP1662" s="581"/>
    </row>
    <row r="1663" spans="10:42">
      <c r="J1663" s="198"/>
      <c r="K1663" s="198"/>
      <c r="L1663" s="198"/>
      <c r="M1663" s="198"/>
      <c r="N1663" s="198"/>
      <c r="X1663" s="581"/>
      <c r="Y1663" s="581"/>
      <c r="Z1663" s="581"/>
      <c r="AA1663" s="581"/>
      <c r="AB1663" s="581"/>
      <c r="AC1663" s="581"/>
      <c r="AD1663" s="581"/>
      <c r="AE1663" s="581"/>
      <c r="AF1663" s="581"/>
      <c r="AG1663" s="581"/>
      <c r="AH1663" s="581"/>
      <c r="AJ1663" s="198"/>
      <c r="AL1663" s="681" t="s">
        <v>124</v>
      </c>
      <c r="AM1663" s="681" t="s">
        <v>2100</v>
      </c>
      <c r="AO1663" s="581"/>
      <c r="AP1663" s="581"/>
    </row>
    <row r="1664" spans="10:42">
      <c r="J1664" s="198"/>
      <c r="K1664" s="198"/>
      <c r="L1664" s="198"/>
      <c r="M1664" s="198"/>
      <c r="N1664" s="198"/>
      <c r="X1664" s="581"/>
      <c r="Y1664" s="581"/>
      <c r="Z1664" s="581"/>
      <c r="AA1664" s="581"/>
      <c r="AB1664" s="581"/>
      <c r="AC1664" s="581"/>
      <c r="AD1664" s="581"/>
      <c r="AE1664" s="581"/>
      <c r="AF1664" s="581"/>
      <c r="AG1664" s="581"/>
      <c r="AH1664" s="581"/>
      <c r="AJ1664" s="198"/>
      <c r="AL1664" s="681" t="s">
        <v>124</v>
      </c>
      <c r="AM1664" s="681" t="s">
        <v>2101</v>
      </c>
      <c r="AO1664" s="581"/>
      <c r="AP1664" s="581"/>
    </row>
    <row r="1665" spans="10:42">
      <c r="J1665" s="198"/>
      <c r="K1665" s="198"/>
      <c r="L1665" s="198"/>
      <c r="M1665" s="198"/>
      <c r="N1665" s="198"/>
      <c r="X1665" s="581"/>
      <c r="Y1665" s="581"/>
      <c r="Z1665" s="581"/>
      <c r="AA1665" s="581"/>
      <c r="AB1665" s="581"/>
      <c r="AC1665" s="581"/>
      <c r="AD1665" s="581"/>
      <c r="AE1665" s="581"/>
      <c r="AF1665" s="581"/>
      <c r="AG1665" s="581"/>
      <c r="AH1665" s="581"/>
      <c r="AJ1665" s="198"/>
      <c r="AL1665" s="681" t="s">
        <v>287</v>
      </c>
      <c r="AM1665" s="681" t="s">
        <v>522</v>
      </c>
      <c r="AO1665" s="581"/>
      <c r="AP1665" s="581"/>
    </row>
    <row r="1666" spans="10:42">
      <c r="J1666" s="198"/>
      <c r="K1666" s="198"/>
      <c r="L1666" s="198"/>
      <c r="M1666" s="198"/>
      <c r="N1666" s="198"/>
      <c r="X1666" s="581"/>
      <c r="Y1666" s="581"/>
      <c r="Z1666" s="581"/>
      <c r="AA1666" s="581"/>
      <c r="AB1666" s="581"/>
      <c r="AC1666" s="581"/>
      <c r="AD1666" s="581"/>
      <c r="AE1666" s="581"/>
      <c r="AF1666" s="581"/>
      <c r="AG1666" s="581"/>
      <c r="AH1666" s="581"/>
      <c r="AJ1666" s="198"/>
      <c r="AL1666" s="681" t="s">
        <v>287</v>
      </c>
      <c r="AM1666" s="681" t="s">
        <v>2102</v>
      </c>
      <c r="AO1666" s="581"/>
      <c r="AP1666" s="581"/>
    </row>
    <row r="1667" spans="10:42">
      <c r="J1667" s="198"/>
      <c r="K1667" s="198"/>
      <c r="L1667" s="198"/>
      <c r="M1667" s="198"/>
      <c r="N1667" s="198"/>
      <c r="X1667" s="581"/>
      <c r="Y1667" s="581"/>
      <c r="Z1667" s="581"/>
      <c r="AA1667" s="581"/>
      <c r="AB1667" s="581"/>
      <c r="AC1667" s="581"/>
      <c r="AD1667" s="581"/>
      <c r="AE1667" s="581"/>
      <c r="AF1667" s="581"/>
      <c r="AG1667" s="581"/>
      <c r="AH1667" s="581"/>
      <c r="AJ1667" s="198"/>
      <c r="AL1667" s="681" t="s">
        <v>287</v>
      </c>
      <c r="AM1667" s="681" t="s">
        <v>1229</v>
      </c>
      <c r="AO1667" s="581"/>
      <c r="AP1667" s="581"/>
    </row>
    <row r="1668" spans="10:42">
      <c r="J1668" s="198"/>
      <c r="K1668" s="198"/>
      <c r="L1668" s="198"/>
      <c r="M1668" s="198"/>
      <c r="N1668" s="198"/>
      <c r="X1668" s="581"/>
      <c r="Y1668" s="581"/>
      <c r="Z1668" s="581"/>
      <c r="AA1668" s="581"/>
      <c r="AB1668" s="581"/>
      <c r="AC1668" s="581"/>
      <c r="AD1668" s="581"/>
      <c r="AE1668" s="581"/>
      <c r="AF1668" s="581"/>
      <c r="AG1668" s="581"/>
      <c r="AH1668" s="581"/>
      <c r="AJ1668" s="198"/>
      <c r="AL1668" s="681" t="s">
        <v>287</v>
      </c>
      <c r="AM1668" s="681" t="s">
        <v>2104</v>
      </c>
      <c r="AO1668" s="581"/>
      <c r="AP1668" s="581"/>
    </row>
    <row r="1669" spans="10:42">
      <c r="J1669" s="198"/>
      <c r="K1669" s="198"/>
      <c r="L1669" s="198"/>
      <c r="M1669" s="198"/>
      <c r="N1669" s="198"/>
      <c r="X1669" s="581"/>
      <c r="Y1669" s="581"/>
      <c r="Z1669" s="581"/>
      <c r="AA1669" s="581"/>
      <c r="AB1669" s="581"/>
      <c r="AC1669" s="581"/>
      <c r="AD1669" s="581"/>
      <c r="AE1669" s="581"/>
      <c r="AF1669" s="581"/>
      <c r="AG1669" s="581"/>
      <c r="AH1669" s="581"/>
      <c r="AJ1669" s="198"/>
      <c r="AL1669" s="681" t="s">
        <v>287</v>
      </c>
      <c r="AM1669" s="681" t="s">
        <v>1618</v>
      </c>
      <c r="AO1669" s="581"/>
      <c r="AP1669" s="581"/>
    </row>
    <row r="1670" spans="10:42">
      <c r="J1670" s="198"/>
      <c r="K1670" s="198"/>
      <c r="L1670" s="198"/>
      <c r="M1670" s="198"/>
      <c r="N1670" s="198"/>
      <c r="X1670" s="581"/>
      <c r="Y1670" s="581"/>
      <c r="Z1670" s="581"/>
      <c r="AA1670" s="581"/>
      <c r="AB1670" s="581"/>
      <c r="AC1670" s="581"/>
      <c r="AD1670" s="581"/>
      <c r="AE1670" s="581"/>
      <c r="AF1670" s="581"/>
      <c r="AG1670" s="581"/>
      <c r="AH1670" s="581"/>
      <c r="AJ1670" s="198"/>
      <c r="AL1670" s="681" t="s">
        <v>287</v>
      </c>
      <c r="AM1670" s="681" t="s">
        <v>2105</v>
      </c>
      <c r="AO1670" s="581"/>
      <c r="AP1670" s="581"/>
    </row>
    <row r="1671" spans="10:42">
      <c r="J1671" s="198"/>
      <c r="K1671" s="198"/>
      <c r="L1671" s="198"/>
      <c r="M1671" s="198"/>
      <c r="N1671" s="198"/>
      <c r="X1671" s="581"/>
      <c r="Y1671" s="581"/>
      <c r="Z1671" s="581"/>
      <c r="AA1671" s="581"/>
      <c r="AB1671" s="581"/>
      <c r="AC1671" s="581"/>
      <c r="AD1671" s="581"/>
      <c r="AE1671" s="581"/>
      <c r="AF1671" s="581"/>
      <c r="AG1671" s="581"/>
      <c r="AH1671" s="581"/>
      <c r="AJ1671" s="198"/>
      <c r="AL1671" s="681" t="s">
        <v>287</v>
      </c>
      <c r="AM1671" s="681" t="s">
        <v>2106</v>
      </c>
      <c r="AO1671" s="581"/>
      <c r="AP1671" s="581"/>
    </row>
    <row r="1672" spans="10:42">
      <c r="J1672" s="198"/>
      <c r="K1672" s="198"/>
      <c r="L1672" s="198"/>
      <c r="M1672" s="198"/>
      <c r="N1672" s="198"/>
      <c r="X1672" s="581"/>
      <c r="Y1672" s="581"/>
      <c r="Z1672" s="581"/>
      <c r="AA1672" s="581"/>
      <c r="AB1672" s="581"/>
      <c r="AC1672" s="581"/>
      <c r="AD1672" s="581"/>
      <c r="AE1672" s="581"/>
      <c r="AF1672" s="581"/>
      <c r="AG1672" s="581"/>
      <c r="AH1672" s="581"/>
      <c r="AJ1672" s="198"/>
      <c r="AL1672" s="681" t="s">
        <v>287</v>
      </c>
      <c r="AM1672" s="681" t="s">
        <v>2108</v>
      </c>
      <c r="AO1672" s="581"/>
      <c r="AP1672" s="581"/>
    </row>
    <row r="1673" spans="10:42">
      <c r="J1673" s="198"/>
      <c r="K1673" s="198"/>
      <c r="L1673" s="198"/>
      <c r="M1673" s="198"/>
      <c r="N1673" s="198"/>
      <c r="X1673" s="581"/>
      <c r="Y1673" s="581"/>
      <c r="Z1673" s="581"/>
      <c r="AA1673" s="581"/>
      <c r="AB1673" s="581"/>
      <c r="AC1673" s="581"/>
      <c r="AD1673" s="581"/>
      <c r="AE1673" s="581"/>
      <c r="AF1673" s="581"/>
      <c r="AG1673" s="581"/>
      <c r="AH1673" s="581"/>
      <c r="AJ1673" s="198"/>
      <c r="AL1673" s="681" t="s">
        <v>287</v>
      </c>
      <c r="AM1673" s="681" t="s">
        <v>1468</v>
      </c>
      <c r="AO1673" s="581"/>
      <c r="AP1673" s="581"/>
    </row>
    <row r="1674" spans="10:42">
      <c r="J1674" s="198"/>
      <c r="K1674" s="198"/>
      <c r="L1674" s="198"/>
      <c r="M1674" s="198"/>
      <c r="N1674" s="198"/>
      <c r="X1674" s="581"/>
      <c r="Y1674" s="581"/>
      <c r="Z1674" s="581"/>
      <c r="AA1674" s="581"/>
      <c r="AB1674" s="581"/>
      <c r="AC1674" s="581"/>
      <c r="AD1674" s="581"/>
      <c r="AE1674" s="581"/>
      <c r="AF1674" s="581"/>
      <c r="AG1674" s="581"/>
      <c r="AH1674" s="581"/>
      <c r="AJ1674" s="198"/>
      <c r="AL1674" s="681" t="s">
        <v>287</v>
      </c>
      <c r="AM1674" s="681" t="s">
        <v>2109</v>
      </c>
      <c r="AO1674" s="581"/>
      <c r="AP1674" s="581"/>
    </row>
    <row r="1675" spans="10:42">
      <c r="J1675" s="198"/>
      <c r="K1675" s="198"/>
      <c r="L1675" s="198"/>
      <c r="M1675" s="198"/>
      <c r="N1675" s="198"/>
      <c r="X1675" s="581"/>
      <c r="Y1675" s="581"/>
      <c r="Z1675" s="581"/>
      <c r="AA1675" s="581"/>
      <c r="AB1675" s="581"/>
      <c r="AC1675" s="581"/>
      <c r="AD1675" s="581"/>
      <c r="AE1675" s="581"/>
      <c r="AF1675" s="581"/>
      <c r="AG1675" s="581"/>
      <c r="AH1675" s="581"/>
      <c r="AJ1675" s="198"/>
      <c r="AL1675" s="681" t="s">
        <v>287</v>
      </c>
      <c r="AM1675" s="681" t="s">
        <v>21</v>
      </c>
      <c r="AO1675" s="581"/>
      <c r="AP1675" s="581"/>
    </row>
    <row r="1676" spans="10:42">
      <c r="J1676" s="198"/>
      <c r="K1676" s="198"/>
      <c r="L1676" s="198"/>
      <c r="M1676" s="198"/>
      <c r="N1676" s="198"/>
      <c r="X1676" s="581"/>
      <c r="Y1676" s="581"/>
      <c r="Z1676" s="581"/>
      <c r="AA1676" s="581"/>
      <c r="AB1676" s="581"/>
      <c r="AC1676" s="581"/>
      <c r="AD1676" s="581"/>
      <c r="AE1676" s="581"/>
      <c r="AF1676" s="581"/>
      <c r="AG1676" s="581"/>
      <c r="AH1676" s="581"/>
      <c r="AJ1676" s="198"/>
      <c r="AL1676" s="681" t="s">
        <v>287</v>
      </c>
      <c r="AM1676" s="681" t="s">
        <v>2110</v>
      </c>
      <c r="AO1676" s="581"/>
      <c r="AP1676" s="581"/>
    </row>
    <row r="1677" spans="10:42">
      <c r="J1677" s="198"/>
      <c r="K1677" s="198"/>
      <c r="L1677" s="198"/>
      <c r="M1677" s="198"/>
      <c r="N1677" s="198"/>
      <c r="X1677" s="581"/>
      <c r="Y1677" s="581"/>
      <c r="Z1677" s="581"/>
      <c r="AA1677" s="581"/>
      <c r="AB1677" s="581"/>
      <c r="AC1677" s="581"/>
      <c r="AD1677" s="581"/>
      <c r="AE1677" s="581"/>
      <c r="AF1677" s="581"/>
      <c r="AG1677" s="581"/>
      <c r="AH1677" s="581"/>
      <c r="AJ1677" s="198"/>
      <c r="AL1677" s="681" t="s">
        <v>287</v>
      </c>
      <c r="AM1677" s="681" t="s">
        <v>2111</v>
      </c>
      <c r="AO1677" s="581"/>
      <c r="AP1677" s="581"/>
    </row>
    <row r="1678" spans="10:42">
      <c r="J1678" s="198"/>
      <c r="K1678" s="198"/>
      <c r="L1678" s="198"/>
      <c r="M1678" s="198"/>
      <c r="N1678" s="198"/>
      <c r="X1678" s="581"/>
      <c r="Y1678" s="581"/>
      <c r="Z1678" s="581"/>
      <c r="AA1678" s="581"/>
      <c r="AB1678" s="581"/>
      <c r="AC1678" s="581"/>
      <c r="AD1678" s="581"/>
      <c r="AE1678" s="581"/>
      <c r="AF1678" s="581"/>
      <c r="AG1678" s="581"/>
      <c r="AH1678" s="581"/>
      <c r="AJ1678" s="198"/>
      <c r="AL1678" s="681" t="s">
        <v>287</v>
      </c>
      <c r="AM1678" s="681" t="s">
        <v>2112</v>
      </c>
      <c r="AO1678" s="581"/>
      <c r="AP1678" s="581"/>
    </row>
    <row r="1679" spans="10:42">
      <c r="J1679" s="198"/>
      <c r="K1679" s="198"/>
      <c r="L1679" s="198"/>
      <c r="M1679" s="198"/>
      <c r="N1679" s="198"/>
      <c r="X1679" s="581"/>
      <c r="Y1679" s="581"/>
      <c r="Z1679" s="581"/>
      <c r="AA1679" s="581"/>
      <c r="AB1679" s="581"/>
      <c r="AC1679" s="581"/>
      <c r="AD1679" s="581"/>
      <c r="AE1679" s="581"/>
      <c r="AF1679" s="581"/>
      <c r="AG1679" s="581"/>
      <c r="AH1679" s="581"/>
      <c r="AJ1679" s="198"/>
      <c r="AL1679" s="681" t="s">
        <v>287</v>
      </c>
      <c r="AM1679" s="681" t="s">
        <v>2113</v>
      </c>
      <c r="AO1679" s="581"/>
      <c r="AP1679" s="581"/>
    </row>
    <row r="1680" spans="10:42">
      <c r="J1680" s="198"/>
      <c r="K1680" s="198"/>
      <c r="L1680" s="198"/>
      <c r="M1680" s="198"/>
      <c r="N1680" s="198"/>
      <c r="X1680" s="581"/>
      <c r="Y1680" s="581"/>
      <c r="Z1680" s="581"/>
      <c r="AA1680" s="581"/>
      <c r="AB1680" s="581"/>
      <c r="AC1680" s="581"/>
      <c r="AD1680" s="581"/>
      <c r="AE1680" s="581"/>
      <c r="AF1680" s="581"/>
      <c r="AG1680" s="581"/>
      <c r="AH1680" s="581"/>
      <c r="AJ1680" s="198"/>
      <c r="AL1680" s="681" t="s">
        <v>287</v>
      </c>
      <c r="AM1680" s="681" t="s">
        <v>1869</v>
      </c>
      <c r="AO1680" s="581"/>
      <c r="AP1680" s="581"/>
    </row>
    <row r="1681" spans="10:42">
      <c r="J1681" s="198"/>
      <c r="K1681" s="198"/>
      <c r="L1681" s="198"/>
      <c r="M1681" s="198"/>
      <c r="N1681" s="198"/>
      <c r="X1681" s="581"/>
      <c r="Y1681" s="581"/>
      <c r="Z1681" s="581"/>
      <c r="AA1681" s="581"/>
      <c r="AB1681" s="581"/>
      <c r="AC1681" s="581"/>
      <c r="AD1681" s="581"/>
      <c r="AE1681" s="581"/>
      <c r="AF1681" s="581"/>
      <c r="AG1681" s="581"/>
      <c r="AH1681" s="581"/>
      <c r="AJ1681" s="198"/>
      <c r="AL1681" s="681" t="s">
        <v>287</v>
      </c>
      <c r="AM1681" s="681" t="s">
        <v>1675</v>
      </c>
      <c r="AO1681" s="581"/>
      <c r="AP1681" s="581"/>
    </row>
    <row r="1682" spans="10:42">
      <c r="J1682" s="198"/>
      <c r="K1682" s="198"/>
      <c r="L1682" s="198"/>
      <c r="M1682" s="198"/>
      <c r="N1682" s="198"/>
      <c r="X1682" s="581"/>
      <c r="Y1682" s="581"/>
      <c r="Z1682" s="581"/>
      <c r="AA1682" s="581"/>
      <c r="AB1682" s="581"/>
      <c r="AC1682" s="581"/>
      <c r="AD1682" s="581"/>
      <c r="AE1682" s="581"/>
      <c r="AF1682" s="581"/>
      <c r="AG1682" s="581"/>
      <c r="AH1682" s="581"/>
      <c r="AJ1682" s="198"/>
      <c r="AL1682" s="681" t="s">
        <v>287</v>
      </c>
      <c r="AM1682" s="681" t="s">
        <v>2114</v>
      </c>
      <c r="AO1682" s="581"/>
      <c r="AP1682" s="581"/>
    </row>
    <row r="1683" spans="10:42">
      <c r="J1683" s="198"/>
      <c r="K1683" s="198"/>
      <c r="L1683" s="198"/>
      <c r="M1683" s="198"/>
      <c r="N1683" s="198"/>
      <c r="X1683" s="581"/>
      <c r="Y1683" s="581"/>
      <c r="Z1683" s="581"/>
      <c r="AA1683" s="581"/>
      <c r="AB1683" s="581"/>
      <c r="AC1683" s="581"/>
      <c r="AD1683" s="581"/>
      <c r="AE1683" s="581"/>
      <c r="AF1683" s="581"/>
      <c r="AG1683" s="581"/>
      <c r="AH1683" s="581"/>
      <c r="AJ1683" s="198"/>
      <c r="AL1683" s="681" t="s">
        <v>287</v>
      </c>
      <c r="AM1683" s="681" t="s">
        <v>2103</v>
      </c>
      <c r="AO1683" s="581"/>
      <c r="AP1683" s="581"/>
    </row>
    <row r="1684" spans="10:42">
      <c r="J1684" s="198"/>
      <c r="K1684" s="198"/>
      <c r="L1684" s="198"/>
      <c r="M1684" s="198"/>
      <c r="N1684" s="198"/>
      <c r="X1684" s="581"/>
      <c r="Y1684" s="581"/>
      <c r="Z1684" s="581"/>
      <c r="AA1684" s="581"/>
      <c r="AB1684" s="581"/>
      <c r="AC1684" s="581"/>
      <c r="AD1684" s="581"/>
      <c r="AE1684" s="581"/>
      <c r="AF1684" s="581"/>
      <c r="AG1684" s="581"/>
      <c r="AH1684" s="581"/>
      <c r="AJ1684" s="198"/>
      <c r="AL1684" s="681" t="s">
        <v>287</v>
      </c>
      <c r="AM1684" s="681" t="s">
        <v>2115</v>
      </c>
      <c r="AO1684" s="581"/>
      <c r="AP1684" s="581"/>
    </row>
    <row r="1685" spans="10:42">
      <c r="J1685" s="198"/>
      <c r="K1685" s="198"/>
      <c r="L1685" s="198"/>
      <c r="M1685" s="198"/>
      <c r="N1685" s="198"/>
      <c r="X1685" s="581"/>
      <c r="Y1685" s="581"/>
      <c r="Z1685" s="581"/>
      <c r="AA1685" s="581"/>
      <c r="AB1685" s="581"/>
      <c r="AC1685" s="581"/>
      <c r="AD1685" s="581"/>
      <c r="AE1685" s="581"/>
      <c r="AF1685" s="581"/>
      <c r="AG1685" s="581"/>
      <c r="AH1685" s="581"/>
      <c r="AJ1685" s="198"/>
      <c r="AL1685" s="681" t="s">
        <v>287</v>
      </c>
      <c r="AM1685" s="681" t="s">
        <v>2116</v>
      </c>
      <c r="AO1685" s="581"/>
      <c r="AP1685" s="581"/>
    </row>
    <row r="1686" spans="10:42">
      <c r="J1686" s="198"/>
      <c r="K1686" s="198"/>
      <c r="L1686" s="198"/>
      <c r="M1686" s="198"/>
      <c r="N1686" s="198"/>
      <c r="X1686" s="581"/>
      <c r="Y1686" s="581"/>
      <c r="Z1686" s="581"/>
      <c r="AA1686" s="581"/>
      <c r="AB1686" s="581"/>
      <c r="AC1686" s="581"/>
      <c r="AD1686" s="581"/>
      <c r="AE1686" s="581"/>
      <c r="AF1686" s="581"/>
      <c r="AG1686" s="581"/>
      <c r="AH1686" s="581"/>
      <c r="AJ1686" s="198"/>
      <c r="AL1686" s="681" t="s">
        <v>287</v>
      </c>
      <c r="AM1686" s="681" t="s">
        <v>908</v>
      </c>
      <c r="AO1686" s="581"/>
      <c r="AP1686" s="581"/>
    </row>
    <row r="1687" spans="10:42">
      <c r="J1687" s="198"/>
      <c r="K1687" s="198"/>
      <c r="L1687" s="198"/>
      <c r="M1687" s="198"/>
      <c r="N1687" s="198"/>
      <c r="X1687" s="581"/>
      <c r="Y1687" s="581"/>
      <c r="Z1687" s="581"/>
      <c r="AA1687" s="581"/>
      <c r="AB1687" s="581"/>
      <c r="AC1687" s="581"/>
      <c r="AD1687" s="581"/>
      <c r="AE1687" s="581"/>
      <c r="AF1687" s="581"/>
      <c r="AG1687" s="581"/>
      <c r="AH1687" s="581"/>
      <c r="AJ1687" s="198"/>
      <c r="AL1687" s="681" t="s">
        <v>287</v>
      </c>
      <c r="AM1687" s="681" t="s">
        <v>921</v>
      </c>
      <c r="AO1687" s="581"/>
      <c r="AP1687" s="581"/>
    </row>
    <row r="1688" spans="10:42">
      <c r="J1688" s="198"/>
      <c r="K1688" s="198"/>
      <c r="L1688" s="198"/>
      <c r="M1688" s="198"/>
      <c r="N1688" s="198"/>
      <c r="X1688" s="581"/>
      <c r="Y1688" s="581"/>
      <c r="Z1688" s="581"/>
      <c r="AA1688" s="581"/>
      <c r="AB1688" s="581"/>
      <c r="AC1688" s="581"/>
      <c r="AD1688" s="581"/>
      <c r="AE1688" s="581"/>
      <c r="AF1688" s="581"/>
      <c r="AG1688" s="581"/>
      <c r="AH1688" s="581"/>
      <c r="AJ1688" s="198"/>
      <c r="AL1688" s="681" t="s">
        <v>287</v>
      </c>
      <c r="AM1688" s="681" t="s">
        <v>2117</v>
      </c>
      <c r="AO1688" s="581"/>
      <c r="AP1688" s="581"/>
    </row>
    <row r="1689" spans="10:42">
      <c r="J1689" s="198"/>
      <c r="K1689" s="198"/>
      <c r="L1689" s="198"/>
      <c r="M1689" s="198"/>
      <c r="N1689" s="198"/>
      <c r="X1689" s="581"/>
      <c r="Y1689" s="581"/>
      <c r="Z1689" s="581"/>
      <c r="AA1689" s="581"/>
      <c r="AB1689" s="581"/>
      <c r="AC1689" s="581"/>
      <c r="AD1689" s="581"/>
      <c r="AE1689" s="581"/>
      <c r="AF1689" s="581"/>
      <c r="AG1689" s="581"/>
      <c r="AH1689" s="581"/>
      <c r="AJ1689" s="198"/>
      <c r="AL1689" s="681" t="s">
        <v>287</v>
      </c>
      <c r="AM1689" s="681" t="s">
        <v>2118</v>
      </c>
      <c r="AO1689" s="581"/>
      <c r="AP1689" s="581"/>
    </row>
    <row r="1690" spans="10:42">
      <c r="J1690" s="198"/>
      <c r="K1690" s="198"/>
      <c r="L1690" s="198"/>
      <c r="M1690" s="198"/>
      <c r="N1690" s="198"/>
      <c r="X1690" s="581"/>
      <c r="Y1690" s="581"/>
      <c r="Z1690" s="581"/>
      <c r="AA1690" s="581"/>
      <c r="AB1690" s="581"/>
      <c r="AC1690" s="581"/>
      <c r="AD1690" s="581"/>
      <c r="AE1690" s="581"/>
      <c r="AF1690" s="581"/>
      <c r="AG1690" s="581"/>
      <c r="AH1690" s="581"/>
      <c r="AJ1690" s="198"/>
      <c r="AL1690" s="681" t="s">
        <v>287</v>
      </c>
      <c r="AM1690" s="681" t="s">
        <v>833</v>
      </c>
      <c r="AO1690" s="581"/>
      <c r="AP1690" s="581"/>
    </row>
    <row r="1691" spans="10:42">
      <c r="J1691" s="198"/>
      <c r="K1691" s="198"/>
      <c r="L1691" s="198"/>
      <c r="M1691" s="198"/>
      <c r="N1691" s="198"/>
      <c r="X1691" s="581"/>
      <c r="Y1691" s="581"/>
      <c r="Z1691" s="581"/>
      <c r="AA1691" s="581"/>
      <c r="AB1691" s="581"/>
      <c r="AC1691" s="581"/>
      <c r="AD1691" s="581"/>
      <c r="AE1691" s="581"/>
      <c r="AF1691" s="581"/>
      <c r="AG1691" s="581"/>
      <c r="AH1691" s="581"/>
      <c r="AJ1691" s="198"/>
      <c r="AL1691" s="681" t="s">
        <v>287</v>
      </c>
      <c r="AM1691" s="681" t="s">
        <v>2120</v>
      </c>
      <c r="AO1691" s="581"/>
      <c r="AP1691" s="581"/>
    </row>
    <row r="1692" spans="10:42">
      <c r="J1692" s="198"/>
      <c r="K1692" s="198"/>
      <c r="L1692" s="198"/>
      <c r="M1692" s="198"/>
      <c r="N1692" s="198"/>
      <c r="X1692" s="581"/>
      <c r="Y1692" s="581"/>
      <c r="Z1692" s="581"/>
      <c r="AA1692" s="581"/>
      <c r="AB1692" s="581"/>
      <c r="AC1692" s="581"/>
      <c r="AD1692" s="581"/>
      <c r="AE1692" s="581"/>
      <c r="AF1692" s="581"/>
      <c r="AG1692" s="581"/>
      <c r="AH1692" s="581"/>
      <c r="AJ1692" s="198"/>
      <c r="AL1692" s="681" t="s">
        <v>287</v>
      </c>
      <c r="AM1692" s="681" t="s">
        <v>2121</v>
      </c>
      <c r="AO1692" s="581"/>
      <c r="AP1692" s="581"/>
    </row>
    <row r="1693" spans="10:42">
      <c r="J1693" s="198"/>
      <c r="K1693" s="198"/>
      <c r="L1693" s="198"/>
      <c r="M1693" s="198"/>
      <c r="N1693" s="198"/>
      <c r="X1693" s="581"/>
      <c r="Y1693" s="581"/>
      <c r="Z1693" s="581"/>
      <c r="AA1693" s="581"/>
      <c r="AB1693" s="581"/>
      <c r="AC1693" s="581"/>
      <c r="AD1693" s="581"/>
      <c r="AE1693" s="581"/>
      <c r="AF1693" s="581"/>
      <c r="AG1693" s="581"/>
      <c r="AH1693" s="581"/>
      <c r="AJ1693" s="198"/>
      <c r="AL1693" s="681" t="s">
        <v>287</v>
      </c>
      <c r="AM1693" s="681" t="s">
        <v>691</v>
      </c>
      <c r="AO1693" s="581"/>
      <c r="AP1693" s="581"/>
    </row>
    <row r="1694" spans="10:42">
      <c r="J1694" s="198"/>
      <c r="K1694" s="198"/>
      <c r="L1694" s="198"/>
      <c r="M1694" s="198"/>
      <c r="N1694" s="198"/>
      <c r="X1694" s="581"/>
      <c r="Y1694" s="581"/>
      <c r="Z1694" s="581"/>
      <c r="AA1694" s="581"/>
      <c r="AB1694" s="581"/>
      <c r="AC1694" s="581"/>
      <c r="AD1694" s="581"/>
      <c r="AE1694" s="581"/>
      <c r="AF1694" s="581"/>
      <c r="AG1694" s="581"/>
      <c r="AH1694" s="581"/>
      <c r="AJ1694" s="198"/>
      <c r="AL1694" s="681" t="s">
        <v>287</v>
      </c>
      <c r="AM1694" s="681" t="s">
        <v>1388</v>
      </c>
      <c r="AO1694" s="581"/>
      <c r="AP1694" s="581"/>
    </row>
    <row r="1695" spans="10:42">
      <c r="J1695" s="198"/>
      <c r="K1695" s="198"/>
      <c r="L1695" s="198"/>
      <c r="M1695" s="198"/>
      <c r="N1695" s="198"/>
      <c r="X1695" s="581"/>
      <c r="Y1695" s="581"/>
      <c r="Z1695" s="581"/>
      <c r="AA1695" s="581"/>
      <c r="AB1695" s="581"/>
      <c r="AC1695" s="581"/>
      <c r="AD1695" s="581"/>
      <c r="AE1695" s="581"/>
      <c r="AF1695" s="581"/>
      <c r="AG1695" s="581"/>
      <c r="AH1695" s="581"/>
      <c r="AJ1695" s="198"/>
      <c r="AL1695" s="681" t="s">
        <v>287</v>
      </c>
      <c r="AM1695" s="681" t="s">
        <v>2123</v>
      </c>
      <c r="AO1695" s="581"/>
      <c r="AP1695" s="581"/>
    </row>
    <row r="1696" spans="10:42">
      <c r="J1696" s="198"/>
      <c r="K1696" s="198"/>
      <c r="L1696" s="198"/>
      <c r="M1696" s="198"/>
      <c r="N1696" s="198"/>
      <c r="X1696" s="581"/>
      <c r="Y1696" s="581"/>
      <c r="Z1696" s="581"/>
      <c r="AA1696" s="581"/>
      <c r="AB1696" s="581"/>
      <c r="AC1696" s="581"/>
      <c r="AD1696" s="581"/>
      <c r="AE1696" s="581"/>
      <c r="AF1696" s="581"/>
      <c r="AG1696" s="581"/>
      <c r="AH1696" s="581"/>
      <c r="AJ1696" s="198"/>
      <c r="AL1696" s="681" t="s">
        <v>287</v>
      </c>
      <c r="AM1696" s="681" t="s">
        <v>637</v>
      </c>
      <c r="AO1696" s="581"/>
      <c r="AP1696" s="581"/>
    </row>
    <row r="1697" spans="10:42">
      <c r="J1697" s="198"/>
      <c r="K1697" s="198"/>
      <c r="L1697" s="198"/>
      <c r="M1697" s="198"/>
      <c r="N1697" s="198"/>
      <c r="X1697" s="581"/>
      <c r="Y1697" s="581"/>
      <c r="Z1697" s="581"/>
      <c r="AA1697" s="581"/>
      <c r="AB1697" s="581"/>
      <c r="AC1697" s="581"/>
      <c r="AD1697" s="581"/>
      <c r="AE1697" s="581"/>
      <c r="AF1697" s="581"/>
      <c r="AG1697" s="581"/>
      <c r="AH1697" s="581"/>
      <c r="AJ1697" s="198"/>
      <c r="AL1697" s="681" t="s">
        <v>287</v>
      </c>
      <c r="AM1697" s="681" t="s">
        <v>2124</v>
      </c>
      <c r="AO1697" s="581"/>
      <c r="AP1697" s="581"/>
    </row>
    <row r="1698" spans="10:42">
      <c r="J1698" s="198"/>
      <c r="K1698" s="198"/>
      <c r="L1698" s="198"/>
      <c r="M1698" s="198"/>
      <c r="N1698" s="198"/>
      <c r="X1698" s="581"/>
      <c r="Y1698" s="581"/>
      <c r="Z1698" s="581"/>
      <c r="AA1698" s="581"/>
      <c r="AB1698" s="581"/>
      <c r="AC1698" s="581"/>
      <c r="AD1698" s="581"/>
      <c r="AE1698" s="581"/>
      <c r="AF1698" s="581"/>
      <c r="AG1698" s="581"/>
      <c r="AH1698" s="581"/>
      <c r="AJ1698" s="198"/>
      <c r="AL1698" s="681" t="s">
        <v>287</v>
      </c>
      <c r="AM1698" s="681" t="s">
        <v>2125</v>
      </c>
      <c r="AO1698" s="581"/>
      <c r="AP1698" s="581"/>
    </row>
    <row r="1699" spans="10:42">
      <c r="J1699" s="198"/>
      <c r="K1699" s="198"/>
      <c r="L1699" s="198"/>
      <c r="M1699" s="198"/>
      <c r="N1699" s="198"/>
      <c r="X1699" s="581"/>
      <c r="Y1699" s="581"/>
      <c r="Z1699" s="581"/>
      <c r="AA1699" s="581"/>
      <c r="AB1699" s="581"/>
      <c r="AC1699" s="581"/>
      <c r="AD1699" s="581"/>
      <c r="AE1699" s="581"/>
      <c r="AF1699" s="581"/>
      <c r="AG1699" s="581"/>
      <c r="AH1699" s="581"/>
      <c r="AJ1699" s="198"/>
      <c r="AL1699" s="681" t="s">
        <v>287</v>
      </c>
      <c r="AM1699" s="681" t="s">
        <v>2126</v>
      </c>
      <c r="AO1699" s="581"/>
      <c r="AP1699" s="581"/>
    </row>
    <row r="1700" spans="10:42">
      <c r="J1700" s="198"/>
      <c r="K1700" s="198"/>
      <c r="L1700" s="198"/>
      <c r="M1700" s="198"/>
      <c r="N1700" s="198"/>
      <c r="X1700" s="581"/>
      <c r="Y1700" s="581"/>
      <c r="Z1700" s="581"/>
      <c r="AA1700" s="581"/>
      <c r="AB1700" s="581"/>
      <c r="AC1700" s="581"/>
      <c r="AD1700" s="581"/>
      <c r="AE1700" s="581"/>
      <c r="AF1700" s="581"/>
      <c r="AG1700" s="581"/>
      <c r="AH1700" s="581"/>
      <c r="AJ1700" s="198"/>
      <c r="AL1700" s="681" t="s">
        <v>287</v>
      </c>
      <c r="AM1700" s="681" t="s">
        <v>2127</v>
      </c>
      <c r="AO1700" s="581"/>
      <c r="AP1700" s="581"/>
    </row>
    <row r="1701" spans="10:42">
      <c r="J1701" s="198"/>
      <c r="K1701" s="198"/>
      <c r="L1701" s="198"/>
      <c r="M1701" s="198"/>
      <c r="N1701" s="198"/>
      <c r="X1701" s="581"/>
      <c r="Y1701" s="581"/>
      <c r="Z1701" s="581"/>
      <c r="AA1701" s="581"/>
      <c r="AB1701" s="581"/>
      <c r="AC1701" s="581"/>
      <c r="AD1701" s="581"/>
      <c r="AE1701" s="581"/>
      <c r="AF1701" s="581"/>
      <c r="AG1701" s="581"/>
      <c r="AH1701" s="581"/>
      <c r="AJ1701" s="198"/>
      <c r="AL1701" s="681" t="s">
        <v>287</v>
      </c>
      <c r="AM1701" s="681" t="s">
        <v>267</v>
      </c>
      <c r="AO1701" s="581"/>
      <c r="AP1701" s="581"/>
    </row>
    <row r="1702" spans="10:42">
      <c r="J1702" s="198"/>
      <c r="K1702" s="198"/>
      <c r="L1702" s="198"/>
      <c r="M1702" s="198"/>
      <c r="N1702" s="198"/>
      <c r="X1702" s="581"/>
      <c r="Y1702" s="581"/>
      <c r="Z1702" s="581"/>
      <c r="AA1702" s="581"/>
      <c r="AB1702" s="581"/>
      <c r="AC1702" s="581"/>
      <c r="AD1702" s="581"/>
      <c r="AE1702" s="581"/>
      <c r="AF1702" s="581"/>
      <c r="AG1702" s="581"/>
      <c r="AH1702" s="581"/>
      <c r="AJ1702" s="198"/>
      <c r="AL1702" s="681" t="s">
        <v>287</v>
      </c>
      <c r="AM1702" s="681" t="s">
        <v>1066</v>
      </c>
      <c r="AO1702" s="581"/>
      <c r="AP1702" s="581"/>
    </row>
    <row r="1703" spans="10:42">
      <c r="J1703" s="198"/>
      <c r="K1703" s="198"/>
      <c r="L1703" s="198"/>
      <c r="M1703" s="198"/>
      <c r="N1703" s="198"/>
      <c r="X1703" s="581"/>
      <c r="Y1703" s="581"/>
      <c r="Z1703" s="581"/>
      <c r="AA1703" s="581"/>
      <c r="AB1703" s="581"/>
      <c r="AC1703" s="581"/>
      <c r="AD1703" s="581"/>
      <c r="AE1703" s="581"/>
      <c r="AF1703" s="581"/>
      <c r="AG1703" s="581"/>
      <c r="AH1703" s="581"/>
      <c r="AJ1703" s="198"/>
      <c r="AL1703" s="681" t="s">
        <v>287</v>
      </c>
      <c r="AM1703" s="681" t="s">
        <v>1872</v>
      </c>
      <c r="AO1703" s="581"/>
      <c r="AP1703" s="581"/>
    </row>
    <row r="1704" spans="10:42">
      <c r="J1704" s="198"/>
      <c r="K1704" s="198"/>
      <c r="L1704" s="198"/>
      <c r="M1704" s="198"/>
      <c r="N1704" s="198"/>
      <c r="X1704" s="581"/>
      <c r="Y1704" s="581"/>
      <c r="Z1704" s="581"/>
      <c r="AA1704" s="581"/>
      <c r="AB1704" s="581"/>
      <c r="AC1704" s="581"/>
      <c r="AD1704" s="581"/>
      <c r="AE1704" s="581"/>
      <c r="AF1704" s="581"/>
      <c r="AG1704" s="581"/>
      <c r="AH1704" s="581"/>
      <c r="AJ1704" s="198"/>
      <c r="AL1704" s="681" t="s">
        <v>287</v>
      </c>
      <c r="AM1704" s="681" t="s">
        <v>424</v>
      </c>
      <c r="AO1704" s="581"/>
      <c r="AP1704" s="581"/>
    </row>
    <row r="1705" spans="10:42">
      <c r="J1705" s="198"/>
      <c r="K1705" s="198"/>
      <c r="L1705" s="198"/>
      <c r="M1705" s="198"/>
      <c r="N1705" s="198"/>
      <c r="X1705" s="581"/>
      <c r="Y1705" s="581"/>
      <c r="Z1705" s="581"/>
      <c r="AA1705" s="581"/>
      <c r="AB1705" s="581"/>
      <c r="AC1705" s="581"/>
      <c r="AD1705" s="581"/>
      <c r="AE1705" s="581"/>
      <c r="AF1705" s="581"/>
      <c r="AG1705" s="581"/>
      <c r="AH1705" s="581"/>
      <c r="AJ1705" s="198"/>
      <c r="AL1705" s="681" t="s">
        <v>287</v>
      </c>
      <c r="AM1705" s="681" t="s">
        <v>2128</v>
      </c>
      <c r="AO1705" s="581"/>
      <c r="AP1705" s="581"/>
    </row>
    <row r="1706" spans="10:42">
      <c r="J1706" s="198"/>
      <c r="K1706" s="198"/>
      <c r="L1706" s="198"/>
      <c r="M1706" s="198"/>
      <c r="N1706" s="198"/>
      <c r="X1706" s="581"/>
      <c r="Y1706" s="581"/>
      <c r="Z1706" s="581"/>
      <c r="AA1706" s="581"/>
      <c r="AB1706" s="581"/>
      <c r="AC1706" s="581"/>
      <c r="AD1706" s="581"/>
      <c r="AE1706" s="581"/>
      <c r="AF1706" s="581"/>
      <c r="AG1706" s="581"/>
      <c r="AH1706" s="581"/>
      <c r="AJ1706" s="198"/>
      <c r="AL1706" s="681" t="s">
        <v>287</v>
      </c>
      <c r="AM1706" s="681" t="s">
        <v>2129</v>
      </c>
      <c r="AO1706" s="581"/>
      <c r="AP1706" s="581"/>
    </row>
    <row r="1707" spans="10:42">
      <c r="J1707" s="198"/>
      <c r="K1707" s="198"/>
      <c r="L1707" s="198"/>
      <c r="M1707" s="198"/>
      <c r="N1707" s="198"/>
      <c r="X1707" s="581"/>
      <c r="Y1707" s="581"/>
      <c r="Z1707" s="581"/>
      <c r="AA1707" s="581"/>
      <c r="AB1707" s="581"/>
      <c r="AC1707" s="581"/>
      <c r="AD1707" s="581"/>
      <c r="AE1707" s="581"/>
      <c r="AF1707" s="581"/>
      <c r="AG1707" s="581"/>
      <c r="AH1707" s="581"/>
      <c r="AJ1707" s="198"/>
      <c r="AL1707" s="681" t="s">
        <v>287</v>
      </c>
      <c r="AM1707" s="681" t="s">
        <v>1744</v>
      </c>
      <c r="AO1707" s="581"/>
      <c r="AP1707" s="581"/>
    </row>
    <row r="1708" spans="10:42">
      <c r="J1708" s="198"/>
      <c r="K1708" s="198"/>
      <c r="L1708" s="198"/>
      <c r="M1708" s="198"/>
      <c r="N1708" s="198"/>
      <c r="X1708" s="581"/>
      <c r="Y1708" s="581"/>
      <c r="Z1708" s="581"/>
      <c r="AA1708" s="581"/>
      <c r="AB1708" s="581"/>
      <c r="AC1708" s="581"/>
      <c r="AD1708" s="581"/>
      <c r="AE1708" s="581"/>
      <c r="AF1708" s="581"/>
      <c r="AG1708" s="581"/>
      <c r="AH1708" s="581"/>
      <c r="AJ1708" s="198"/>
      <c r="AL1708" s="681" t="s">
        <v>455</v>
      </c>
      <c r="AM1708" s="681" t="s">
        <v>2025</v>
      </c>
      <c r="AO1708" s="581"/>
      <c r="AP1708" s="581"/>
    </row>
    <row r="1709" spans="10:42">
      <c r="J1709" s="198"/>
      <c r="K1709" s="198"/>
      <c r="L1709" s="198"/>
      <c r="M1709" s="198"/>
      <c r="N1709" s="198"/>
      <c r="X1709" s="581"/>
      <c r="Y1709" s="581"/>
      <c r="Z1709" s="581"/>
      <c r="AA1709" s="581"/>
      <c r="AB1709" s="581"/>
      <c r="AC1709" s="581"/>
      <c r="AD1709" s="581"/>
      <c r="AE1709" s="581"/>
      <c r="AF1709" s="581"/>
      <c r="AG1709" s="581"/>
      <c r="AH1709" s="581"/>
      <c r="AJ1709" s="198"/>
      <c r="AL1709" s="681" t="s">
        <v>455</v>
      </c>
      <c r="AM1709" s="681" t="s">
        <v>1302</v>
      </c>
      <c r="AO1709" s="581"/>
      <c r="AP1709" s="581"/>
    </row>
    <row r="1710" spans="10:42">
      <c r="J1710" s="198"/>
      <c r="K1710" s="198"/>
      <c r="L1710" s="198"/>
      <c r="M1710" s="198"/>
      <c r="N1710" s="198"/>
      <c r="X1710" s="581"/>
      <c r="Y1710" s="581"/>
      <c r="Z1710" s="581"/>
      <c r="AA1710" s="581"/>
      <c r="AB1710" s="581"/>
      <c r="AC1710" s="581"/>
      <c r="AD1710" s="581"/>
      <c r="AE1710" s="581"/>
      <c r="AF1710" s="581"/>
      <c r="AG1710" s="581"/>
      <c r="AH1710" s="581"/>
      <c r="AJ1710" s="198"/>
      <c r="AL1710" s="681" t="s">
        <v>455</v>
      </c>
      <c r="AM1710" s="681" t="s">
        <v>2131</v>
      </c>
      <c r="AO1710" s="581"/>
      <c r="AP1710" s="581"/>
    </row>
    <row r="1711" spans="10:42">
      <c r="J1711" s="198"/>
      <c r="K1711" s="198"/>
      <c r="L1711" s="198"/>
      <c r="M1711" s="198"/>
      <c r="N1711" s="198"/>
      <c r="X1711" s="581"/>
      <c r="Y1711" s="581"/>
      <c r="Z1711" s="581"/>
      <c r="AA1711" s="581"/>
      <c r="AB1711" s="581"/>
      <c r="AC1711" s="581"/>
      <c r="AD1711" s="581"/>
      <c r="AE1711" s="581"/>
      <c r="AF1711" s="581"/>
      <c r="AG1711" s="581"/>
      <c r="AH1711" s="581"/>
      <c r="AJ1711" s="198"/>
      <c r="AL1711" s="681" t="s">
        <v>455</v>
      </c>
      <c r="AM1711" s="681" t="s">
        <v>2132</v>
      </c>
      <c r="AO1711" s="581"/>
      <c r="AP1711" s="581"/>
    </row>
    <row r="1712" spans="10:42">
      <c r="J1712" s="198"/>
      <c r="K1712" s="198"/>
      <c r="L1712" s="198"/>
      <c r="M1712" s="198"/>
      <c r="N1712" s="198"/>
      <c r="X1712" s="581"/>
      <c r="Y1712" s="581"/>
      <c r="Z1712" s="581"/>
      <c r="AA1712" s="581"/>
      <c r="AB1712" s="581"/>
      <c r="AC1712" s="581"/>
      <c r="AD1712" s="581"/>
      <c r="AE1712" s="581"/>
      <c r="AF1712" s="581"/>
      <c r="AG1712" s="581"/>
      <c r="AH1712" s="581"/>
      <c r="AJ1712" s="198"/>
      <c r="AL1712" s="681" t="s">
        <v>455</v>
      </c>
      <c r="AM1712" s="681" t="s">
        <v>1783</v>
      </c>
      <c r="AO1712" s="581"/>
      <c r="AP1712" s="581"/>
    </row>
    <row r="1713" spans="10:42">
      <c r="J1713" s="198"/>
      <c r="K1713" s="198"/>
      <c r="L1713" s="198"/>
      <c r="M1713" s="198"/>
      <c r="N1713" s="198"/>
      <c r="X1713" s="581"/>
      <c r="Y1713" s="581"/>
      <c r="Z1713" s="581"/>
      <c r="AA1713" s="581"/>
      <c r="AB1713" s="581"/>
      <c r="AC1713" s="581"/>
      <c r="AD1713" s="581"/>
      <c r="AE1713" s="581"/>
      <c r="AF1713" s="581"/>
      <c r="AG1713" s="581"/>
      <c r="AH1713" s="581"/>
      <c r="AJ1713" s="198"/>
      <c r="AL1713" s="681" t="s">
        <v>455</v>
      </c>
      <c r="AM1713" s="681" t="s">
        <v>1183</v>
      </c>
      <c r="AO1713" s="581"/>
      <c r="AP1713" s="581"/>
    </row>
    <row r="1714" spans="10:42">
      <c r="J1714" s="198"/>
      <c r="K1714" s="198"/>
      <c r="L1714" s="198"/>
      <c r="M1714" s="198"/>
      <c r="N1714" s="198"/>
      <c r="X1714" s="581"/>
      <c r="Y1714" s="581"/>
      <c r="Z1714" s="581"/>
      <c r="AA1714" s="581"/>
      <c r="AB1714" s="581"/>
      <c r="AC1714" s="581"/>
      <c r="AD1714" s="581"/>
      <c r="AE1714" s="581"/>
      <c r="AF1714" s="581"/>
      <c r="AG1714" s="581"/>
      <c r="AH1714" s="581"/>
      <c r="AJ1714" s="198"/>
      <c r="AL1714" s="681" t="s">
        <v>455</v>
      </c>
      <c r="AM1714" s="681" t="s">
        <v>2133</v>
      </c>
      <c r="AO1714" s="581"/>
      <c r="AP1714" s="581"/>
    </row>
    <row r="1715" spans="10:42">
      <c r="J1715" s="198"/>
      <c r="K1715" s="198"/>
      <c r="L1715" s="198"/>
      <c r="M1715" s="198"/>
      <c r="N1715" s="198"/>
      <c r="X1715" s="581"/>
      <c r="Y1715" s="581"/>
      <c r="Z1715" s="581"/>
      <c r="AA1715" s="581"/>
      <c r="AB1715" s="581"/>
      <c r="AC1715" s="581"/>
      <c r="AD1715" s="581"/>
      <c r="AE1715" s="581"/>
      <c r="AF1715" s="581"/>
      <c r="AG1715" s="581"/>
      <c r="AH1715" s="581"/>
      <c r="AJ1715" s="198"/>
      <c r="AL1715" s="681" t="s">
        <v>455</v>
      </c>
      <c r="AM1715" s="681" t="s">
        <v>2050</v>
      </c>
      <c r="AO1715" s="581"/>
      <c r="AP1715" s="581"/>
    </row>
    <row r="1716" spans="10:42">
      <c r="J1716" s="198"/>
      <c r="K1716" s="198"/>
      <c r="L1716" s="198"/>
      <c r="M1716" s="198"/>
      <c r="N1716" s="198"/>
      <c r="X1716" s="581"/>
      <c r="Y1716" s="581"/>
      <c r="Z1716" s="581"/>
      <c r="AA1716" s="581"/>
      <c r="AB1716" s="581"/>
      <c r="AC1716" s="581"/>
      <c r="AD1716" s="581"/>
      <c r="AE1716" s="581"/>
      <c r="AF1716" s="581"/>
      <c r="AG1716" s="581"/>
      <c r="AH1716" s="581"/>
      <c r="AJ1716" s="198"/>
      <c r="AL1716" s="681" t="s">
        <v>455</v>
      </c>
      <c r="AM1716" s="681" t="s">
        <v>2134</v>
      </c>
      <c r="AO1716" s="581"/>
      <c r="AP1716" s="581"/>
    </row>
    <row r="1717" spans="10:42">
      <c r="J1717" s="198"/>
      <c r="K1717" s="198"/>
      <c r="L1717" s="198"/>
      <c r="M1717" s="198"/>
      <c r="N1717" s="198"/>
      <c r="X1717" s="581"/>
      <c r="Y1717" s="581"/>
      <c r="Z1717" s="581"/>
      <c r="AA1717" s="581"/>
      <c r="AB1717" s="581"/>
      <c r="AC1717" s="581"/>
      <c r="AD1717" s="581"/>
      <c r="AE1717" s="581"/>
      <c r="AF1717" s="581"/>
      <c r="AG1717" s="581"/>
      <c r="AH1717" s="581"/>
      <c r="AJ1717" s="198"/>
      <c r="AL1717" s="681" t="s">
        <v>455</v>
      </c>
      <c r="AM1717" s="681" t="s">
        <v>2135</v>
      </c>
      <c r="AO1717" s="581"/>
      <c r="AP1717" s="581"/>
    </row>
    <row r="1718" spans="10:42">
      <c r="J1718" s="198"/>
      <c r="K1718" s="198"/>
      <c r="L1718" s="198"/>
      <c r="M1718" s="198"/>
      <c r="N1718" s="198"/>
      <c r="X1718" s="581"/>
      <c r="Y1718" s="581"/>
      <c r="Z1718" s="581"/>
      <c r="AA1718" s="581"/>
      <c r="AB1718" s="581"/>
      <c r="AC1718" s="581"/>
      <c r="AD1718" s="581"/>
      <c r="AE1718" s="581"/>
      <c r="AF1718" s="581"/>
      <c r="AG1718" s="581"/>
      <c r="AH1718" s="581"/>
      <c r="AJ1718" s="198"/>
      <c r="AL1718" s="681" t="s">
        <v>455</v>
      </c>
      <c r="AM1718" s="681" t="s">
        <v>845</v>
      </c>
      <c r="AO1718" s="581"/>
      <c r="AP1718" s="581"/>
    </row>
    <row r="1719" spans="10:42">
      <c r="J1719" s="198"/>
      <c r="K1719" s="198"/>
      <c r="L1719" s="198"/>
      <c r="M1719" s="198"/>
      <c r="N1719" s="198"/>
      <c r="X1719" s="581"/>
      <c r="Y1719" s="581"/>
      <c r="Z1719" s="581"/>
      <c r="AA1719" s="581"/>
      <c r="AB1719" s="581"/>
      <c r="AC1719" s="581"/>
      <c r="AD1719" s="581"/>
      <c r="AE1719" s="581"/>
      <c r="AF1719" s="581"/>
      <c r="AG1719" s="581"/>
      <c r="AH1719" s="581"/>
      <c r="AJ1719" s="198"/>
      <c r="AL1719" s="681" t="s">
        <v>455</v>
      </c>
      <c r="AM1719" s="681" t="s">
        <v>2079</v>
      </c>
      <c r="AO1719" s="581"/>
      <c r="AP1719" s="581"/>
    </row>
    <row r="1720" spans="10:42">
      <c r="J1720" s="198"/>
      <c r="K1720" s="198"/>
      <c r="L1720" s="198"/>
      <c r="M1720" s="198"/>
      <c r="N1720" s="198"/>
      <c r="X1720" s="581"/>
      <c r="Y1720" s="581"/>
      <c r="Z1720" s="581"/>
      <c r="AA1720" s="581"/>
      <c r="AB1720" s="581"/>
      <c r="AC1720" s="581"/>
      <c r="AD1720" s="581"/>
      <c r="AE1720" s="581"/>
      <c r="AF1720" s="581"/>
      <c r="AG1720" s="581"/>
      <c r="AH1720" s="581"/>
      <c r="AJ1720" s="198"/>
      <c r="AL1720" s="681" t="s">
        <v>455</v>
      </c>
      <c r="AM1720" s="681" t="s">
        <v>1944</v>
      </c>
      <c r="AO1720" s="581"/>
      <c r="AP1720" s="581"/>
    </row>
    <row r="1721" spans="10:42">
      <c r="J1721" s="198"/>
      <c r="K1721" s="198"/>
      <c r="L1721" s="198"/>
      <c r="M1721" s="198"/>
      <c r="N1721" s="198"/>
      <c r="X1721" s="581"/>
      <c r="Y1721" s="581"/>
      <c r="Z1721" s="581"/>
      <c r="AA1721" s="581"/>
      <c r="AB1721" s="581"/>
      <c r="AC1721" s="581"/>
      <c r="AD1721" s="581"/>
      <c r="AE1721" s="581"/>
      <c r="AF1721" s="581"/>
      <c r="AG1721" s="581"/>
      <c r="AH1721" s="581"/>
      <c r="AJ1721" s="198"/>
      <c r="AL1721" s="681" t="s">
        <v>455</v>
      </c>
      <c r="AM1721" s="681" t="s">
        <v>1268</v>
      </c>
      <c r="AO1721" s="581"/>
      <c r="AP1721" s="581"/>
    </row>
    <row r="1722" spans="10:42">
      <c r="J1722" s="198"/>
      <c r="K1722" s="198"/>
      <c r="L1722" s="198"/>
      <c r="M1722" s="198"/>
      <c r="N1722" s="198"/>
      <c r="X1722" s="581"/>
      <c r="Y1722" s="581"/>
      <c r="Z1722" s="581"/>
      <c r="AA1722" s="581"/>
      <c r="AB1722" s="581"/>
      <c r="AC1722" s="581"/>
      <c r="AD1722" s="581"/>
      <c r="AE1722" s="581"/>
      <c r="AF1722" s="581"/>
      <c r="AG1722" s="581"/>
      <c r="AH1722" s="581"/>
      <c r="AJ1722" s="198"/>
      <c r="AL1722" s="681" t="s">
        <v>455</v>
      </c>
      <c r="AM1722" s="681" t="s">
        <v>2136</v>
      </c>
      <c r="AO1722" s="581"/>
      <c r="AP1722" s="581"/>
    </row>
    <row r="1723" spans="10:42">
      <c r="J1723" s="198"/>
      <c r="K1723" s="198"/>
      <c r="L1723" s="198"/>
      <c r="M1723" s="198"/>
      <c r="N1723" s="198"/>
      <c r="X1723" s="581"/>
      <c r="Y1723" s="581"/>
      <c r="Z1723" s="581"/>
      <c r="AA1723" s="581"/>
      <c r="AB1723" s="581"/>
      <c r="AC1723" s="581"/>
      <c r="AD1723" s="581"/>
      <c r="AE1723" s="581"/>
      <c r="AF1723" s="581"/>
      <c r="AG1723" s="581"/>
      <c r="AH1723" s="581"/>
      <c r="AJ1723" s="198"/>
      <c r="AL1723" s="681" t="s">
        <v>455</v>
      </c>
      <c r="AM1723" s="681" t="s">
        <v>1621</v>
      </c>
      <c r="AO1723" s="581"/>
      <c r="AP1723" s="581"/>
    </row>
    <row r="1724" spans="10:42">
      <c r="J1724" s="198"/>
      <c r="K1724" s="198"/>
      <c r="L1724" s="198"/>
      <c r="M1724" s="198"/>
      <c r="N1724" s="198"/>
      <c r="X1724" s="581"/>
      <c r="Y1724" s="581"/>
      <c r="Z1724" s="581"/>
      <c r="AA1724" s="581"/>
      <c r="AB1724" s="581"/>
      <c r="AC1724" s="581"/>
      <c r="AD1724" s="581"/>
      <c r="AE1724" s="581"/>
      <c r="AF1724" s="581"/>
      <c r="AG1724" s="581"/>
      <c r="AH1724" s="581"/>
      <c r="AJ1724" s="198"/>
      <c r="AL1724" s="681" t="s">
        <v>455</v>
      </c>
      <c r="AM1724" s="681" t="s">
        <v>727</v>
      </c>
      <c r="AO1724" s="581"/>
      <c r="AP1724" s="581"/>
    </row>
    <row r="1725" spans="10:42">
      <c r="J1725" s="198"/>
      <c r="K1725" s="198"/>
      <c r="L1725" s="198"/>
      <c r="M1725" s="198"/>
      <c r="N1725" s="198"/>
      <c r="X1725" s="581"/>
      <c r="Y1725" s="581"/>
      <c r="Z1725" s="581"/>
      <c r="AA1725" s="581"/>
      <c r="AB1725" s="581"/>
      <c r="AC1725" s="581"/>
      <c r="AD1725" s="581"/>
      <c r="AE1725" s="581"/>
      <c r="AF1725" s="581"/>
      <c r="AG1725" s="581"/>
      <c r="AH1725" s="581"/>
      <c r="AJ1725" s="198"/>
      <c r="AL1725" s="681" t="s">
        <v>455</v>
      </c>
      <c r="AM1725" s="681" t="s">
        <v>1579</v>
      </c>
      <c r="AO1725" s="581"/>
      <c r="AP1725" s="581"/>
    </row>
    <row r="1726" spans="10:42">
      <c r="J1726" s="198"/>
      <c r="K1726" s="198"/>
      <c r="L1726" s="198"/>
      <c r="M1726" s="198"/>
      <c r="N1726" s="198"/>
      <c r="X1726" s="581"/>
      <c r="Y1726" s="581"/>
      <c r="Z1726" s="581"/>
      <c r="AA1726" s="581"/>
      <c r="AB1726" s="581"/>
      <c r="AC1726" s="581"/>
      <c r="AD1726" s="581"/>
      <c r="AE1726" s="581"/>
      <c r="AF1726" s="581"/>
      <c r="AG1726" s="581"/>
      <c r="AH1726" s="581"/>
      <c r="AJ1726" s="198"/>
      <c r="AL1726" s="681" t="s">
        <v>455</v>
      </c>
      <c r="AM1726" s="681" t="s">
        <v>2137</v>
      </c>
      <c r="AO1726" s="581"/>
      <c r="AP1726" s="581"/>
    </row>
    <row r="1727" spans="10:42">
      <c r="J1727" s="198"/>
      <c r="K1727" s="198"/>
      <c r="L1727" s="198"/>
      <c r="M1727" s="198"/>
      <c r="N1727" s="198"/>
      <c r="X1727" s="581"/>
      <c r="Y1727" s="581"/>
      <c r="Z1727" s="581"/>
      <c r="AA1727" s="581"/>
      <c r="AB1727" s="581"/>
      <c r="AC1727" s="581"/>
      <c r="AD1727" s="581"/>
      <c r="AE1727" s="581"/>
      <c r="AF1727" s="581"/>
      <c r="AG1727" s="581"/>
      <c r="AH1727" s="581"/>
      <c r="AJ1727" s="198"/>
      <c r="AL1727" s="681" t="s">
        <v>455</v>
      </c>
      <c r="AM1727" s="681" t="s">
        <v>1223</v>
      </c>
      <c r="AO1727" s="581"/>
      <c r="AP1727" s="581"/>
    </row>
    <row r="1728" spans="10:42">
      <c r="J1728" s="198"/>
      <c r="K1728" s="198"/>
      <c r="L1728" s="198"/>
      <c r="M1728" s="198"/>
      <c r="N1728" s="198"/>
      <c r="X1728" s="581"/>
      <c r="Y1728" s="581"/>
      <c r="Z1728" s="581"/>
      <c r="AA1728" s="581"/>
      <c r="AB1728" s="581"/>
      <c r="AC1728" s="581"/>
      <c r="AD1728" s="581"/>
      <c r="AE1728" s="581"/>
      <c r="AF1728" s="581"/>
      <c r="AG1728" s="581"/>
      <c r="AH1728" s="581"/>
      <c r="AJ1728" s="198"/>
      <c r="AL1728" s="681" t="s">
        <v>455</v>
      </c>
      <c r="AM1728" s="681" t="s">
        <v>2138</v>
      </c>
      <c r="AO1728" s="581"/>
      <c r="AP1728" s="581"/>
    </row>
    <row r="1729" spans="10:42">
      <c r="J1729" s="198"/>
      <c r="K1729" s="198"/>
      <c r="L1729" s="198"/>
      <c r="M1729" s="198"/>
      <c r="N1729" s="198"/>
      <c r="X1729" s="581"/>
      <c r="Y1729" s="581"/>
      <c r="Z1729" s="581"/>
      <c r="AA1729" s="581"/>
      <c r="AB1729" s="581"/>
      <c r="AC1729" s="581"/>
      <c r="AD1729" s="581"/>
      <c r="AE1729" s="581"/>
      <c r="AF1729" s="581"/>
      <c r="AG1729" s="581"/>
      <c r="AH1729" s="581"/>
      <c r="AJ1729" s="198"/>
      <c r="AL1729" s="681" t="s">
        <v>455</v>
      </c>
      <c r="AM1729" s="681" t="s">
        <v>2072</v>
      </c>
      <c r="AO1729" s="581"/>
      <c r="AP1729" s="581"/>
    </row>
    <row r="1730" spans="10:42">
      <c r="J1730" s="198"/>
      <c r="K1730" s="198"/>
      <c r="L1730" s="198"/>
      <c r="M1730" s="198"/>
      <c r="N1730" s="198"/>
      <c r="X1730" s="581"/>
      <c r="Y1730" s="581"/>
      <c r="Z1730" s="581"/>
      <c r="AA1730" s="581"/>
      <c r="AB1730" s="581"/>
      <c r="AC1730" s="581"/>
      <c r="AD1730" s="581"/>
      <c r="AE1730" s="581"/>
      <c r="AF1730" s="581"/>
      <c r="AG1730" s="581"/>
      <c r="AH1730" s="581"/>
      <c r="AJ1730" s="198"/>
      <c r="AL1730" s="681" t="s">
        <v>455</v>
      </c>
      <c r="AM1730" s="681" t="s">
        <v>1515</v>
      </c>
      <c r="AO1730" s="581"/>
      <c r="AP1730" s="581"/>
    </row>
    <row r="1731" spans="10:42">
      <c r="J1731" s="198"/>
      <c r="K1731" s="198"/>
      <c r="L1731" s="198"/>
      <c r="M1731" s="198"/>
      <c r="N1731" s="198"/>
      <c r="X1731" s="581"/>
      <c r="Y1731" s="581"/>
      <c r="Z1731" s="581"/>
      <c r="AA1731" s="581"/>
      <c r="AB1731" s="581"/>
      <c r="AC1731" s="581"/>
      <c r="AD1731" s="581"/>
      <c r="AE1731" s="581"/>
      <c r="AF1731" s="581"/>
      <c r="AG1731" s="581"/>
      <c r="AH1731" s="581"/>
      <c r="AJ1731" s="198"/>
      <c r="AL1731" s="681" t="s">
        <v>455</v>
      </c>
      <c r="AM1731" s="681" t="s">
        <v>2139</v>
      </c>
      <c r="AO1731" s="581"/>
      <c r="AP1731" s="581"/>
    </row>
    <row r="1732" spans="10:42">
      <c r="J1732" s="198"/>
      <c r="K1732" s="198"/>
      <c r="L1732" s="198"/>
      <c r="M1732" s="198"/>
      <c r="N1732" s="198"/>
      <c r="X1732" s="581"/>
      <c r="Y1732" s="581"/>
      <c r="Z1732" s="581"/>
      <c r="AA1732" s="581"/>
      <c r="AB1732" s="581"/>
      <c r="AC1732" s="581"/>
      <c r="AD1732" s="581"/>
      <c r="AE1732" s="581"/>
      <c r="AF1732" s="581"/>
      <c r="AG1732" s="581"/>
      <c r="AH1732" s="581"/>
      <c r="AJ1732" s="198"/>
      <c r="AL1732" s="681" t="s">
        <v>455</v>
      </c>
      <c r="AM1732" s="681" t="s">
        <v>1841</v>
      </c>
      <c r="AO1732" s="581"/>
      <c r="AP1732" s="581"/>
    </row>
    <row r="1733" spans="10:42">
      <c r="J1733" s="198"/>
      <c r="K1733" s="198"/>
      <c r="L1733" s="198"/>
      <c r="M1733" s="198"/>
      <c r="N1733" s="198"/>
      <c r="X1733" s="581"/>
      <c r="Y1733" s="581"/>
      <c r="Z1733" s="581"/>
      <c r="AA1733" s="581"/>
      <c r="AB1733" s="581"/>
      <c r="AC1733" s="581"/>
      <c r="AD1733" s="581"/>
      <c r="AE1733" s="581"/>
      <c r="AF1733" s="581"/>
      <c r="AG1733" s="581"/>
      <c r="AH1733" s="581"/>
      <c r="AJ1733" s="198"/>
      <c r="AL1733" s="681" t="s">
        <v>455</v>
      </c>
      <c r="AM1733" s="681" t="s">
        <v>146</v>
      </c>
      <c r="AO1733" s="581"/>
      <c r="AP1733" s="581"/>
    </row>
    <row r="1734" spans="10:42">
      <c r="J1734" s="198"/>
      <c r="K1734" s="198"/>
      <c r="L1734" s="198"/>
      <c r="M1734" s="198"/>
      <c r="N1734" s="198"/>
      <c r="X1734" s="581"/>
      <c r="Y1734" s="581"/>
      <c r="Z1734" s="581"/>
      <c r="AA1734" s="581"/>
      <c r="AB1734" s="581"/>
      <c r="AC1734" s="581"/>
      <c r="AD1734" s="581"/>
      <c r="AE1734" s="581"/>
      <c r="AF1734" s="581"/>
      <c r="AG1734" s="581"/>
      <c r="AH1734" s="581"/>
      <c r="AJ1734" s="198"/>
      <c r="AL1734" s="681" t="s">
        <v>455</v>
      </c>
      <c r="AM1734" s="681" t="s">
        <v>1590</v>
      </c>
      <c r="AO1734" s="581"/>
      <c r="AP1734" s="581"/>
    </row>
    <row r="1735" spans="10:42">
      <c r="J1735" s="198"/>
      <c r="K1735" s="198"/>
      <c r="L1735" s="198"/>
      <c r="M1735" s="198"/>
      <c r="N1735" s="198"/>
      <c r="X1735" s="581"/>
      <c r="Y1735" s="581"/>
      <c r="Z1735" s="581"/>
      <c r="AA1735" s="581"/>
      <c r="AB1735" s="581"/>
      <c r="AC1735" s="581"/>
      <c r="AD1735" s="581"/>
      <c r="AE1735" s="581"/>
      <c r="AF1735" s="581"/>
      <c r="AG1735" s="581"/>
      <c r="AH1735" s="581"/>
      <c r="AJ1735" s="198"/>
      <c r="AL1735" s="681" t="s">
        <v>455</v>
      </c>
      <c r="AM1735" s="681" t="s">
        <v>118</v>
      </c>
      <c r="AO1735" s="581"/>
      <c r="AP1735" s="581"/>
    </row>
    <row r="1736" spans="10:42">
      <c r="J1736" s="198"/>
      <c r="K1736" s="198"/>
      <c r="L1736" s="198"/>
      <c r="M1736" s="198"/>
      <c r="N1736" s="198"/>
      <c r="X1736" s="581"/>
      <c r="Y1736" s="581"/>
      <c r="Z1736" s="581"/>
      <c r="AA1736" s="581"/>
      <c r="AB1736" s="581"/>
      <c r="AC1736" s="581"/>
      <c r="AD1736" s="581"/>
      <c r="AE1736" s="581"/>
      <c r="AF1736" s="581"/>
      <c r="AG1736" s="581"/>
      <c r="AH1736" s="581"/>
      <c r="AJ1736" s="198"/>
      <c r="AL1736" s="681" t="s">
        <v>455</v>
      </c>
      <c r="AM1736" s="681" t="s">
        <v>229</v>
      </c>
      <c r="AO1736" s="581"/>
      <c r="AP1736" s="581"/>
    </row>
    <row r="1737" spans="10:42">
      <c r="J1737" s="198"/>
      <c r="K1737" s="198"/>
      <c r="L1737" s="198"/>
      <c r="M1737" s="198"/>
      <c r="N1737" s="198"/>
      <c r="X1737" s="581"/>
      <c r="Y1737" s="581"/>
      <c r="Z1737" s="581"/>
      <c r="AA1737" s="581"/>
      <c r="AB1737" s="581"/>
      <c r="AC1737" s="581"/>
      <c r="AD1737" s="581"/>
      <c r="AE1737" s="581"/>
      <c r="AF1737" s="581"/>
      <c r="AG1737" s="581"/>
      <c r="AH1737" s="581"/>
      <c r="AJ1737" s="198"/>
      <c r="AL1737" s="681" t="s">
        <v>455</v>
      </c>
      <c r="AM1737" s="681" t="s">
        <v>1347</v>
      </c>
      <c r="AO1737" s="581"/>
      <c r="AP1737" s="581"/>
    </row>
    <row r="1738" spans="10:42">
      <c r="J1738" s="198"/>
      <c r="K1738" s="198"/>
      <c r="L1738" s="198"/>
      <c r="M1738" s="198"/>
      <c r="N1738" s="198"/>
      <c r="X1738" s="581"/>
      <c r="Y1738" s="581"/>
      <c r="Z1738" s="581"/>
      <c r="AA1738" s="581"/>
      <c r="AB1738" s="581"/>
      <c r="AC1738" s="581"/>
      <c r="AD1738" s="581"/>
      <c r="AE1738" s="581"/>
      <c r="AF1738" s="581"/>
      <c r="AG1738" s="581"/>
      <c r="AH1738" s="581"/>
      <c r="AJ1738" s="198"/>
      <c r="AL1738" s="681" t="s">
        <v>455</v>
      </c>
      <c r="AM1738" s="681" t="s">
        <v>973</v>
      </c>
      <c r="AO1738" s="581"/>
      <c r="AP1738" s="581"/>
    </row>
    <row r="1739" spans="10:42">
      <c r="J1739" s="198"/>
      <c r="K1739" s="198"/>
      <c r="L1739" s="198"/>
      <c r="M1739" s="198"/>
      <c r="N1739" s="198"/>
      <c r="X1739" s="581"/>
      <c r="Y1739" s="581"/>
      <c r="Z1739" s="581"/>
      <c r="AA1739" s="581"/>
      <c r="AB1739" s="581"/>
      <c r="AC1739" s="581"/>
      <c r="AD1739" s="581"/>
      <c r="AE1739" s="581"/>
      <c r="AF1739" s="581"/>
      <c r="AG1739" s="581"/>
      <c r="AH1739" s="581"/>
      <c r="AJ1739" s="198"/>
      <c r="AL1739" s="681" t="s">
        <v>455</v>
      </c>
      <c r="AM1739" s="681" t="s">
        <v>2140</v>
      </c>
      <c r="AO1739" s="581"/>
      <c r="AP1739" s="581"/>
    </row>
    <row r="1740" spans="10:42">
      <c r="J1740" s="198"/>
      <c r="K1740" s="198"/>
      <c r="L1740" s="198"/>
      <c r="M1740" s="198"/>
      <c r="N1740" s="198"/>
      <c r="X1740" s="581"/>
      <c r="Y1740" s="581"/>
      <c r="Z1740" s="581"/>
      <c r="AA1740" s="581"/>
      <c r="AB1740" s="581"/>
      <c r="AC1740" s="581"/>
      <c r="AD1740" s="581"/>
      <c r="AE1740" s="581"/>
      <c r="AF1740" s="581"/>
      <c r="AG1740" s="581"/>
      <c r="AH1740" s="581"/>
      <c r="AJ1740" s="198"/>
      <c r="AL1740" s="681" t="s">
        <v>455</v>
      </c>
      <c r="AM1740" s="681" t="s">
        <v>474</v>
      </c>
      <c r="AO1740" s="581"/>
      <c r="AP1740" s="581"/>
    </row>
    <row r="1741" spans="10:42">
      <c r="J1741" s="198"/>
      <c r="K1741" s="198"/>
      <c r="L1741" s="198"/>
      <c r="M1741" s="198"/>
      <c r="N1741" s="198"/>
      <c r="X1741" s="581"/>
      <c r="Y1741" s="581"/>
      <c r="Z1741" s="581"/>
      <c r="AA1741" s="581"/>
      <c r="AB1741" s="581"/>
      <c r="AC1741" s="581"/>
      <c r="AD1741" s="581"/>
      <c r="AE1741" s="581"/>
      <c r="AF1741" s="581"/>
      <c r="AG1741" s="581"/>
      <c r="AH1741" s="581"/>
      <c r="AJ1741" s="198"/>
      <c r="AL1741" s="681" t="s">
        <v>455</v>
      </c>
      <c r="AM1741" s="681" t="s">
        <v>610</v>
      </c>
      <c r="AO1741" s="581"/>
      <c r="AP1741" s="581"/>
    </row>
    <row r="1742" spans="10:42">
      <c r="J1742" s="198"/>
      <c r="K1742" s="198"/>
      <c r="L1742" s="198"/>
      <c r="M1742" s="198"/>
      <c r="N1742" s="198"/>
      <c r="X1742" s="581"/>
      <c r="Y1742" s="581"/>
      <c r="Z1742" s="581"/>
      <c r="AA1742" s="581"/>
      <c r="AB1742" s="581"/>
      <c r="AC1742" s="581"/>
      <c r="AD1742" s="581"/>
      <c r="AE1742" s="581"/>
      <c r="AF1742" s="581"/>
      <c r="AG1742" s="581"/>
      <c r="AH1742" s="581"/>
      <c r="AJ1742" s="198"/>
      <c r="AL1742" s="681" t="s">
        <v>455</v>
      </c>
      <c r="AM1742" s="681" t="s">
        <v>2143</v>
      </c>
      <c r="AO1742" s="581"/>
      <c r="AP1742" s="581"/>
    </row>
    <row r="1743" spans="10:42">
      <c r="J1743" s="198"/>
      <c r="K1743" s="198"/>
      <c r="L1743" s="198"/>
      <c r="M1743" s="198"/>
      <c r="N1743" s="198"/>
      <c r="X1743" s="581"/>
      <c r="Y1743" s="581"/>
      <c r="Z1743" s="581"/>
      <c r="AA1743" s="581"/>
      <c r="AB1743" s="581"/>
      <c r="AC1743" s="581"/>
      <c r="AD1743" s="581"/>
      <c r="AE1743" s="581"/>
      <c r="AF1743" s="581"/>
      <c r="AG1743" s="581"/>
      <c r="AH1743" s="581"/>
      <c r="AJ1743" s="198"/>
      <c r="AL1743" s="681" t="s">
        <v>455</v>
      </c>
      <c r="AM1743" s="681" t="s">
        <v>2144</v>
      </c>
      <c r="AO1743" s="581"/>
      <c r="AP1743" s="581"/>
    </row>
    <row r="1744" spans="10:42">
      <c r="J1744" s="198"/>
      <c r="K1744" s="198"/>
      <c r="L1744" s="198"/>
      <c r="M1744" s="198"/>
      <c r="N1744" s="198"/>
      <c r="X1744" s="581"/>
      <c r="Y1744" s="581"/>
      <c r="Z1744" s="581"/>
      <c r="AA1744" s="581"/>
      <c r="AB1744" s="581"/>
      <c r="AC1744" s="581"/>
      <c r="AD1744" s="581"/>
      <c r="AE1744" s="581"/>
      <c r="AF1744" s="581"/>
      <c r="AG1744" s="581"/>
      <c r="AH1744" s="581"/>
      <c r="AJ1744" s="198"/>
      <c r="AL1744" s="681" t="s">
        <v>455</v>
      </c>
      <c r="AM1744" s="681" t="s">
        <v>2146</v>
      </c>
      <c r="AO1744" s="581"/>
      <c r="AP1744" s="581"/>
    </row>
    <row r="1745" spans="10:42">
      <c r="J1745" s="198"/>
      <c r="K1745" s="198"/>
      <c r="L1745" s="198"/>
      <c r="M1745" s="198"/>
      <c r="N1745" s="198"/>
      <c r="X1745" s="581"/>
      <c r="Y1745" s="581"/>
      <c r="Z1745" s="581"/>
      <c r="AA1745" s="581"/>
      <c r="AB1745" s="581"/>
      <c r="AC1745" s="581"/>
      <c r="AD1745" s="581"/>
      <c r="AE1745" s="581"/>
      <c r="AF1745" s="581"/>
      <c r="AG1745" s="581"/>
      <c r="AH1745" s="581"/>
      <c r="AJ1745" s="198"/>
      <c r="AL1745" s="681" t="s">
        <v>455</v>
      </c>
      <c r="AM1745" s="681" t="s">
        <v>2147</v>
      </c>
      <c r="AO1745" s="581"/>
      <c r="AP1745" s="581"/>
    </row>
    <row r="1746" spans="10:42">
      <c r="J1746" s="198"/>
      <c r="K1746" s="198"/>
      <c r="L1746" s="198"/>
      <c r="M1746" s="198"/>
      <c r="N1746" s="198"/>
      <c r="X1746" s="581"/>
      <c r="Y1746" s="581"/>
      <c r="Z1746" s="581"/>
      <c r="AA1746" s="581"/>
      <c r="AB1746" s="581"/>
      <c r="AC1746" s="581"/>
      <c r="AD1746" s="581"/>
      <c r="AE1746" s="581"/>
      <c r="AF1746" s="581"/>
      <c r="AG1746" s="581"/>
      <c r="AH1746" s="581"/>
      <c r="AJ1746" s="198"/>
      <c r="AL1746" s="681" t="s">
        <v>455</v>
      </c>
      <c r="AM1746" s="681" t="s">
        <v>1834</v>
      </c>
      <c r="AO1746" s="581"/>
      <c r="AP1746" s="581"/>
    </row>
    <row r="1747" spans="10:42">
      <c r="J1747" s="198"/>
      <c r="K1747" s="198"/>
      <c r="L1747" s="198"/>
      <c r="M1747" s="198"/>
      <c r="N1747" s="198"/>
      <c r="X1747" s="581"/>
      <c r="Y1747" s="581"/>
      <c r="Z1747" s="581"/>
      <c r="AA1747" s="581"/>
      <c r="AB1747" s="581"/>
      <c r="AC1747" s="581"/>
      <c r="AD1747" s="581"/>
      <c r="AE1747" s="581"/>
      <c r="AF1747" s="581"/>
      <c r="AG1747" s="581"/>
      <c r="AH1747" s="581"/>
      <c r="AJ1747" s="198"/>
      <c r="AL1747" s="681" t="s">
        <v>455</v>
      </c>
      <c r="AM1747" s="681" t="s">
        <v>1194</v>
      </c>
      <c r="AO1747" s="581"/>
      <c r="AP1747" s="581"/>
    </row>
    <row r="1748" spans="10:42" ht="14.25">
      <c r="J1748" s="198"/>
      <c r="K1748" s="198"/>
      <c r="L1748" s="198"/>
      <c r="M1748" s="198"/>
      <c r="N1748" s="198"/>
      <c r="X1748" s="581"/>
      <c r="Y1748" s="581"/>
      <c r="Z1748" s="581"/>
      <c r="AA1748" s="581"/>
      <c r="AB1748" s="581"/>
      <c r="AC1748" s="581"/>
      <c r="AD1748" s="581"/>
      <c r="AE1748" s="581"/>
      <c r="AF1748" s="581"/>
      <c r="AG1748" s="581"/>
      <c r="AH1748" s="581"/>
      <c r="AJ1748" s="198"/>
      <c r="AL1748" s="725" t="s">
        <v>455</v>
      </c>
      <c r="AM1748" s="725" t="s">
        <v>1463</v>
      </c>
      <c r="AO1748" s="581"/>
      <c r="AP1748" s="581"/>
    </row>
    <row r="1749" spans="10:42">
      <c r="J1749" s="198"/>
      <c r="K1749" s="198"/>
      <c r="L1749" s="198"/>
      <c r="M1749" s="198"/>
      <c r="N1749" s="198"/>
      <c r="X1749" s="581"/>
      <c r="Y1749" s="581"/>
      <c r="Z1749" s="581"/>
      <c r="AA1749" s="581"/>
      <c r="AB1749" s="581"/>
      <c r="AC1749" s="581"/>
      <c r="AD1749" s="581"/>
      <c r="AE1749" s="581"/>
      <c r="AF1749" s="581"/>
      <c r="AG1749" s="581"/>
      <c r="AH1749" s="581"/>
      <c r="AJ1749" s="198"/>
      <c r="AM1749" s="60"/>
      <c r="AO1749" s="581"/>
      <c r="AP1749" s="581"/>
    </row>
    <row r="1750" spans="10:42">
      <c r="J1750" s="198"/>
      <c r="K1750" s="198"/>
      <c r="L1750" s="198"/>
      <c r="M1750" s="198"/>
      <c r="N1750" s="198"/>
      <c r="X1750" s="581"/>
      <c r="Y1750" s="581"/>
      <c r="Z1750" s="581"/>
      <c r="AA1750" s="581"/>
      <c r="AB1750" s="581"/>
      <c r="AC1750" s="581"/>
      <c r="AD1750" s="581"/>
      <c r="AE1750" s="581"/>
      <c r="AF1750" s="581"/>
      <c r="AG1750" s="581"/>
      <c r="AH1750" s="581"/>
      <c r="AJ1750" s="198"/>
      <c r="AM1750" s="60"/>
      <c r="AO1750" s="581"/>
      <c r="AP1750" s="581"/>
    </row>
    <row r="1751" spans="10:42">
      <c r="J1751" s="198"/>
      <c r="K1751" s="198"/>
      <c r="L1751" s="198"/>
      <c r="M1751" s="198"/>
      <c r="N1751" s="198"/>
      <c r="X1751" s="581"/>
      <c r="Y1751" s="581"/>
      <c r="Z1751" s="581"/>
      <c r="AA1751" s="581"/>
      <c r="AB1751" s="581"/>
      <c r="AC1751" s="581"/>
      <c r="AD1751" s="581"/>
      <c r="AE1751" s="581"/>
      <c r="AF1751" s="581"/>
      <c r="AG1751" s="581"/>
      <c r="AH1751" s="581"/>
      <c r="AJ1751" s="198"/>
      <c r="AM1751" s="60"/>
      <c r="AO1751" s="581"/>
      <c r="AP1751" s="581"/>
    </row>
    <row r="1752" spans="10:42">
      <c r="J1752" s="198"/>
      <c r="K1752" s="198"/>
      <c r="L1752" s="198"/>
      <c r="M1752" s="198"/>
      <c r="N1752" s="198"/>
      <c r="X1752" s="581"/>
      <c r="Y1752" s="581"/>
      <c r="Z1752" s="581"/>
      <c r="AA1752" s="581"/>
      <c r="AB1752" s="581"/>
      <c r="AC1752" s="581"/>
      <c r="AD1752" s="581"/>
      <c r="AE1752" s="581"/>
      <c r="AF1752" s="581"/>
      <c r="AG1752" s="581"/>
      <c r="AH1752" s="581"/>
      <c r="AJ1752" s="198"/>
      <c r="AM1752" s="60"/>
      <c r="AO1752" s="581"/>
      <c r="AP1752" s="581"/>
    </row>
    <row r="1753" spans="10:42">
      <c r="J1753" s="198"/>
      <c r="K1753" s="198"/>
      <c r="L1753" s="198"/>
      <c r="M1753" s="198"/>
      <c r="N1753" s="198"/>
      <c r="X1753" s="581"/>
      <c r="Y1753" s="581"/>
      <c r="Z1753" s="581"/>
      <c r="AA1753" s="581"/>
      <c r="AB1753" s="581"/>
      <c r="AC1753" s="581"/>
      <c r="AD1753" s="581"/>
      <c r="AE1753" s="581"/>
      <c r="AF1753" s="581"/>
      <c r="AG1753" s="581"/>
      <c r="AH1753" s="581"/>
      <c r="AJ1753" s="198"/>
      <c r="AM1753" s="60"/>
      <c r="AO1753" s="581"/>
      <c r="AP1753" s="581"/>
    </row>
    <row r="1754" spans="10:42">
      <c r="J1754" s="198"/>
      <c r="K1754" s="198"/>
      <c r="L1754" s="198"/>
      <c r="M1754" s="198"/>
      <c r="N1754" s="198"/>
      <c r="X1754" s="581"/>
      <c r="Y1754" s="581"/>
      <c r="Z1754" s="581"/>
      <c r="AA1754" s="581"/>
      <c r="AB1754" s="581"/>
      <c r="AC1754" s="581"/>
      <c r="AD1754" s="581"/>
      <c r="AE1754" s="581"/>
      <c r="AF1754" s="581"/>
      <c r="AG1754" s="581"/>
      <c r="AH1754" s="581"/>
      <c r="AJ1754" s="198"/>
      <c r="AM1754" s="60"/>
      <c r="AO1754" s="581"/>
      <c r="AP1754" s="581"/>
    </row>
    <row r="1755" spans="10:42">
      <c r="J1755" s="198"/>
      <c r="K1755" s="198"/>
      <c r="L1755" s="198"/>
      <c r="M1755" s="198"/>
      <c r="N1755" s="198"/>
      <c r="X1755" s="581"/>
      <c r="Y1755" s="581"/>
      <c r="Z1755" s="581"/>
      <c r="AA1755" s="581"/>
      <c r="AB1755" s="581"/>
      <c r="AC1755" s="581"/>
      <c r="AD1755" s="581"/>
      <c r="AE1755" s="581"/>
      <c r="AF1755" s="581"/>
      <c r="AG1755" s="581"/>
      <c r="AH1755" s="581"/>
      <c r="AJ1755" s="198"/>
      <c r="AM1755" s="60"/>
      <c r="AO1755" s="581"/>
      <c r="AP1755" s="581"/>
    </row>
    <row r="1756" spans="10:42">
      <c r="J1756" s="198"/>
      <c r="K1756" s="198"/>
      <c r="L1756" s="198"/>
      <c r="M1756" s="198"/>
      <c r="N1756" s="198"/>
      <c r="X1756" s="581"/>
      <c r="Y1756" s="581"/>
      <c r="Z1756" s="581"/>
      <c r="AA1756" s="581"/>
      <c r="AB1756" s="581"/>
      <c r="AC1756" s="581"/>
      <c r="AD1756" s="581"/>
      <c r="AE1756" s="581"/>
      <c r="AF1756" s="581"/>
      <c r="AG1756" s="581"/>
      <c r="AH1756" s="581"/>
      <c r="AJ1756" s="198"/>
      <c r="AM1756" s="60"/>
      <c r="AO1756" s="581"/>
      <c r="AP1756" s="581"/>
    </row>
    <row r="1757" spans="10:42">
      <c r="J1757" s="198"/>
      <c r="K1757" s="198"/>
      <c r="L1757" s="198"/>
      <c r="M1757" s="198"/>
      <c r="N1757" s="198"/>
      <c r="X1757" s="581"/>
      <c r="Y1757" s="581"/>
      <c r="Z1757" s="581"/>
      <c r="AA1757" s="581"/>
      <c r="AB1757" s="581"/>
      <c r="AC1757" s="581"/>
      <c r="AD1757" s="581"/>
      <c r="AE1757" s="581"/>
      <c r="AF1757" s="581"/>
      <c r="AG1757" s="581"/>
      <c r="AH1757" s="581"/>
      <c r="AJ1757" s="198"/>
      <c r="AM1757" s="60"/>
      <c r="AO1757" s="581"/>
      <c r="AP1757" s="581"/>
    </row>
    <row r="1758" spans="10:42">
      <c r="J1758" s="198"/>
      <c r="K1758" s="198"/>
      <c r="L1758" s="198"/>
      <c r="M1758" s="198"/>
      <c r="N1758" s="198"/>
      <c r="X1758" s="581"/>
      <c r="Y1758" s="581"/>
      <c r="Z1758" s="581"/>
      <c r="AA1758" s="581"/>
      <c r="AB1758" s="581"/>
      <c r="AC1758" s="581"/>
      <c r="AD1758" s="581"/>
      <c r="AE1758" s="581"/>
      <c r="AF1758" s="581"/>
      <c r="AG1758" s="581"/>
      <c r="AH1758" s="581"/>
      <c r="AJ1758" s="198"/>
      <c r="AM1758" s="60"/>
      <c r="AO1758" s="581"/>
      <c r="AP1758" s="581"/>
    </row>
    <row r="1759" spans="10:42">
      <c r="J1759" s="198"/>
      <c r="K1759" s="198"/>
      <c r="L1759" s="198"/>
      <c r="M1759" s="198"/>
      <c r="N1759" s="198"/>
      <c r="X1759" s="581"/>
      <c r="Y1759" s="581"/>
      <c r="Z1759" s="581"/>
      <c r="AA1759" s="581"/>
      <c r="AB1759" s="581"/>
      <c r="AC1759" s="581"/>
      <c r="AD1759" s="581"/>
      <c r="AE1759" s="581"/>
      <c r="AF1759" s="581"/>
      <c r="AG1759" s="581"/>
      <c r="AH1759" s="581"/>
      <c r="AJ1759" s="198"/>
      <c r="AM1759" s="60"/>
      <c r="AO1759" s="581"/>
      <c r="AP1759" s="581"/>
    </row>
    <row r="1760" spans="10:42">
      <c r="J1760" s="198"/>
      <c r="K1760" s="198"/>
      <c r="L1760" s="198"/>
      <c r="M1760" s="198"/>
      <c r="N1760" s="198"/>
      <c r="X1760" s="581"/>
      <c r="Y1760" s="581"/>
      <c r="Z1760" s="581"/>
      <c r="AA1760" s="581"/>
      <c r="AB1760" s="581"/>
      <c r="AC1760" s="581"/>
      <c r="AD1760" s="581"/>
      <c r="AE1760" s="581"/>
      <c r="AF1760" s="581"/>
      <c r="AG1760" s="581"/>
      <c r="AH1760" s="581"/>
      <c r="AJ1760" s="198"/>
      <c r="AM1760" s="60"/>
      <c r="AO1760" s="581"/>
      <c r="AP1760" s="581"/>
    </row>
    <row r="1761" spans="10:42">
      <c r="J1761" s="198"/>
      <c r="K1761" s="198"/>
      <c r="L1761" s="198"/>
      <c r="M1761" s="198"/>
      <c r="N1761" s="198"/>
      <c r="X1761" s="581"/>
      <c r="Y1761" s="581"/>
      <c r="Z1761" s="581"/>
      <c r="AA1761" s="581"/>
      <c r="AB1761" s="581"/>
      <c r="AC1761" s="581"/>
      <c r="AD1761" s="581"/>
      <c r="AE1761" s="581"/>
      <c r="AF1761" s="581"/>
      <c r="AG1761" s="581"/>
      <c r="AH1761" s="581"/>
      <c r="AJ1761" s="198"/>
      <c r="AM1761" s="60"/>
      <c r="AO1761" s="581"/>
      <c r="AP1761" s="581"/>
    </row>
    <row r="1762" spans="10:42">
      <c r="J1762" s="198"/>
      <c r="K1762" s="198"/>
      <c r="L1762" s="198"/>
      <c r="M1762" s="198"/>
      <c r="N1762" s="198"/>
      <c r="X1762" s="581"/>
      <c r="Y1762" s="581"/>
      <c r="Z1762" s="581"/>
      <c r="AA1762" s="581"/>
      <c r="AB1762" s="581"/>
      <c r="AC1762" s="581"/>
      <c r="AD1762" s="581"/>
      <c r="AE1762" s="581"/>
      <c r="AF1762" s="581"/>
      <c r="AG1762" s="581"/>
      <c r="AH1762" s="581"/>
      <c r="AJ1762" s="198"/>
      <c r="AM1762" s="60"/>
      <c r="AO1762" s="581"/>
      <c r="AP1762" s="581"/>
    </row>
    <row r="1763" spans="10:42">
      <c r="J1763" s="198"/>
      <c r="K1763" s="198"/>
      <c r="L1763" s="198"/>
      <c r="M1763" s="198"/>
      <c r="N1763" s="198"/>
      <c r="X1763" s="581"/>
      <c r="Y1763" s="581"/>
      <c r="Z1763" s="581"/>
      <c r="AA1763" s="581"/>
      <c r="AB1763" s="581"/>
      <c r="AC1763" s="581"/>
      <c r="AD1763" s="581"/>
      <c r="AE1763" s="581"/>
      <c r="AF1763" s="581"/>
      <c r="AG1763" s="581"/>
      <c r="AH1763" s="581"/>
      <c r="AJ1763" s="198"/>
      <c r="AM1763" s="60"/>
      <c r="AO1763" s="581"/>
      <c r="AP1763" s="581"/>
    </row>
    <row r="1764" spans="10:42">
      <c r="J1764" s="198"/>
      <c r="K1764" s="198"/>
      <c r="L1764" s="198"/>
      <c r="M1764" s="198"/>
      <c r="N1764" s="198"/>
      <c r="X1764" s="581"/>
      <c r="Y1764" s="581"/>
      <c r="Z1764" s="581"/>
      <c r="AA1764" s="581"/>
      <c r="AB1764" s="581"/>
      <c r="AC1764" s="581"/>
      <c r="AD1764" s="581"/>
      <c r="AE1764" s="581"/>
      <c r="AF1764" s="581"/>
      <c r="AG1764" s="581"/>
      <c r="AH1764" s="581"/>
      <c r="AJ1764" s="198"/>
      <c r="AM1764" s="60"/>
      <c r="AO1764" s="581"/>
      <c r="AP1764" s="581"/>
    </row>
    <row r="1765" spans="10:42">
      <c r="J1765" s="198"/>
      <c r="K1765" s="198"/>
      <c r="L1765" s="198"/>
      <c r="M1765" s="198"/>
      <c r="N1765" s="198"/>
      <c r="X1765" s="581"/>
      <c r="Y1765" s="581"/>
      <c r="Z1765" s="581"/>
      <c r="AA1765" s="581"/>
      <c r="AB1765" s="581"/>
      <c r="AC1765" s="581"/>
      <c r="AD1765" s="581"/>
      <c r="AE1765" s="581"/>
      <c r="AF1765" s="581"/>
      <c r="AG1765" s="581"/>
      <c r="AH1765" s="581"/>
      <c r="AJ1765" s="198"/>
      <c r="AM1765" s="60"/>
      <c r="AO1765" s="581"/>
      <c r="AP1765" s="581"/>
    </row>
    <row r="1766" spans="10:42">
      <c r="J1766" s="198"/>
      <c r="K1766" s="198"/>
      <c r="L1766" s="198"/>
      <c r="M1766" s="198"/>
      <c r="N1766" s="198"/>
      <c r="X1766" s="581"/>
      <c r="Y1766" s="581"/>
      <c r="Z1766" s="581"/>
      <c r="AA1766" s="581"/>
      <c r="AB1766" s="581"/>
      <c r="AC1766" s="581"/>
      <c r="AD1766" s="581"/>
      <c r="AE1766" s="581"/>
      <c r="AF1766" s="581"/>
      <c r="AG1766" s="581"/>
      <c r="AH1766" s="581"/>
      <c r="AJ1766" s="198"/>
      <c r="AM1766" s="60"/>
      <c r="AO1766" s="581"/>
      <c r="AP1766" s="581"/>
    </row>
    <row r="1767" spans="10:42">
      <c r="J1767" s="198"/>
      <c r="K1767" s="198"/>
      <c r="L1767" s="198"/>
      <c r="M1767" s="198"/>
      <c r="N1767" s="198"/>
      <c r="X1767" s="581"/>
      <c r="Y1767" s="581"/>
      <c r="Z1767" s="581"/>
      <c r="AA1767" s="581"/>
      <c r="AB1767" s="581"/>
      <c r="AC1767" s="581"/>
      <c r="AD1767" s="581"/>
      <c r="AE1767" s="581"/>
      <c r="AF1767" s="581"/>
      <c r="AG1767" s="581"/>
      <c r="AH1767" s="581"/>
      <c r="AJ1767" s="198"/>
      <c r="AM1767" s="60"/>
      <c r="AO1767" s="581"/>
      <c r="AP1767" s="581"/>
    </row>
    <row r="1768" spans="10:42">
      <c r="J1768" s="198"/>
      <c r="K1768" s="198"/>
      <c r="L1768" s="198"/>
      <c r="M1768" s="198"/>
      <c r="N1768" s="198"/>
      <c r="X1768" s="581"/>
      <c r="Y1768" s="581"/>
      <c r="Z1768" s="581"/>
      <c r="AA1768" s="581"/>
      <c r="AB1768" s="581"/>
      <c r="AC1768" s="581"/>
      <c r="AD1768" s="581"/>
      <c r="AE1768" s="581"/>
      <c r="AF1768" s="581"/>
      <c r="AG1768" s="581"/>
      <c r="AH1768" s="581"/>
      <c r="AJ1768" s="198"/>
      <c r="AM1768" s="60"/>
      <c r="AO1768" s="581"/>
      <c r="AP1768" s="581"/>
    </row>
    <row r="1769" spans="10:42">
      <c r="J1769" s="198"/>
      <c r="K1769" s="198"/>
      <c r="L1769" s="198"/>
      <c r="M1769" s="198"/>
      <c r="N1769" s="198"/>
      <c r="X1769" s="581"/>
      <c r="Y1769" s="581"/>
      <c r="Z1769" s="581"/>
      <c r="AA1769" s="581"/>
      <c r="AB1769" s="581"/>
      <c r="AC1769" s="581"/>
      <c r="AD1769" s="581"/>
      <c r="AE1769" s="581"/>
      <c r="AF1769" s="581"/>
      <c r="AG1769" s="581"/>
      <c r="AH1769" s="581"/>
      <c r="AJ1769" s="198"/>
      <c r="AM1769" s="60"/>
      <c r="AO1769" s="581"/>
      <c r="AP1769" s="581"/>
    </row>
    <row r="1770" spans="10:42">
      <c r="J1770" s="198"/>
      <c r="K1770" s="198"/>
      <c r="L1770" s="198"/>
      <c r="M1770" s="198"/>
      <c r="N1770" s="198"/>
      <c r="X1770" s="581"/>
      <c r="Y1770" s="581"/>
      <c r="Z1770" s="581"/>
      <c r="AA1770" s="581"/>
      <c r="AB1770" s="581"/>
      <c r="AC1770" s="581"/>
      <c r="AD1770" s="581"/>
      <c r="AE1770" s="581"/>
      <c r="AF1770" s="581"/>
      <c r="AG1770" s="581"/>
      <c r="AH1770" s="581"/>
      <c r="AJ1770" s="198"/>
      <c r="AM1770" s="60"/>
      <c r="AO1770" s="581"/>
      <c r="AP1770" s="581"/>
    </row>
    <row r="1771" spans="10:42">
      <c r="J1771" s="198"/>
      <c r="K1771" s="198"/>
      <c r="L1771" s="198"/>
      <c r="M1771" s="198"/>
      <c r="N1771" s="198"/>
      <c r="X1771" s="581"/>
      <c r="Y1771" s="581"/>
      <c r="Z1771" s="581"/>
      <c r="AA1771" s="581"/>
      <c r="AB1771" s="581"/>
      <c r="AC1771" s="581"/>
      <c r="AD1771" s="581"/>
      <c r="AE1771" s="581"/>
      <c r="AF1771" s="581"/>
      <c r="AG1771" s="581"/>
      <c r="AH1771" s="581"/>
      <c r="AJ1771" s="198"/>
      <c r="AM1771" s="60"/>
      <c r="AO1771" s="581"/>
      <c r="AP1771" s="581"/>
    </row>
    <row r="1772" spans="10:42">
      <c r="J1772" s="198"/>
      <c r="K1772" s="198"/>
      <c r="L1772" s="198"/>
      <c r="M1772" s="198"/>
      <c r="N1772" s="198"/>
      <c r="X1772" s="581"/>
      <c r="Y1772" s="581"/>
      <c r="Z1772" s="581"/>
      <c r="AA1772" s="581"/>
      <c r="AB1772" s="581"/>
      <c r="AC1772" s="581"/>
      <c r="AD1772" s="581"/>
      <c r="AE1772" s="581"/>
      <c r="AF1772" s="581"/>
      <c r="AG1772" s="581"/>
      <c r="AH1772" s="581"/>
      <c r="AJ1772" s="198"/>
      <c r="AM1772" s="60"/>
      <c r="AO1772" s="581"/>
      <c r="AP1772" s="581"/>
    </row>
    <row r="1773" spans="10:42">
      <c r="J1773" s="198"/>
      <c r="K1773" s="198"/>
      <c r="L1773" s="198"/>
      <c r="M1773" s="198"/>
      <c r="N1773" s="198"/>
      <c r="X1773" s="581"/>
      <c r="Y1773" s="581"/>
      <c r="Z1773" s="581"/>
      <c r="AA1773" s="581"/>
      <c r="AB1773" s="581"/>
      <c r="AC1773" s="581"/>
      <c r="AD1773" s="581"/>
      <c r="AE1773" s="581"/>
      <c r="AF1773" s="581"/>
      <c r="AG1773" s="581"/>
      <c r="AH1773" s="581"/>
      <c r="AJ1773" s="198"/>
      <c r="AM1773" s="60"/>
      <c r="AO1773" s="581"/>
      <c r="AP1773" s="581"/>
    </row>
    <row r="1774" spans="10:42">
      <c r="J1774" s="198"/>
      <c r="K1774" s="198"/>
      <c r="L1774" s="198"/>
      <c r="M1774" s="198"/>
      <c r="N1774" s="198"/>
      <c r="R1774" s="60"/>
      <c r="X1774" s="581"/>
      <c r="Y1774" s="581"/>
      <c r="Z1774" s="581"/>
      <c r="AA1774" s="581"/>
      <c r="AB1774" s="581"/>
      <c r="AC1774" s="581"/>
      <c r="AD1774" s="581"/>
      <c r="AE1774" s="581"/>
      <c r="AF1774" s="581"/>
      <c r="AG1774" s="581"/>
      <c r="AH1774" s="581"/>
      <c r="AJ1774" s="198"/>
      <c r="AM1774" s="60"/>
      <c r="AO1774" s="581"/>
      <c r="AP1774" s="581"/>
    </row>
    <row r="1775" spans="10:42">
      <c r="J1775" s="198"/>
      <c r="K1775" s="198"/>
      <c r="L1775" s="198"/>
      <c r="M1775" s="198"/>
      <c r="N1775" s="198"/>
      <c r="R1775" s="60"/>
      <c r="X1775" s="581"/>
      <c r="Y1775" s="581"/>
      <c r="Z1775" s="581"/>
      <c r="AA1775" s="581"/>
      <c r="AB1775" s="581"/>
      <c r="AC1775" s="581"/>
      <c r="AD1775" s="581"/>
      <c r="AE1775" s="581"/>
      <c r="AF1775" s="581"/>
      <c r="AG1775" s="581"/>
      <c r="AH1775" s="581"/>
      <c r="AJ1775" s="198"/>
      <c r="AM1775" s="60"/>
      <c r="AO1775" s="581"/>
      <c r="AP1775" s="581"/>
    </row>
    <row r="1776" spans="10:42">
      <c r="J1776" s="198"/>
      <c r="K1776" s="198"/>
      <c r="L1776" s="198"/>
      <c r="M1776" s="198"/>
      <c r="N1776" s="198"/>
      <c r="R1776" s="60"/>
      <c r="X1776" s="581"/>
      <c r="Y1776" s="581"/>
      <c r="Z1776" s="581"/>
      <c r="AA1776" s="581"/>
      <c r="AB1776" s="581"/>
      <c r="AC1776" s="581"/>
      <c r="AD1776" s="581"/>
      <c r="AE1776" s="581"/>
      <c r="AF1776" s="581"/>
      <c r="AG1776" s="581"/>
      <c r="AH1776" s="581"/>
      <c r="AJ1776" s="198"/>
      <c r="AM1776" s="60"/>
      <c r="AO1776" s="581"/>
      <c r="AP1776" s="581"/>
    </row>
    <row r="1777" spans="10:42">
      <c r="J1777" s="198"/>
      <c r="K1777" s="198"/>
      <c r="L1777" s="198"/>
      <c r="M1777" s="198"/>
      <c r="N1777" s="198"/>
      <c r="R1777" s="60"/>
      <c r="X1777" s="581"/>
      <c r="Y1777" s="581"/>
      <c r="Z1777" s="581"/>
      <c r="AA1777" s="581"/>
      <c r="AB1777" s="581"/>
      <c r="AC1777" s="581"/>
      <c r="AD1777" s="581"/>
      <c r="AE1777" s="581"/>
      <c r="AF1777" s="581"/>
      <c r="AG1777" s="581"/>
      <c r="AH1777" s="581"/>
      <c r="AJ1777" s="198"/>
      <c r="AM1777" s="60"/>
      <c r="AO1777" s="581"/>
      <c r="AP1777" s="581"/>
    </row>
    <row r="1778" spans="10:42">
      <c r="J1778" s="198"/>
      <c r="K1778" s="198"/>
      <c r="L1778" s="198"/>
      <c r="M1778" s="198"/>
      <c r="N1778" s="198"/>
      <c r="R1778" s="60"/>
      <c r="X1778" s="581"/>
      <c r="Y1778" s="581"/>
      <c r="Z1778" s="581"/>
      <c r="AA1778" s="581"/>
      <c r="AB1778" s="581"/>
      <c r="AC1778" s="581"/>
      <c r="AD1778" s="581"/>
      <c r="AE1778" s="581"/>
      <c r="AF1778" s="581"/>
      <c r="AG1778" s="581"/>
      <c r="AH1778" s="581"/>
      <c r="AJ1778" s="198"/>
      <c r="AM1778" s="60"/>
      <c r="AO1778" s="581"/>
      <c r="AP1778" s="581"/>
    </row>
    <row r="1779" spans="10:42">
      <c r="J1779" s="198"/>
      <c r="K1779" s="198"/>
      <c r="L1779" s="198"/>
      <c r="M1779" s="198"/>
      <c r="N1779" s="198"/>
      <c r="R1779" s="60"/>
      <c r="X1779" s="581"/>
      <c r="Y1779" s="581"/>
      <c r="Z1779" s="581"/>
      <c r="AA1779" s="581"/>
      <c r="AB1779" s="581"/>
      <c r="AC1779" s="581"/>
      <c r="AD1779" s="581"/>
      <c r="AE1779" s="581"/>
      <c r="AF1779" s="581"/>
      <c r="AG1779" s="581"/>
      <c r="AH1779" s="581"/>
      <c r="AJ1779" s="198"/>
      <c r="AM1779" s="60"/>
      <c r="AO1779" s="581"/>
      <c r="AP1779" s="581"/>
    </row>
    <row r="1780" spans="10:42">
      <c r="J1780" s="198"/>
      <c r="K1780" s="198"/>
      <c r="L1780" s="198"/>
      <c r="M1780" s="198"/>
      <c r="N1780" s="198"/>
      <c r="R1780" s="60"/>
      <c r="X1780" s="581"/>
      <c r="Y1780" s="581"/>
      <c r="Z1780" s="581"/>
      <c r="AA1780" s="581"/>
      <c r="AB1780" s="581"/>
      <c r="AC1780" s="581"/>
      <c r="AD1780" s="581"/>
      <c r="AE1780" s="581"/>
      <c r="AF1780" s="581"/>
      <c r="AG1780" s="581"/>
      <c r="AH1780" s="581"/>
      <c r="AJ1780" s="198"/>
      <c r="AM1780" s="60"/>
      <c r="AO1780" s="581"/>
      <c r="AP1780" s="581"/>
    </row>
    <row r="1781" spans="10:42">
      <c r="J1781" s="198"/>
      <c r="K1781" s="198"/>
      <c r="L1781" s="198"/>
      <c r="M1781" s="198"/>
      <c r="N1781" s="198"/>
      <c r="R1781" s="60"/>
      <c r="X1781" s="581"/>
      <c r="Y1781" s="581"/>
      <c r="Z1781" s="581"/>
      <c r="AA1781" s="581"/>
      <c r="AB1781" s="581"/>
      <c r="AC1781" s="581"/>
      <c r="AD1781" s="581"/>
      <c r="AE1781" s="581"/>
      <c r="AF1781" s="581"/>
      <c r="AG1781" s="581"/>
      <c r="AH1781" s="581"/>
      <c r="AJ1781" s="198"/>
      <c r="AM1781" s="60"/>
      <c r="AO1781" s="581"/>
      <c r="AP1781" s="581"/>
    </row>
    <row r="1782" spans="10:42">
      <c r="J1782" s="198"/>
      <c r="K1782" s="198"/>
      <c r="L1782" s="198"/>
      <c r="M1782" s="198"/>
      <c r="N1782" s="198"/>
      <c r="R1782" s="60"/>
      <c r="X1782" s="581"/>
      <c r="Y1782" s="581"/>
      <c r="Z1782" s="581"/>
      <c r="AA1782" s="581"/>
      <c r="AB1782" s="581"/>
      <c r="AC1782" s="581"/>
      <c r="AD1782" s="581"/>
      <c r="AE1782" s="581"/>
      <c r="AF1782" s="581"/>
      <c r="AG1782" s="581"/>
      <c r="AH1782" s="581"/>
      <c r="AJ1782" s="198"/>
      <c r="AM1782" s="60"/>
      <c r="AO1782" s="581"/>
      <c r="AP1782" s="581"/>
    </row>
    <row r="1783" spans="10:42">
      <c r="J1783" s="198"/>
      <c r="K1783" s="198"/>
      <c r="L1783" s="198"/>
      <c r="M1783" s="198"/>
      <c r="N1783" s="198"/>
      <c r="R1783" s="60"/>
      <c r="X1783" s="581"/>
      <c r="Y1783" s="581"/>
      <c r="Z1783" s="581"/>
      <c r="AA1783" s="581"/>
      <c r="AB1783" s="581"/>
      <c r="AC1783" s="581"/>
      <c r="AD1783" s="581"/>
      <c r="AE1783" s="581"/>
      <c r="AF1783" s="581"/>
      <c r="AG1783" s="581"/>
      <c r="AH1783" s="581"/>
      <c r="AJ1783" s="198"/>
      <c r="AM1783" s="60"/>
      <c r="AO1783" s="581"/>
      <c r="AP1783" s="581"/>
    </row>
    <row r="1784" spans="10:42">
      <c r="J1784" s="198"/>
      <c r="K1784" s="198"/>
      <c r="L1784" s="198"/>
      <c r="M1784" s="198"/>
      <c r="N1784" s="198"/>
      <c r="R1784" s="60"/>
      <c r="X1784" s="581"/>
      <c r="Y1784" s="581"/>
      <c r="Z1784" s="581"/>
      <c r="AA1784" s="581"/>
      <c r="AB1784" s="581"/>
      <c r="AC1784" s="581"/>
      <c r="AD1784" s="581"/>
      <c r="AE1784" s="581"/>
      <c r="AF1784" s="581"/>
      <c r="AG1784" s="581"/>
      <c r="AH1784" s="581"/>
      <c r="AJ1784" s="198"/>
      <c r="AM1784" s="60"/>
      <c r="AO1784" s="581"/>
      <c r="AP1784" s="581"/>
    </row>
    <row r="1785" spans="10:42">
      <c r="J1785" s="198"/>
      <c r="K1785" s="198"/>
      <c r="L1785" s="198"/>
      <c r="M1785" s="198"/>
      <c r="N1785" s="198"/>
      <c r="R1785" s="60"/>
      <c r="X1785" s="581"/>
      <c r="Y1785" s="581"/>
      <c r="Z1785" s="581"/>
      <c r="AA1785" s="581"/>
      <c r="AB1785" s="581"/>
      <c r="AC1785" s="581"/>
      <c r="AD1785" s="581"/>
      <c r="AE1785" s="581"/>
      <c r="AF1785" s="581"/>
      <c r="AG1785" s="581"/>
      <c r="AH1785" s="581"/>
      <c r="AJ1785" s="198"/>
      <c r="AM1785" s="60"/>
      <c r="AO1785" s="581"/>
      <c r="AP1785" s="581"/>
    </row>
    <row r="1786" spans="10:42">
      <c r="J1786" s="198"/>
      <c r="K1786" s="198"/>
      <c r="L1786" s="198"/>
      <c r="M1786" s="198"/>
      <c r="N1786" s="198"/>
      <c r="R1786" s="60"/>
      <c r="X1786" s="581"/>
      <c r="Y1786" s="581"/>
      <c r="Z1786" s="581"/>
      <c r="AA1786" s="581"/>
      <c r="AB1786" s="581"/>
      <c r="AC1786" s="581"/>
      <c r="AD1786" s="581"/>
      <c r="AE1786" s="581"/>
      <c r="AF1786" s="581"/>
      <c r="AG1786" s="581"/>
      <c r="AH1786" s="581"/>
      <c r="AJ1786" s="198"/>
      <c r="AM1786" s="60"/>
      <c r="AO1786" s="581"/>
      <c r="AP1786" s="581"/>
    </row>
    <row r="1787" spans="10:42">
      <c r="J1787" s="198"/>
      <c r="K1787" s="198"/>
      <c r="L1787" s="198"/>
      <c r="M1787" s="198"/>
      <c r="N1787" s="198"/>
      <c r="R1787" s="60"/>
      <c r="X1787" s="581"/>
      <c r="Y1787" s="581"/>
      <c r="Z1787" s="581"/>
      <c r="AA1787" s="581"/>
      <c r="AB1787" s="581"/>
      <c r="AC1787" s="581"/>
      <c r="AD1787" s="581"/>
      <c r="AE1787" s="581"/>
      <c r="AF1787" s="581"/>
      <c r="AG1787" s="581"/>
      <c r="AH1787" s="581"/>
      <c r="AJ1787" s="198"/>
      <c r="AM1787" s="60"/>
      <c r="AO1787" s="581"/>
      <c r="AP1787" s="581"/>
    </row>
    <row r="1788" spans="10:42">
      <c r="J1788" s="198"/>
      <c r="K1788" s="198"/>
      <c r="L1788" s="198"/>
      <c r="M1788" s="198"/>
      <c r="N1788" s="198"/>
      <c r="R1788" s="60"/>
      <c r="X1788" s="581"/>
      <c r="Y1788" s="581"/>
      <c r="Z1788" s="581"/>
      <c r="AA1788" s="581"/>
      <c r="AB1788" s="581"/>
      <c r="AC1788" s="581"/>
      <c r="AD1788" s="581"/>
      <c r="AE1788" s="581"/>
      <c r="AF1788" s="581"/>
      <c r="AG1788" s="581"/>
      <c r="AH1788" s="581"/>
      <c r="AJ1788" s="198"/>
      <c r="AM1788" s="60"/>
      <c r="AO1788" s="581"/>
      <c r="AP1788" s="581"/>
    </row>
    <row r="1789" spans="10:42">
      <c r="J1789" s="198"/>
      <c r="K1789" s="198"/>
      <c r="L1789" s="198"/>
      <c r="M1789" s="198"/>
      <c r="N1789" s="198"/>
      <c r="R1789" s="60"/>
      <c r="X1789" s="581"/>
      <c r="Y1789" s="581"/>
      <c r="Z1789" s="581"/>
      <c r="AA1789" s="581"/>
      <c r="AB1789" s="581"/>
      <c r="AC1789" s="581"/>
      <c r="AD1789" s="581"/>
      <c r="AE1789" s="581"/>
      <c r="AF1789" s="581"/>
      <c r="AG1789" s="581"/>
      <c r="AH1789" s="581"/>
      <c r="AJ1789" s="198"/>
      <c r="AM1789" s="60"/>
      <c r="AO1789" s="581"/>
      <c r="AP1789" s="581"/>
    </row>
    <row r="1790" spans="10:42">
      <c r="J1790" s="198"/>
      <c r="K1790" s="198"/>
      <c r="L1790" s="198"/>
      <c r="M1790" s="198"/>
      <c r="N1790" s="198"/>
      <c r="R1790" s="60"/>
      <c r="X1790" s="581"/>
      <c r="Y1790" s="581"/>
      <c r="Z1790" s="581"/>
      <c r="AA1790" s="581"/>
      <c r="AB1790" s="581"/>
      <c r="AC1790" s="581"/>
      <c r="AD1790" s="581"/>
      <c r="AE1790" s="581"/>
      <c r="AF1790" s="581"/>
      <c r="AG1790" s="581"/>
      <c r="AH1790" s="581"/>
      <c r="AJ1790" s="198"/>
      <c r="AM1790" s="60"/>
      <c r="AO1790" s="581"/>
      <c r="AP1790" s="581"/>
    </row>
    <row r="1791" spans="10:42">
      <c r="J1791" s="198"/>
      <c r="K1791" s="198"/>
      <c r="L1791" s="198"/>
      <c r="M1791" s="198"/>
      <c r="N1791" s="198"/>
      <c r="R1791" s="60"/>
      <c r="X1791" s="581"/>
      <c r="Y1791" s="581"/>
      <c r="Z1791" s="581"/>
      <c r="AA1791" s="581"/>
      <c r="AB1791" s="581"/>
      <c r="AC1791" s="581"/>
      <c r="AD1791" s="581"/>
      <c r="AE1791" s="581"/>
      <c r="AF1791" s="581"/>
      <c r="AG1791" s="581"/>
      <c r="AH1791" s="581"/>
      <c r="AJ1791" s="198"/>
      <c r="AM1791" s="60"/>
      <c r="AO1791" s="581"/>
      <c r="AP1791" s="581"/>
    </row>
    <row r="1792" spans="10:42">
      <c r="J1792" s="198"/>
      <c r="K1792" s="198"/>
      <c r="L1792" s="198"/>
      <c r="M1792" s="198"/>
      <c r="N1792" s="198"/>
      <c r="R1792" s="60"/>
      <c r="X1792" s="581"/>
      <c r="Y1792" s="581"/>
      <c r="Z1792" s="581"/>
      <c r="AA1792" s="581"/>
      <c r="AB1792" s="581"/>
      <c r="AC1792" s="581"/>
      <c r="AD1792" s="581"/>
      <c r="AE1792" s="581"/>
      <c r="AF1792" s="581"/>
      <c r="AG1792" s="581"/>
      <c r="AH1792" s="581"/>
      <c r="AJ1792" s="198"/>
      <c r="AM1792" s="60"/>
      <c r="AO1792" s="581"/>
      <c r="AP1792" s="581"/>
    </row>
    <row r="1793" spans="10:42">
      <c r="J1793" s="198"/>
      <c r="K1793" s="198"/>
      <c r="L1793" s="198"/>
      <c r="M1793" s="198"/>
      <c r="N1793" s="198"/>
      <c r="R1793" s="60"/>
      <c r="X1793" s="581"/>
      <c r="Y1793" s="581"/>
      <c r="Z1793" s="581"/>
      <c r="AA1793" s="581"/>
      <c r="AB1793" s="581"/>
      <c r="AC1793" s="581"/>
      <c r="AD1793" s="581"/>
      <c r="AE1793" s="581"/>
      <c r="AF1793" s="581"/>
      <c r="AG1793" s="581"/>
      <c r="AH1793" s="581"/>
      <c r="AJ1793" s="198"/>
      <c r="AM1793" s="60"/>
      <c r="AO1793" s="581"/>
      <c r="AP1793" s="581"/>
    </row>
    <row r="1794" spans="10:42">
      <c r="J1794" s="198"/>
      <c r="K1794" s="198"/>
      <c r="L1794" s="198"/>
      <c r="M1794" s="198"/>
      <c r="N1794" s="198"/>
      <c r="R1794" s="60"/>
      <c r="X1794" s="581"/>
      <c r="Y1794" s="581"/>
      <c r="Z1794" s="581"/>
      <c r="AA1794" s="581"/>
      <c r="AB1794" s="581"/>
      <c r="AC1794" s="581"/>
      <c r="AD1794" s="581"/>
      <c r="AE1794" s="581"/>
      <c r="AF1794" s="581"/>
      <c r="AG1794" s="581"/>
      <c r="AH1794" s="581"/>
      <c r="AJ1794" s="198"/>
      <c r="AM1794" s="60"/>
      <c r="AO1794" s="581"/>
      <c r="AP1794" s="581"/>
    </row>
    <row r="1795" spans="10:42">
      <c r="J1795" s="198"/>
      <c r="K1795" s="198"/>
      <c r="L1795" s="198"/>
      <c r="M1795" s="198"/>
      <c r="N1795" s="198"/>
      <c r="R1795" s="60"/>
      <c r="X1795" s="581"/>
      <c r="Y1795" s="581"/>
      <c r="Z1795" s="581"/>
      <c r="AA1795" s="581"/>
      <c r="AB1795" s="581"/>
      <c r="AC1795" s="581"/>
      <c r="AD1795" s="581"/>
      <c r="AE1795" s="581"/>
      <c r="AF1795" s="581"/>
      <c r="AG1795" s="581"/>
      <c r="AH1795" s="581"/>
      <c r="AJ1795" s="198"/>
      <c r="AM1795" s="60"/>
      <c r="AO1795" s="581"/>
      <c r="AP1795" s="581"/>
    </row>
    <row r="1796" spans="10:42">
      <c r="J1796" s="198"/>
      <c r="K1796" s="198"/>
      <c r="L1796" s="198"/>
      <c r="M1796" s="198"/>
      <c r="N1796" s="198"/>
      <c r="R1796" s="60"/>
      <c r="X1796" s="581"/>
      <c r="Y1796" s="581"/>
      <c r="Z1796" s="581"/>
      <c r="AA1796" s="581"/>
      <c r="AB1796" s="581"/>
      <c r="AC1796" s="581"/>
      <c r="AD1796" s="581"/>
      <c r="AE1796" s="581"/>
      <c r="AF1796" s="581"/>
      <c r="AG1796" s="581"/>
      <c r="AH1796" s="581"/>
      <c r="AJ1796" s="198"/>
      <c r="AM1796" s="60"/>
      <c r="AO1796" s="581"/>
      <c r="AP1796" s="581"/>
    </row>
    <row r="1797" spans="10:42">
      <c r="J1797" s="198"/>
      <c r="K1797" s="198"/>
      <c r="L1797" s="198"/>
      <c r="M1797" s="198"/>
      <c r="N1797" s="198"/>
      <c r="R1797" s="60"/>
      <c r="X1797" s="581"/>
      <c r="Y1797" s="581"/>
      <c r="Z1797" s="581"/>
      <c r="AA1797" s="581"/>
      <c r="AB1797" s="581"/>
      <c r="AC1797" s="581"/>
      <c r="AD1797" s="581"/>
      <c r="AE1797" s="581"/>
      <c r="AF1797" s="581"/>
      <c r="AG1797" s="581"/>
      <c r="AH1797" s="581"/>
      <c r="AJ1797" s="198"/>
      <c r="AM1797" s="60"/>
      <c r="AO1797" s="581"/>
      <c r="AP1797" s="581"/>
    </row>
    <row r="1798" spans="10:42">
      <c r="J1798" s="198"/>
      <c r="K1798" s="198"/>
      <c r="L1798" s="198"/>
      <c r="M1798" s="198"/>
      <c r="N1798" s="198"/>
      <c r="R1798" s="60"/>
      <c r="X1798" s="581"/>
      <c r="Y1798" s="581"/>
      <c r="Z1798" s="581"/>
      <c r="AA1798" s="581"/>
      <c r="AB1798" s="581"/>
      <c r="AC1798" s="581"/>
      <c r="AD1798" s="581"/>
      <c r="AE1798" s="581"/>
      <c r="AF1798" s="581"/>
      <c r="AG1798" s="581"/>
      <c r="AH1798" s="581"/>
      <c r="AJ1798" s="198"/>
      <c r="AM1798" s="60"/>
      <c r="AO1798" s="581"/>
      <c r="AP1798" s="581"/>
    </row>
    <row r="1799" spans="10:42">
      <c r="J1799" s="198"/>
      <c r="K1799" s="198"/>
      <c r="L1799" s="198"/>
      <c r="M1799" s="198"/>
      <c r="N1799" s="198"/>
      <c r="R1799" s="60"/>
      <c r="X1799" s="581"/>
      <c r="Y1799" s="581"/>
      <c r="Z1799" s="581"/>
      <c r="AA1799" s="581"/>
      <c r="AB1799" s="581"/>
      <c r="AC1799" s="581"/>
      <c r="AD1799" s="581"/>
      <c r="AE1799" s="581"/>
      <c r="AF1799" s="581"/>
      <c r="AG1799" s="581"/>
      <c r="AH1799" s="581"/>
      <c r="AJ1799" s="198"/>
      <c r="AM1799" s="60"/>
      <c r="AO1799" s="581"/>
      <c r="AP1799" s="581"/>
    </row>
    <row r="1800" spans="10:42">
      <c r="J1800" s="198"/>
      <c r="K1800" s="198"/>
      <c r="L1800" s="198"/>
      <c r="M1800" s="198"/>
      <c r="N1800" s="198"/>
      <c r="R1800" s="60"/>
      <c r="X1800" s="581"/>
      <c r="Y1800" s="581"/>
      <c r="Z1800" s="581"/>
      <c r="AA1800" s="581"/>
      <c r="AB1800" s="581"/>
      <c r="AC1800" s="581"/>
      <c r="AD1800" s="581"/>
      <c r="AE1800" s="581"/>
      <c r="AF1800" s="581"/>
      <c r="AG1800" s="581"/>
      <c r="AH1800" s="581"/>
      <c r="AJ1800" s="198"/>
      <c r="AM1800" s="60"/>
      <c r="AO1800" s="581"/>
      <c r="AP1800" s="581"/>
    </row>
    <row r="1801" spans="10:42">
      <c r="J1801" s="198"/>
      <c r="K1801" s="198"/>
      <c r="L1801" s="198"/>
      <c r="M1801" s="198"/>
      <c r="N1801" s="198"/>
      <c r="R1801" s="60"/>
      <c r="X1801" s="581"/>
      <c r="Y1801" s="581"/>
      <c r="Z1801" s="581"/>
      <c r="AA1801" s="581"/>
      <c r="AB1801" s="581"/>
      <c r="AC1801" s="581"/>
      <c r="AD1801" s="581"/>
      <c r="AE1801" s="581"/>
      <c r="AF1801" s="581"/>
      <c r="AG1801" s="581"/>
      <c r="AH1801" s="581"/>
      <c r="AJ1801" s="198"/>
      <c r="AM1801" s="60"/>
      <c r="AO1801" s="581"/>
      <c r="AP1801" s="581"/>
    </row>
    <row r="1802" spans="10:42">
      <c r="J1802" s="198"/>
      <c r="K1802" s="198"/>
      <c r="L1802" s="198"/>
      <c r="M1802" s="198"/>
      <c r="N1802" s="198"/>
      <c r="R1802" s="60"/>
      <c r="X1802" s="581"/>
      <c r="Y1802" s="581"/>
      <c r="Z1802" s="581"/>
      <c r="AA1802" s="581"/>
      <c r="AB1802" s="581"/>
      <c r="AC1802" s="581"/>
      <c r="AD1802" s="581"/>
      <c r="AE1802" s="581"/>
      <c r="AF1802" s="581"/>
      <c r="AG1802" s="581"/>
      <c r="AH1802" s="581"/>
      <c r="AJ1802" s="198"/>
      <c r="AM1802" s="60"/>
      <c r="AO1802" s="581"/>
      <c r="AP1802" s="581"/>
    </row>
    <row r="1803" spans="10:42">
      <c r="J1803" s="198"/>
      <c r="K1803" s="198"/>
      <c r="L1803" s="198"/>
      <c r="M1803" s="198"/>
      <c r="N1803" s="198"/>
      <c r="R1803" s="60"/>
      <c r="X1803" s="581"/>
      <c r="Y1803" s="581"/>
      <c r="Z1803" s="581"/>
      <c r="AA1803" s="581"/>
      <c r="AB1803" s="581"/>
      <c r="AC1803" s="581"/>
      <c r="AD1803" s="581"/>
      <c r="AE1803" s="581"/>
      <c r="AF1803" s="581"/>
      <c r="AG1803" s="581"/>
      <c r="AH1803" s="581"/>
      <c r="AJ1803" s="198"/>
      <c r="AM1803" s="60"/>
      <c r="AO1803" s="581"/>
      <c r="AP1803" s="581"/>
    </row>
    <row r="1804" spans="10:42">
      <c r="J1804" s="198"/>
      <c r="K1804" s="198"/>
      <c r="L1804" s="198"/>
      <c r="M1804" s="198"/>
      <c r="N1804" s="198"/>
      <c r="R1804" s="60"/>
      <c r="X1804" s="581"/>
      <c r="Y1804" s="581"/>
      <c r="Z1804" s="581"/>
      <c r="AA1804" s="581"/>
      <c r="AB1804" s="581"/>
      <c r="AC1804" s="581"/>
      <c r="AD1804" s="581"/>
      <c r="AE1804" s="581"/>
      <c r="AF1804" s="581"/>
      <c r="AG1804" s="581"/>
      <c r="AH1804" s="581"/>
      <c r="AJ1804" s="198"/>
      <c r="AM1804" s="60"/>
      <c r="AO1804" s="581"/>
      <c r="AP1804" s="581"/>
    </row>
    <row r="1805" spans="10:42">
      <c r="J1805" s="198"/>
      <c r="K1805" s="198"/>
      <c r="L1805" s="198"/>
      <c r="M1805" s="198"/>
      <c r="N1805" s="198"/>
      <c r="R1805" s="60"/>
      <c r="X1805" s="581"/>
      <c r="Y1805" s="581"/>
      <c r="Z1805" s="581"/>
      <c r="AA1805" s="581"/>
      <c r="AB1805" s="581"/>
      <c r="AC1805" s="581"/>
      <c r="AD1805" s="581"/>
      <c r="AE1805" s="581"/>
      <c r="AF1805" s="581"/>
      <c r="AG1805" s="581"/>
      <c r="AH1805" s="581"/>
      <c r="AJ1805" s="198"/>
      <c r="AM1805" s="60"/>
      <c r="AO1805" s="581"/>
      <c r="AP1805" s="581"/>
    </row>
    <row r="1806" spans="10:42">
      <c r="J1806" s="198"/>
      <c r="K1806" s="198"/>
      <c r="L1806" s="198"/>
      <c r="M1806" s="198"/>
      <c r="N1806" s="198"/>
      <c r="R1806" s="60"/>
      <c r="X1806" s="581"/>
      <c r="Y1806" s="581"/>
      <c r="Z1806" s="581"/>
      <c r="AA1806" s="581"/>
      <c r="AB1806" s="581"/>
      <c r="AC1806" s="581"/>
      <c r="AD1806" s="581"/>
      <c r="AE1806" s="581"/>
      <c r="AF1806" s="581"/>
      <c r="AG1806" s="581"/>
      <c r="AH1806" s="581"/>
      <c r="AJ1806" s="198"/>
      <c r="AM1806" s="60"/>
      <c r="AO1806" s="581"/>
      <c r="AP1806" s="581"/>
    </row>
    <row r="1807" spans="10:42">
      <c r="J1807" s="198"/>
      <c r="K1807" s="198"/>
      <c r="L1807" s="198"/>
      <c r="M1807" s="198"/>
      <c r="N1807" s="198"/>
      <c r="R1807" s="60"/>
      <c r="X1807" s="581"/>
      <c r="Y1807" s="581"/>
      <c r="Z1807" s="581"/>
      <c r="AA1807" s="581"/>
      <c r="AB1807" s="581"/>
      <c r="AC1807" s="581"/>
      <c r="AD1807" s="581"/>
      <c r="AE1807" s="581"/>
      <c r="AF1807" s="581"/>
      <c r="AG1807" s="581"/>
      <c r="AH1807" s="581"/>
      <c r="AJ1807" s="198"/>
      <c r="AM1807" s="60"/>
      <c r="AO1807" s="581"/>
      <c r="AP1807" s="581"/>
    </row>
    <row r="1808" spans="10:42">
      <c r="J1808" s="198"/>
      <c r="K1808" s="198"/>
      <c r="L1808" s="198"/>
      <c r="M1808" s="198"/>
      <c r="N1808" s="198"/>
      <c r="R1808" s="60"/>
      <c r="X1808" s="581"/>
      <c r="Y1808" s="581"/>
      <c r="Z1808" s="581"/>
      <c r="AA1808" s="581"/>
      <c r="AB1808" s="581"/>
      <c r="AC1808" s="581"/>
      <c r="AD1808" s="581"/>
      <c r="AE1808" s="581"/>
      <c r="AF1808" s="581"/>
      <c r="AG1808" s="581"/>
      <c r="AH1808" s="581"/>
      <c r="AJ1808" s="198"/>
      <c r="AM1808" s="60"/>
      <c r="AO1808" s="581"/>
      <c r="AP1808" s="581"/>
    </row>
    <row r="1809" spans="10:42">
      <c r="J1809" s="198"/>
      <c r="K1809" s="198"/>
      <c r="L1809" s="198"/>
      <c r="M1809" s="198"/>
      <c r="N1809" s="198"/>
      <c r="R1809" s="60"/>
      <c r="X1809" s="581"/>
      <c r="Y1809" s="581"/>
      <c r="Z1809" s="581"/>
      <c r="AA1809" s="581"/>
      <c r="AB1809" s="581"/>
      <c r="AC1809" s="581"/>
      <c r="AD1809" s="581"/>
      <c r="AE1809" s="581"/>
      <c r="AF1809" s="581"/>
      <c r="AG1809" s="581"/>
      <c r="AH1809" s="581"/>
      <c r="AJ1809" s="198"/>
      <c r="AM1809" s="60"/>
      <c r="AO1809" s="581"/>
      <c r="AP1809" s="581"/>
    </row>
    <row r="1810" spans="10:42">
      <c r="J1810" s="198"/>
      <c r="K1810" s="198"/>
      <c r="L1810" s="198"/>
      <c r="M1810" s="198"/>
      <c r="N1810" s="198"/>
      <c r="R1810" s="60"/>
      <c r="X1810" s="581"/>
      <c r="Y1810" s="581"/>
      <c r="Z1810" s="581"/>
      <c r="AA1810" s="581"/>
      <c r="AB1810" s="581"/>
      <c r="AC1810" s="581"/>
      <c r="AD1810" s="581"/>
      <c r="AE1810" s="581"/>
      <c r="AF1810" s="581"/>
      <c r="AG1810" s="581"/>
      <c r="AH1810" s="581"/>
      <c r="AJ1810" s="198"/>
      <c r="AM1810" s="60"/>
      <c r="AO1810" s="581"/>
      <c r="AP1810" s="581"/>
    </row>
    <row r="1811" spans="10:42">
      <c r="J1811" s="198"/>
      <c r="K1811" s="198"/>
      <c r="L1811" s="198"/>
      <c r="M1811" s="198"/>
      <c r="N1811" s="198"/>
      <c r="R1811" s="60"/>
      <c r="X1811" s="581"/>
      <c r="Y1811" s="581"/>
      <c r="Z1811" s="581"/>
      <c r="AA1811" s="581"/>
      <c r="AB1811" s="581"/>
      <c r="AC1811" s="581"/>
      <c r="AD1811" s="581"/>
      <c r="AE1811" s="581"/>
      <c r="AF1811" s="581"/>
      <c r="AG1811" s="581"/>
      <c r="AH1811" s="581"/>
      <c r="AJ1811" s="198"/>
      <c r="AM1811" s="60"/>
      <c r="AO1811" s="581"/>
      <c r="AP1811" s="581"/>
    </row>
    <row r="1812" spans="10:42">
      <c r="J1812" s="198"/>
      <c r="K1812" s="198"/>
      <c r="L1812" s="198"/>
      <c r="M1812" s="198"/>
      <c r="N1812" s="198"/>
      <c r="R1812" s="60"/>
      <c r="X1812" s="581"/>
      <c r="Y1812" s="581"/>
      <c r="Z1812" s="581"/>
      <c r="AA1812" s="581"/>
      <c r="AB1812" s="581"/>
      <c r="AC1812" s="581"/>
      <c r="AD1812" s="581"/>
      <c r="AE1812" s="581"/>
      <c r="AF1812" s="581"/>
      <c r="AG1812" s="581"/>
      <c r="AH1812" s="581"/>
      <c r="AJ1812" s="198"/>
      <c r="AM1812" s="60"/>
      <c r="AO1812" s="581"/>
      <c r="AP1812" s="581"/>
    </row>
    <row r="1813" spans="10:42">
      <c r="J1813" s="198"/>
      <c r="K1813" s="198"/>
      <c r="L1813" s="198"/>
      <c r="M1813" s="198"/>
      <c r="N1813" s="198"/>
      <c r="R1813" s="60"/>
      <c r="X1813" s="581"/>
      <c r="Y1813" s="581"/>
      <c r="Z1813" s="581"/>
      <c r="AA1813" s="581"/>
      <c r="AB1813" s="581"/>
      <c r="AC1813" s="581"/>
      <c r="AD1813" s="581"/>
      <c r="AE1813" s="581"/>
      <c r="AF1813" s="581"/>
      <c r="AG1813" s="581"/>
      <c r="AH1813" s="581"/>
      <c r="AJ1813" s="198"/>
      <c r="AM1813" s="60"/>
      <c r="AO1813" s="581"/>
      <c r="AP1813" s="581"/>
    </row>
    <row r="1814" spans="10:42">
      <c r="J1814" s="198"/>
      <c r="K1814" s="198"/>
      <c r="L1814" s="198"/>
      <c r="M1814" s="198"/>
      <c r="N1814" s="198"/>
      <c r="R1814" s="60"/>
      <c r="X1814" s="581"/>
      <c r="Y1814" s="581"/>
      <c r="Z1814" s="581"/>
      <c r="AA1814" s="581"/>
      <c r="AB1814" s="581"/>
      <c r="AC1814" s="581"/>
      <c r="AD1814" s="581"/>
      <c r="AE1814" s="581"/>
      <c r="AF1814" s="581"/>
      <c r="AG1814" s="581"/>
      <c r="AH1814" s="581"/>
      <c r="AJ1814" s="198"/>
      <c r="AM1814" s="60"/>
      <c r="AO1814" s="581"/>
      <c r="AP1814" s="581"/>
    </row>
    <row r="1815" spans="10:42">
      <c r="J1815" s="198"/>
      <c r="K1815" s="198"/>
      <c r="L1815" s="198"/>
      <c r="M1815" s="198"/>
      <c r="N1815" s="198"/>
      <c r="R1815" s="60"/>
      <c r="X1815" s="581"/>
      <c r="Y1815" s="581"/>
      <c r="Z1815" s="581"/>
      <c r="AA1815" s="581"/>
      <c r="AB1815" s="581"/>
      <c r="AC1815" s="581"/>
      <c r="AD1815" s="581"/>
      <c r="AE1815" s="581"/>
      <c r="AF1815" s="581"/>
      <c r="AG1815" s="581"/>
      <c r="AH1815" s="581"/>
      <c r="AJ1815" s="198"/>
      <c r="AM1815" s="60"/>
      <c r="AO1815" s="581"/>
      <c r="AP1815" s="581"/>
    </row>
    <row r="1816" spans="10:42">
      <c r="J1816" s="198"/>
      <c r="K1816" s="198"/>
      <c r="L1816" s="198"/>
      <c r="M1816" s="198"/>
      <c r="N1816" s="198"/>
      <c r="R1816" s="60"/>
      <c r="X1816" s="581"/>
      <c r="Y1816" s="581"/>
      <c r="Z1816" s="581"/>
      <c r="AA1816" s="581"/>
      <c r="AB1816" s="581"/>
      <c r="AC1816" s="581"/>
      <c r="AD1816" s="581"/>
      <c r="AE1816" s="581"/>
      <c r="AF1816" s="581"/>
      <c r="AG1816" s="581"/>
      <c r="AH1816" s="581"/>
      <c r="AJ1816" s="198"/>
      <c r="AM1816" s="60"/>
      <c r="AO1816" s="581"/>
      <c r="AP1816" s="581"/>
    </row>
    <row r="1817" spans="10:42">
      <c r="J1817" s="198"/>
      <c r="K1817" s="198"/>
      <c r="L1817" s="198"/>
      <c r="M1817" s="198"/>
      <c r="N1817" s="198"/>
      <c r="R1817" s="60"/>
      <c r="X1817" s="581"/>
      <c r="Y1817" s="581"/>
      <c r="Z1817" s="581"/>
      <c r="AA1817" s="581"/>
      <c r="AB1817" s="581"/>
      <c r="AC1817" s="581"/>
      <c r="AD1817" s="581"/>
      <c r="AE1817" s="581"/>
      <c r="AF1817" s="581"/>
      <c r="AG1817" s="581"/>
      <c r="AH1817" s="581"/>
      <c r="AJ1817" s="198"/>
      <c r="AM1817" s="60"/>
      <c r="AO1817" s="581"/>
      <c r="AP1817" s="581"/>
    </row>
    <row r="1818" spans="10:42">
      <c r="J1818" s="198"/>
      <c r="K1818" s="198"/>
      <c r="L1818" s="198"/>
      <c r="M1818" s="198"/>
      <c r="N1818" s="198"/>
      <c r="R1818" s="60"/>
      <c r="X1818" s="581"/>
      <c r="Y1818" s="581"/>
      <c r="Z1818" s="581"/>
      <c r="AA1818" s="581"/>
      <c r="AB1818" s="581"/>
      <c r="AC1818" s="581"/>
      <c r="AD1818" s="581"/>
      <c r="AE1818" s="581"/>
      <c r="AF1818" s="581"/>
      <c r="AG1818" s="581"/>
      <c r="AH1818" s="581"/>
      <c r="AJ1818" s="198"/>
      <c r="AM1818" s="60"/>
      <c r="AO1818" s="581"/>
      <c r="AP1818" s="581"/>
    </row>
    <row r="1819" spans="10:42">
      <c r="J1819" s="198"/>
      <c r="K1819" s="198"/>
      <c r="L1819" s="198"/>
      <c r="M1819" s="198"/>
      <c r="N1819" s="198"/>
      <c r="R1819" s="60"/>
      <c r="X1819" s="581"/>
      <c r="Y1819" s="581"/>
      <c r="Z1819" s="581"/>
      <c r="AA1819" s="581"/>
      <c r="AB1819" s="581"/>
      <c r="AC1819" s="581"/>
      <c r="AD1819" s="581"/>
      <c r="AE1819" s="581"/>
      <c r="AF1819" s="581"/>
      <c r="AG1819" s="581"/>
      <c r="AH1819" s="581"/>
      <c r="AJ1819" s="198"/>
      <c r="AM1819" s="60"/>
      <c r="AO1819" s="581"/>
      <c r="AP1819" s="581"/>
    </row>
    <row r="1820" spans="10:42">
      <c r="J1820" s="198"/>
      <c r="K1820" s="198"/>
      <c r="L1820" s="198"/>
      <c r="M1820" s="198"/>
      <c r="N1820" s="198"/>
      <c r="R1820" s="60"/>
      <c r="X1820" s="581"/>
      <c r="Y1820" s="581"/>
      <c r="Z1820" s="581"/>
      <c r="AA1820" s="581"/>
      <c r="AB1820" s="581"/>
      <c r="AC1820" s="581"/>
      <c r="AD1820" s="581"/>
      <c r="AE1820" s="581"/>
      <c r="AF1820" s="581"/>
      <c r="AG1820" s="581"/>
      <c r="AH1820" s="581"/>
      <c r="AJ1820" s="198"/>
      <c r="AM1820" s="60"/>
      <c r="AO1820" s="581"/>
      <c r="AP1820" s="581"/>
    </row>
    <row r="1821" spans="10:42">
      <c r="J1821" s="198"/>
      <c r="K1821" s="198"/>
      <c r="L1821" s="198"/>
      <c r="M1821" s="198"/>
      <c r="N1821" s="198"/>
      <c r="R1821" s="60"/>
      <c r="X1821" s="581"/>
      <c r="Y1821" s="581"/>
      <c r="Z1821" s="581"/>
      <c r="AA1821" s="581"/>
      <c r="AB1821" s="581"/>
      <c r="AC1821" s="581"/>
      <c r="AD1821" s="581"/>
      <c r="AE1821" s="581"/>
      <c r="AF1821" s="581"/>
      <c r="AG1821" s="581"/>
      <c r="AH1821" s="581"/>
      <c r="AJ1821" s="198"/>
      <c r="AM1821" s="60"/>
      <c r="AO1821" s="581"/>
      <c r="AP1821" s="581"/>
    </row>
    <row r="1822" spans="10:42">
      <c r="J1822" s="198"/>
      <c r="K1822" s="198"/>
      <c r="L1822" s="198"/>
      <c r="M1822" s="198"/>
      <c r="N1822" s="198"/>
      <c r="R1822" s="60"/>
      <c r="X1822" s="581"/>
      <c r="Y1822" s="581"/>
      <c r="Z1822" s="581"/>
      <c r="AA1822" s="581"/>
      <c r="AB1822" s="581"/>
      <c r="AC1822" s="581"/>
      <c r="AD1822" s="581"/>
      <c r="AE1822" s="581"/>
      <c r="AF1822" s="581"/>
      <c r="AG1822" s="581"/>
      <c r="AH1822" s="581"/>
      <c r="AJ1822" s="198"/>
      <c r="AM1822" s="60"/>
      <c r="AO1822" s="581"/>
      <c r="AP1822" s="581"/>
    </row>
    <row r="1823" spans="10:42">
      <c r="J1823" s="198"/>
      <c r="K1823" s="198"/>
      <c r="L1823" s="198"/>
      <c r="M1823" s="198"/>
      <c r="N1823" s="198"/>
      <c r="R1823" s="60"/>
      <c r="X1823" s="581"/>
      <c r="Y1823" s="581"/>
      <c r="Z1823" s="581"/>
      <c r="AA1823" s="581"/>
      <c r="AB1823" s="581"/>
      <c r="AC1823" s="581"/>
      <c r="AD1823" s="581"/>
      <c r="AE1823" s="581"/>
      <c r="AF1823" s="581"/>
      <c r="AG1823" s="581"/>
      <c r="AH1823" s="581"/>
      <c r="AJ1823" s="198"/>
      <c r="AM1823" s="60"/>
      <c r="AO1823" s="581"/>
      <c r="AP1823" s="581"/>
    </row>
    <row r="1824" spans="10:42">
      <c r="J1824" s="198"/>
      <c r="K1824" s="198"/>
      <c r="L1824" s="198"/>
      <c r="M1824" s="198"/>
      <c r="N1824" s="198"/>
      <c r="R1824" s="60"/>
      <c r="X1824" s="581"/>
      <c r="Y1824" s="581"/>
      <c r="Z1824" s="581"/>
      <c r="AA1824" s="581"/>
      <c r="AB1824" s="581"/>
      <c r="AC1824" s="581"/>
      <c r="AD1824" s="581"/>
      <c r="AE1824" s="581"/>
      <c r="AF1824" s="581"/>
      <c r="AG1824" s="581"/>
      <c r="AH1824" s="581"/>
      <c r="AJ1824" s="198"/>
      <c r="AM1824" s="60"/>
      <c r="AO1824" s="581"/>
      <c r="AP1824" s="581"/>
    </row>
    <row r="1825" spans="10:42">
      <c r="J1825" s="198"/>
      <c r="K1825" s="198"/>
      <c r="L1825" s="198"/>
      <c r="M1825" s="198"/>
      <c r="N1825" s="198"/>
      <c r="R1825" s="60"/>
      <c r="X1825" s="581"/>
      <c r="Y1825" s="581"/>
      <c r="Z1825" s="581"/>
      <c r="AA1825" s="581"/>
      <c r="AB1825" s="581"/>
      <c r="AC1825" s="581"/>
      <c r="AD1825" s="581"/>
      <c r="AE1825" s="581"/>
      <c r="AF1825" s="581"/>
      <c r="AG1825" s="581"/>
      <c r="AH1825" s="581"/>
      <c r="AJ1825" s="198"/>
      <c r="AM1825" s="60"/>
      <c r="AO1825" s="581"/>
      <c r="AP1825" s="581"/>
    </row>
    <row r="1826" spans="10:42">
      <c r="J1826" s="198"/>
      <c r="K1826" s="198"/>
      <c r="L1826" s="198"/>
      <c r="M1826" s="198"/>
      <c r="N1826" s="198"/>
      <c r="R1826" s="60"/>
      <c r="X1826" s="581"/>
      <c r="Y1826" s="581"/>
      <c r="Z1826" s="581"/>
      <c r="AA1826" s="581"/>
      <c r="AB1826" s="581"/>
      <c r="AC1826" s="581"/>
      <c r="AD1826" s="581"/>
      <c r="AE1826" s="581"/>
      <c r="AF1826" s="581"/>
      <c r="AG1826" s="581"/>
      <c r="AH1826" s="581"/>
      <c r="AJ1826" s="198"/>
      <c r="AM1826" s="60"/>
      <c r="AO1826" s="581"/>
      <c r="AP1826" s="581"/>
    </row>
    <row r="1827" spans="10:42">
      <c r="J1827" s="198"/>
      <c r="K1827" s="198"/>
      <c r="L1827" s="198"/>
      <c r="M1827" s="198"/>
      <c r="N1827" s="198"/>
      <c r="R1827" s="60"/>
      <c r="X1827" s="581"/>
      <c r="Y1827" s="581"/>
      <c r="Z1827" s="581"/>
      <c r="AA1827" s="581"/>
      <c r="AB1827" s="581"/>
      <c r="AC1827" s="581"/>
      <c r="AD1827" s="581"/>
      <c r="AE1827" s="581"/>
      <c r="AF1827" s="581"/>
      <c r="AG1827" s="581"/>
      <c r="AH1827" s="581"/>
      <c r="AJ1827" s="198"/>
      <c r="AM1827" s="60"/>
      <c r="AO1827" s="581"/>
      <c r="AP1827" s="581"/>
    </row>
    <row r="1828" spans="10:42">
      <c r="J1828" s="198"/>
      <c r="K1828" s="198"/>
      <c r="L1828" s="198"/>
      <c r="M1828" s="198"/>
      <c r="N1828" s="198"/>
      <c r="R1828" s="60"/>
      <c r="X1828" s="581"/>
      <c r="Y1828" s="581"/>
      <c r="Z1828" s="581"/>
      <c r="AA1828" s="581"/>
      <c r="AB1828" s="581"/>
      <c r="AC1828" s="581"/>
      <c r="AD1828" s="581"/>
      <c r="AE1828" s="581"/>
      <c r="AF1828" s="581"/>
      <c r="AG1828" s="581"/>
      <c r="AH1828" s="581"/>
      <c r="AJ1828" s="198"/>
      <c r="AM1828" s="60"/>
      <c r="AO1828" s="581"/>
      <c r="AP1828" s="581"/>
    </row>
    <row r="1829" spans="10:42">
      <c r="J1829" s="198"/>
      <c r="K1829" s="198"/>
      <c r="L1829" s="198"/>
      <c r="M1829" s="198"/>
      <c r="N1829" s="198"/>
      <c r="R1829" s="60"/>
      <c r="X1829" s="581"/>
      <c r="Y1829" s="581"/>
      <c r="Z1829" s="581"/>
      <c r="AA1829" s="581"/>
      <c r="AB1829" s="581"/>
      <c r="AC1829" s="581"/>
      <c r="AD1829" s="581"/>
      <c r="AE1829" s="581"/>
      <c r="AF1829" s="581"/>
      <c r="AG1829" s="581"/>
      <c r="AH1829" s="581"/>
      <c r="AJ1829" s="198"/>
      <c r="AM1829" s="60"/>
      <c r="AO1829" s="581"/>
      <c r="AP1829" s="581"/>
    </row>
    <row r="1830" spans="10:42">
      <c r="J1830" s="198"/>
      <c r="K1830" s="198"/>
      <c r="L1830" s="198"/>
      <c r="M1830" s="198"/>
      <c r="N1830" s="198"/>
      <c r="R1830" s="60"/>
      <c r="X1830" s="581"/>
      <c r="Y1830" s="581"/>
      <c r="Z1830" s="581"/>
      <c r="AA1830" s="581"/>
      <c r="AB1830" s="581"/>
      <c r="AC1830" s="581"/>
      <c r="AD1830" s="581"/>
      <c r="AE1830" s="581"/>
      <c r="AF1830" s="581"/>
      <c r="AG1830" s="581"/>
      <c r="AH1830" s="581"/>
      <c r="AJ1830" s="198"/>
      <c r="AM1830" s="60"/>
      <c r="AO1830" s="581"/>
      <c r="AP1830" s="581"/>
    </row>
    <row r="1831" spans="10:42">
      <c r="J1831" s="198"/>
      <c r="K1831" s="198"/>
      <c r="L1831" s="198"/>
      <c r="M1831" s="198"/>
      <c r="N1831" s="198"/>
      <c r="R1831" s="60"/>
      <c r="X1831" s="581"/>
      <c r="Y1831" s="581"/>
      <c r="Z1831" s="581"/>
      <c r="AA1831" s="581"/>
      <c r="AB1831" s="581"/>
      <c r="AC1831" s="581"/>
      <c r="AD1831" s="581"/>
      <c r="AE1831" s="581"/>
      <c r="AF1831" s="581"/>
      <c r="AG1831" s="581"/>
      <c r="AH1831" s="581"/>
      <c r="AJ1831" s="198"/>
      <c r="AM1831" s="60"/>
      <c r="AO1831" s="581"/>
      <c r="AP1831" s="581"/>
    </row>
    <row r="1832" spans="10:42">
      <c r="J1832" s="198"/>
      <c r="K1832" s="198"/>
      <c r="L1832" s="198"/>
      <c r="M1832" s="198"/>
      <c r="N1832" s="198"/>
      <c r="R1832" s="60"/>
      <c r="X1832" s="581"/>
      <c r="Y1832" s="581"/>
      <c r="Z1832" s="581"/>
      <c r="AA1832" s="581"/>
      <c r="AB1832" s="581"/>
      <c r="AC1832" s="581"/>
      <c r="AD1832" s="581"/>
      <c r="AE1832" s="581"/>
      <c r="AF1832" s="581"/>
      <c r="AG1832" s="581"/>
      <c r="AH1832" s="581"/>
      <c r="AJ1832" s="198"/>
      <c r="AM1832" s="60"/>
      <c r="AO1832" s="581"/>
      <c r="AP1832" s="581"/>
    </row>
    <row r="1833" spans="10:42">
      <c r="J1833" s="198"/>
      <c r="K1833" s="198"/>
      <c r="L1833" s="198"/>
      <c r="M1833" s="198"/>
      <c r="N1833" s="198"/>
      <c r="R1833" s="60"/>
      <c r="X1833" s="581"/>
      <c r="Y1833" s="581"/>
      <c r="Z1833" s="581"/>
      <c r="AA1833" s="581"/>
      <c r="AB1833" s="581"/>
      <c r="AC1833" s="581"/>
      <c r="AD1833" s="581"/>
      <c r="AE1833" s="581"/>
      <c r="AF1833" s="581"/>
      <c r="AG1833" s="581"/>
      <c r="AH1833" s="581"/>
      <c r="AJ1833" s="198"/>
      <c r="AM1833" s="60"/>
      <c r="AO1833" s="581"/>
      <c r="AP1833" s="581"/>
    </row>
    <row r="1834" spans="10:42">
      <c r="J1834" s="198"/>
      <c r="K1834" s="198"/>
      <c r="L1834" s="198"/>
      <c r="M1834" s="198"/>
      <c r="N1834" s="198"/>
      <c r="R1834" s="60"/>
      <c r="X1834" s="581"/>
      <c r="Y1834" s="581"/>
      <c r="Z1834" s="581"/>
      <c r="AA1834" s="581"/>
      <c r="AB1834" s="581"/>
      <c r="AC1834" s="581"/>
      <c r="AD1834" s="581"/>
      <c r="AE1834" s="581"/>
      <c r="AF1834" s="581"/>
      <c r="AG1834" s="581"/>
      <c r="AH1834" s="581"/>
      <c r="AJ1834" s="198"/>
      <c r="AM1834" s="60"/>
      <c r="AO1834" s="581"/>
      <c r="AP1834" s="581"/>
    </row>
    <row r="1835" spans="10:42">
      <c r="J1835" s="198"/>
      <c r="K1835" s="198"/>
      <c r="L1835" s="198"/>
      <c r="M1835" s="198"/>
      <c r="N1835" s="198"/>
      <c r="R1835" s="60"/>
      <c r="X1835" s="581"/>
      <c r="Y1835" s="581"/>
      <c r="Z1835" s="581"/>
      <c r="AA1835" s="581"/>
      <c r="AB1835" s="581"/>
      <c r="AC1835" s="581"/>
      <c r="AD1835" s="581"/>
      <c r="AE1835" s="581"/>
      <c r="AF1835" s="581"/>
      <c r="AG1835" s="581"/>
      <c r="AH1835" s="581"/>
      <c r="AJ1835" s="198"/>
      <c r="AM1835" s="60"/>
      <c r="AO1835" s="581"/>
      <c r="AP1835" s="581"/>
    </row>
    <row r="1836" spans="10:42">
      <c r="J1836" s="198"/>
      <c r="K1836" s="198"/>
      <c r="L1836" s="198"/>
      <c r="M1836" s="198"/>
      <c r="N1836" s="198"/>
      <c r="R1836" s="60"/>
      <c r="X1836" s="581"/>
      <c r="Y1836" s="581"/>
      <c r="Z1836" s="581"/>
      <c r="AA1836" s="581"/>
      <c r="AB1836" s="581"/>
      <c r="AC1836" s="581"/>
      <c r="AD1836" s="581"/>
      <c r="AE1836" s="581"/>
      <c r="AF1836" s="581"/>
      <c r="AG1836" s="581"/>
      <c r="AH1836" s="581"/>
      <c r="AJ1836" s="198"/>
      <c r="AM1836" s="60"/>
      <c r="AO1836" s="581"/>
      <c r="AP1836" s="581"/>
    </row>
    <row r="1837" spans="10:42">
      <c r="J1837" s="198"/>
      <c r="K1837" s="198"/>
      <c r="L1837" s="198"/>
      <c r="M1837" s="198"/>
      <c r="N1837" s="198"/>
      <c r="R1837" s="60"/>
      <c r="X1837" s="581"/>
      <c r="Y1837" s="581"/>
      <c r="Z1837" s="581"/>
      <c r="AA1837" s="581"/>
      <c r="AB1837" s="581"/>
      <c r="AC1837" s="581"/>
      <c r="AD1837" s="581"/>
      <c r="AE1837" s="581"/>
      <c r="AF1837" s="581"/>
      <c r="AG1837" s="581"/>
      <c r="AH1837" s="581"/>
      <c r="AJ1837" s="198"/>
      <c r="AM1837" s="60"/>
      <c r="AO1837" s="581"/>
      <c r="AP1837" s="581"/>
    </row>
    <row r="1838" spans="10:42">
      <c r="J1838" s="198"/>
      <c r="K1838" s="198"/>
      <c r="L1838" s="198"/>
      <c r="M1838" s="198"/>
      <c r="N1838" s="198"/>
      <c r="R1838" s="60"/>
      <c r="X1838" s="581"/>
      <c r="Y1838" s="581"/>
      <c r="Z1838" s="581"/>
      <c r="AA1838" s="581"/>
      <c r="AB1838" s="581"/>
      <c r="AC1838" s="581"/>
      <c r="AD1838" s="581"/>
      <c r="AE1838" s="581"/>
      <c r="AF1838" s="581"/>
      <c r="AG1838" s="581"/>
      <c r="AH1838" s="581"/>
      <c r="AJ1838" s="198"/>
      <c r="AM1838" s="60"/>
      <c r="AO1838" s="581"/>
      <c r="AP1838" s="581"/>
    </row>
    <row r="1839" spans="10:42">
      <c r="J1839" s="198"/>
      <c r="K1839" s="198"/>
      <c r="L1839" s="198"/>
      <c r="M1839" s="198"/>
      <c r="N1839" s="198"/>
      <c r="R1839" s="60"/>
      <c r="X1839" s="581"/>
      <c r="Y1839" s="581"/>
      <c r="Z1839" s="581"/>
      <c r="AA1839" s="581"/>
      <c r="AB1839" s="581"/>
      <c r="AC1839" s="581"/>
      <c r="AD1839" s="581"/>
      <c r="AE1839" s="581"/>
      <c r="AF1839" s="581"/>
      <c r="AG1839" s="581"/>
      <c r="AH1839" s="581"/>
      <c r="AJ1839" s="198"/>
      <c r="AM1839" s="60"/>
      <c r="AO1839" s="581"/>
      <c r="AP1839" s="581"/>
    </row>
    <row r="1840" spans="10:42">
      <c r="J1840" s="198"/>
      <c r="K1840" s="198"/>
      <c r="L1840" s="198"/>
      <c r="M1840" s="198"/>
      <c r="N1840" s="198"/>
      <c r="R1840" s="60"/>
      <c r="X1840" s="581"/>
      <c r="Y1840" s="581"/>
      <c r="Z1840" s="581"/>
      <c r="AA1840" s="581"/>
      <c r="AB1840" s="581"/>
      <c r="AC1840" s="581"/>
      <c r="AD1840" s="581"/>
      <c r="AE1840" s="581"/>
      <c r="AF1840" s="581"/>
      <c r="AG1840" s="581"/>
      <c r="AH1840" s="581"/>
      <c r="AJ1840" s="198"/>
      <c r="AM1840" s="60"/>
      <c r="AO1840" s="581"/>
      <c r="AP1840" s="581"/>
    </row>
    <row r="1841" spans="10:42">
      <c r="J1841" s="198"/>
      <c r="K1841" s="198"/>
      <c r="L1841" s="198"/>
      <c r="M1841" s="198"/>
      <c r="N1841" s="198"/>
      <c r="R1841" s="60"/>
      <c r="X1841" s="581"/>
      <c r="Y1841" s="581"/>
      <c r="Z1841" s="581"/>
      <c r="AA1841" s="581"/>
      <c r="AB1841" s="581"/>
      <c r="AC1841" s="581"/>
      <c r="AD1841" s="581"/>
      <c r="AE1841" s="581"/>
      <c r="AF1841" s="581"/>
      <c r="AG1841" s="581"/>
      <c r="AH1841" s="581"/>
      <c r="AJ1841" s="198"/>
      <c r="AM1841" s="60"/>
      <c r="AO1841" s="581"/>
      <c r="AP1841" s="581"/>
    </row>
    <row r="1842" spans="10:42">
      <c r="J1842" s="198"/>
      <c r="K1842" s="198"/>
      <c r="L1842" s="198"/>
      <c r="M1842" s="198"/>
      <c r="N1842" s="198"/>
      <c r="R1842" s="60"/>
      <c r="X1842" s="581"/>
      <c r="Y1842" s="581"/>
      <c r="Z1842" s="581"/>
      <c r="AA1842" s="581"/>
      <c r="AB1842" s="581"/>
      <c r="AC1842" s="581"/>
      <c r="AD1842" s="581"/>
      <c r="AE1842" s="581"/>
      <c r="AF1842" s="581"/>
      <c r="AG1842" s="581"/>
      <c r="AH1842" s="581"/>
      <c r="AJ1842" s="198"/>
      <c r="AM1842" s="60"/>
      <c r="AO1842" s="581"/>
      <c r="AP1842" s="581"/>
    </row>
    <row r="1843" spans="10:42">
      <c r="J1843" s="198"/>
      <c r="K1843" s="198"/>
      <c r="L1843" s="198"/>
      <c r="M1843" s="198"/>
      <c r="N1843" s="198"/>
      <c r="R1843" s="60"/>
      <c r="X1843" s="581"/>
      <c r="Y1843" s="581"/>
      <c r="Z1843" s="581"/>
      <c r="AA1843" s="581"/>
      <c r="AB1843" s="581"/>
      <c r="AC1843" s="581"/>
      <c r="AD1843" s="581"/>
      <c r="AE1843" s="581"/>
      <c r="AF1843" s="581"/>
      <c r="AG1843" s="581"/>
      <c r="AH1843" s="581"/>
      <c r="AJ1843" s="198"/>
      <c r="AM1843" s="60"/>
      <c r="AO1843" s="581"/>
      <c r="AP1843" s="581"/>
    </row>
    <row r="1844" spans="10:42">
      <c r="J1844" s="198"/>
      <c r="K1844" s="198"/>
      <c r="L1844" s="198"/>
      <c r="M1844" s="198"/>
      <c r="N1844" s="198"/>
      <c r="R1844" s="60"/>
      <c r="X1844" s="581"/>
      <c r="Y1844" s="581"/>
      <c r="Z1844" s="581"/>
      <c r="AA1844" s="581"/>
      <c r="AB1844" s="581"/>
      <c r="AC1844" s="581"/>
      <c r="AD1844" s="581"/>
      <c r="AE1844" s="581"/>
      <c r="AF1844" s="581"/>
      <c r="AG1844" s="581"/>
      <c r="AH1844" s="581"/>
      <c r="AJ1844" s="198"/>
      <c r="AM1844" s="60"/>
      <c r="AO1844" s="581"/>
      <c r="AP1844" s="581"/>
    </row>
    <row r="1845" spans="10:42">
      <c r="J1845" s="198"/>
      <c r="K1845" s="198"/>
      <c r="L1845" s="198"/>
      <c r="M1845" s="198"/>
      <c r="N1845" s="198"/>
      <c r="R1845" s="60"/>
      <c r="X1845" s="581"/>
      <c r="Y1845" s="581"/>
      <c r="Z1845" s="581"/>
      <c r="AA1845" s="581"/>
      <c r="AB1845" s="581"/>
      <c r="AC1845" s="581"/>
      <c r="AD1845" s="581"/>
      <c r="AE1845" s="581"/>
      <c r="AF1845" s="581"/>
      <c r="AG1845" s="581"/>
      <c r="AH1845" s="581"/>
      <c r="AJ1845" s="198"/>
      <c r="AM1845" s="60"/>
      <c r="AO1845" s="581"/>
      <c r="AP1845" s="581"/>
    </row>
    <row r="1846" spans="10:42">
      <c r="J1846" s="198"/>
      <c r="K1846" s="198"/>
      <c r="L1846" s="198"/>
      <c r="M1846" s="198"/>
      <c r="N1846" s="198"/>
      <c r="R1846" s="60"/>
      <c r="X1846" s="581"/>
      <c r="Y1846" s="581"/>
      <c r="Z1846" s="581"/>
      <c r="AA1846" s="581"/>
      <c r="AB1846" s="581"/>
      <c r="AC1846" s="581"/>
      <c r="AD1846" s="581"/>
      <c r="AE1846" s="581"/>
      <c r="AF1846" s="581"/>
      <c r="AG1846" s="581"/>
      <c r="AH1846" s="581"/>
      <c r="AJ1846" s="198"/>
      <c r="AM1846" s="60"/>
      <c r="AO1846" s="581"/>
      <c r="AP1846" s="581"/>
    </row>
    <row r="1847" spans="10:42">
      <c r="J1847" s="198"/>
      <c r="K1847" s="198"/>
      <c r="L1847" s="198"/>
      <c r="M1847" s="198"/>
      <c r="N1847" s="198"/>
      <c r="R1847" s="60"/>
      <c r="X1847" s="581"/>
      <c r="Y1847" s="581"/>
      <c r="Z1847" s="581"/>
      <c r="AA1847" s="581"/>
      <c r="AB1847" s="581"/>
      <c r="AC1847" s="581"/>
      <c r="AD1847" s="581"/>
      <c r="AE1847" s="581"/>
      <c r="AF1847" s="581"/>
      <c r="AG1847" s="581"/>
      <c r="AH1847" s="581"/>
      <c r="AJ1847" s="198"/>
      <c r="AM1847" s="60"/>
      <c r="AO1847" s="581"/>
      <c r="AP1847" s="581"/>
    </row>
    <row r="1848" spans="10:42">
      <c r="J1848" s="198"/>
      <c r="K1848" s="198"/>
      <c r="L1848" s="198"/>
      <c r="M1848" s="198"/>
      <c r="N1848" s="198"/>
      <c r="R1848" s="60"/>
      <c r="X1848" s="581"/>
      <c r="Y1848" s="581"/>
      <c r="Z1848" s="581"/>
      <c r="AA1848" s="581"/>
      <c r="AB1848" s="581"/>
      <c r="AC1848" s="581"/>
      <c r="AD1848" s="581"/>
      <c r="AE1848" s="581"/>
      <c r="AF1848" s="581"/>
      <c r="AG1848" s="581"/>
      <c r="AH1848" s="581"/>
      <c r="AJ1848" s="198"/>
      <c r="AM1848" s="60"/>
      <c r="AO1848" s="581"/>
      <c r="AP1848" s="581"/>
    </row>
    <row r="1849" spans="10:42">
      <c r="J1849" s="198"/>
      <c r="K1849" s="198"/>
      <c r="L1849" s="198"/>
      <c r="M1849" s="198"/>
      <c r="N1849" s="198"/>
      <c r="R1849" s="60"/>
      <c r="X1849" s="581"/>
      <c r="Y1849" s="581"/>
      <c r="Z1849" s="581"/>
      <c r="AA1849" s="581"/>
      <c r="AB1849" s="581"/>
      <c r="AC1849" s="581"/>
      <c r="AD1849" s="581"/>
      <c r="AE1849" s="581"/>
      <c r="AF1849" s="581"/>
      <c r="AG1849" s="581"/>
      <c r="AH1849" s="581"/>
      <c r="AJ1849" s="198"/>
      <c r="AM1849" s="60"/>
      <c r="AO1849" s="581"/>
      <c r="AP1849" s="581"/>
    </row>
    <row r="1850" spans="10:42">
      <c r="J1850" s="198"/>
      <c r="K1850" s="198"/>
      <c r="L1850" s="198"/>
      <c r="M1850" s="198"/>
      <c r="N1850" s="198"/>
      <c r="R1850" s="60"/>
      <c r="X1850" s="581"/>
      <c r="Y1850" s="581"/>
      <c r="Z1850" s="581"/>
      <c r="AA1850" s="581"/>
      <c r="AB1850" s="581"/>
      <c r="AC1850" s="581"/>
      <c r="AD1850" s="581"/>
      <c r="AE1850" s="581"/>
      <c r="AF1850" s="581"/>
      <c r="AG1850" s="581"/>
      <c r="AH1850" s="581"/>
      <c r="AJ1850" s="198"/>
      <c r="AM1850" s="60"/>
      <c r="AO1850" s="581"/>
      <c r="AP1850" s="581"/>
    </row>
    <row r="1851" spans="10:42">
      <c r="J1851" s="198"/>
      <c r="K1851" s="198"/>
      <c r="L1851" s="198"/>
      <c r="M1851" s="198"/>
      <c r="N1851" s="198"/>
      <c r="R1851" s="60"/>
      <c r="X1851" s="581"/>
      <c r="Y1851" s="581"/>
      <c r="Z1851" s="581"/>
      <c r="AA1851" s="581"/>
      <c r="AB1851" s="581"/>
      <c r="AC1851" s="581"/>
      <c r="AD1851" s="581"/>
      <c r="AE1851" s="581"/>
      <c r="AF1851" s="581"/>
      <c r="AG1851" s="581"/>
      <c r="AH1851" s="581"/>
      <c r="AJ1851" s="198"/>
      <c r="AM1851" s="60"/>
      <c r="AO1851" s="581"/>
      <c r="AP1851" s="581"/>
    </row>
    <row r="1852" spans="10:42">
      <c r="J1852" s="198"/>
      <c r="K1852" s="198"/>
      <c r="L1852" s="198"/>
      <c r="M1852" s="198"/>
      <c r="N1852" s="198"/>
      <c r="R1852" s="60"/>
      <c r="X1852" s="581"/>
      <c r="Y1852" s="581"/>
      <c r="Z1852" s="581"/>
      <c r="AA1852" s="581"/>
      <c r="AB1852" s="581"/>
      <c r="AC1852" s="581"/>
      <c r="AD1852" s="581"/>
      <c r="AE1852" s="581"/>
      <c r="AF1852" s="581"/>
      <c r="AG1852" s="581"/>
      <c r="AH1852" s="581"/>
      <c r="AJ1852" s="198"/>
      <c r="AM1852" s="60"/>
      <c r="AO1852" s="581"/>
      <c r="AP1852" s="581"/>
    </row>
    <row r="1853" spans="10:42">
      <c r="J1853" s="198"/>
      <c r="K1853" s="198"/>
      <c r="L1853" s="198"/>
      <c r="M1853" s="198"/>
      <c r="N1853" s="198"/>
      <c r="R1853" s="60"/>
      <c r="X1853" s="581"/>
      <c r="Y1853" s="581"/>
      <c r="Z1853" s="581"/>
      <c r="AA1853" s="581"/>
      <c r="AB1853" s="581"/>
      <c r="AC1853" s="581"/>
      <c r="AD1853" s="581"/>
      <c r="AE1853" s="581"/>
      <c r="AF1853" s="581"/>
      <c r="AG1853" s="581"/>
      <c r="AH1853" s="581"/>
      <c r="AJ1853" s="198"/>
      <c r="AM1853" s="60"/>
      <c r="AO1853" s="581"/>
      <c r="AP1853" s="581"/>
    </row>
    <row r="1854" spans="10:42">
      <c r="J1854" s="198"/>
      <c r="K1854" s="198"/>
      <c r="L1854" s="198"/>
      <c r="M1854" s="198"/>
      <c r="N1854" s="198"/>
      <c r="R1854" s="60"/>
      <c r="X1854" s="581"/>
      <c r="Y1854" s="581"/>
      <c r="Z1854" s="581"/>
      <c r="AA1854" s="581"/>
      <c r="AB1854" s="581"/>
      <c r="AC1854" s="581"/>
      <c r="AD1854" s="581"/>
      <c r="AE1854" s="581"/>
      <c r="AF1854" s="581"/>
      <c r="AG1854" s="581"/>
      <c r="AH1854" s="581"/>
      <c r="AJ1854" s="198"/>
      <c r="AM1854" s="60"/>
      <c r="AO1854" s="581"/>
      <c r="AP1854" s="581"/>
    </row>
    <row r="1855" spans="10:42">
      <c r="J1855" s="198"/>
      <c r="K1855" s="198"/>
      <c r="L1855" s="198"/>
      <c r="M1855" s="198"/>
      <c r="N1855" s="198"/>
      <c r="R1855" s="60"/>
      <c r="X1855" s="581"/>
      <c r="Y1855" s="581"/>
      <c r="Z1855" s="581"/>
      <c r="AA1855" s="581"/>
      <c r="AB1855" s="581"/>
      <c r="AC1855" s="581"/>
      <c r="AD1855" s="581"/>
      <c r="AE1855" s="581"/>
      <c r="AF1855" s="581"/>
      <c r="AG1855" s="581"/>
      <c r="AH1855" s="581"/>
      <c r="AJ1855" s="198"/>
      <c r="AM1855" s="60"/>
      <c r="AO1855" s="581"/>
      <c r="AP1855" s="581"/>
    </row>
    <row r="1856" spans="10:42">
      <c r="J1856" s="198"/>
      <c r="K1856" s="198"/>
      <c r="L1856" s="198"/>
      <c r="M1856" s="198"/>
      <c r="N1856" s="198"/>
      <c r="R1856" s="60"/>
      <c r="X1856" s="581"/>
      <c r="Y1856" s="581"/>
      <c r="Z1856" s="581"/>
      <c r="AA1856" s="581"/>
      <c r="AB1856" s="581"/>
      <c r="AC1856" s="581"/>
      <c r="AD1856" s="581"/>
      <c r="AE1856" s="581"/>
      <c r="AF1856" s="581"/>
      <c r="AG1856" s="581"/>
      <c r="AH1856" s="581"/>
      <c r="AJ1856" s="198"/>
      <c r="AM1856" s="60"/>
      <c r="AO1856" s="581"/>
      <c r="AP1856" s="581"/>
    </row>
    <row r="1857" spans="10:42">
      <c r="J1857" s="198"/>
      <c r="K1857" s="198"/>
      <c r="L1857" s="198"/>
      <c r="M1857" s="198"/>
      <c r="N1857" s="198"/>
      <c r="R1857" s="60"/>
      <c r="X1857" s="581"/>
      <c r="Y1857" s="581"/>
      <c r="Z1857" s="581"/>
      <c r="AA1857" s="581"/>
      <c r="AB1857" s="581"/>
      <c r="AC1857" s="581"/>
      <c r="AD1857" s="581"/>
      <c r="AE1857" s="581"/>
      <c r="AF1857" s="581"/>
      <c r="AG1857" s="581"/>
      <c r="AH1857" s="581"/>
      <c r="AJ1857" s="198"/>
      <c r="AM1857" s="60"/>
      <c r="AO1857" s="581"/>
      <c r="AP1857" s="581"/>
    </row>
    <row r="1858" spans="10:42">
      <c r="J1858" s="198"/>
      <c r="K1858" s="198"/>
      <c r="L1858" s="198"/>
      <c r="M1858" s="198"/>
      <c r="N1858" s="198"/>
      <c r="R1858" s="60"/>
      <c r="X1858" s="581"/>
      <c r="Y1858" s="581"/>
      <c r="Z1858" s="581"/>
      <c r="AA1858" s="581"/>
      <c r="AB1858" s="581"/>
      <c r="AC1858" s="581"/>
      <c r="AD1858" s="581"/>
      <c r="AE1858" s="581"/>
      <c r="AF1858" s="581"/>
      <c r="AG1858" s="581"/>
      <c r="AH1858" s="581"/>
      <c r="AJ1858" s="198"/>
      <c r="AM1858" s="60"/>
      <c r="AO1858" s="581"/>
      <c r="AP1858" s="581"/>
    </row>
    <row r="1859" spans="10:42">
      <c r="J1859" s="198"/>
      <c r="K1859" s="198"/>
      <c r="L1859" s="198"/>
      <c r="M1859" s="198"/>
      <c r="N1859" s="198"/>
      <c r="R1859" s="60"/>
      <c r="X1859" s="581"/>
      <c r="Y1859" s="581"/>
      <c r="Z1859" s="581"/>
      <c r="AA1859" s="581"/>
      <c r="AB1859" s="581"/>
      <c r="AC1859" s="581"/>
      <c r="AD1859" s="581"/>
      <c r="AE1859" s="581"/>
      <c r="AF1859" s="581"/>
      <c r="AG1859" s="581"/>
      <c r="AH1859" s="581"/>
      <c r="AJ1859" s="198"/>
      <c r="AM1859" s="60"/>
      <c r="AO1859" s="581"/>
      <c r="AP1859" s="581"/>
    </row>
    <row r="1860" spans="10:42">
      <c r="J1860" s="198"/>
      <c r="K1860" s="198"/>
      <c r="L1860" s="198"/>
      <c r="M1860" s="198"/>
      <c r="N1860" s="198"/>
      <c r="R1860" s="60"/>
      <c r="X1860" s="581"/>
      <c r="Y1860" s="581"/>
      <c r="Z1860" s="581"/>
      <c r="AA1860" s="581"/>
      <c r="AB1860" s="581"/>
      <c r="AC1860" s="581"/>
      <c r="AD1860" s="581"/>
      <c r="AE1860" s="581"/>
      <c r="AF1860" s="581"/>
      <c r="AG1860" s="581"/>
      <c r="AH1860" s="581"/>
      <c r="AJ1860" s="198"/>
      <c r="AM1860" s="60"/>
      <c r="AO1860" s="581"/>
      <c r="AP1860" s="581"/>
    </row>
    <row r="1861" spans="10:42">
      <c r="J1861" s="198"/>
      <c r="K1861" s="198"/>
      <c r="L1861" s="198"/>
      <c r="M1861" s="198"/>
      <c r="N1861" s="198"/>
      <c r="R1861" s="60"/>
      <c r="X1861" s="581"/>
      <c r="Y1861" s="581"/>
      <c r="Z1861" s="581"/>
      <c r="AA1861" s="581"/>
      <c r="AB1861" s="581"/>
      <c r="AC1861" s="581"/>
      <c r="AD1861" s="581"/>
      <c r="AE1861" s="581"/>
      <c r="AF1861" s="581"/>
      <c r="AG1861" s="581"/>
      <c r="AH1861" s="581"/>
      <c r="AJ1861" s="198"/>
      <c r="AM1861" s="60"/>
      <c r="AO1861" s="581"/>
      <c r="AP1861" s="581"/>
    </row>
    <row r="1862" spans="10:42">
      <c r="J1862" s="198"/>
      <c r="K1862" s="198"/>
      <c r="L1862" s="198"/>
      <c r="M1862" s="198"/>
      <c r="N1862" s="198"/>
      <c r="R1862" s="60"/>
      <c r="X1862" s="581"/>
      <c r="Y1862" s="581"/>
      <c r="Z1862" s="581"/>
      <c r="AA1862" s="581"/>
      <c r="AB1862" s="581"/>
      <c r="AC1862" s="581"/>
      <c r="AD1862" s="581"/>
      <c r="AE1862" s="581"/>
      <c r="AF1862" s="581"/>
      <c r="AG1862" s="581"/>
      <c r="AH1862" s="581"/>
      <c r="AJ1862" s="198"/>
      <c r="AM1862" s="60"/>
      <c r="AO1862" s="581"/>
      <c r="AP1862" s="581"/>
    </row>
    <row r="1863" spans="10:42">
      <c r="J1863" s="198"/>
      <c r="K1863" s="198"/>
      <c r="L1863" s="198"/>
      <c r="M1863" s="198"/>
      <c r="N1863" s="198"/>
      <c r="R1863" s="60"/>
      <c r="X1863" s="581"/>
      <c r="Y1863" s="581"/>
      <c r="Z1863" s="581"/>
      <c r="AA1863" s="581"/>
      <c r="AB1863" s="581"/>
      <c r="AC1863" s="581"/>
      <c r="AD1863" s="581"/>
      <c r="AE1863" s="581"/>
      <c r="AF1863" s="581"/>
      <c r="AG1863" s="581"/>
      <c r="AH1863" s="581"/>
      <c r="AJ1863" s="198"/>
      <c r="AM1863" s="60"/>
      <c r="AO1863" s="581"/>
      <c r="AP1863" s="581"/>
    </row>
    <row r="1864" spans="10:42">
      <c r="J1864" s="198"/>
      <c r="K1864" s="198"/>
      <c r="L1864" s="198"/>
      <c r="M1864" s="198"/>
      <c r="N1864" s="198"/>
      <c r="R1864" s="60"/>
      <c r="X1864" s="581"/>
      <c r="Y1864" s="581"/>
      <c r="Z1864" s="581"/>
      <c r="AA1864" s="581"/>
      <c r="AB1864" s="581"/>
      <c r="AC1864" s="581"/>
      <c r="AD1864" s="581"/>
      <c r="AE1864" s="581"/>
      <c r="AF1864" s="581"/>
      <c r="AG1864" s="581"/>
      <c r="AH1864" s="581"/>
      <c r="AJ1864" s="198"/>
      <c r="AM1864" s="60"/>
      <c r="AO1864" s="581"/>
      <c r="AP1864" s="581"/>
    </row>
    <row r="1865" spans="10:42">
      <c r="J1865" s="198"/>
      <c r="K1865" s="198"/>
      <c r="L1865" s="198"/>
      <c r="M1865" s="198"/>
      <c r="N1865" s="198"/>
      <c r="R1865" s="60"/>
      <c r="X1865" s="581"/>
      <c r="Y1865" s="581"/>
      <c r="Z1865" s="581"/>
      <c r="AA1865" s="581"/>
      <c r="AB1865" s="581"/>
      <c r="AC1865" s="581"/>
      <c r="AD1865" s="581"/>
      <c r="AE1865" s="581"/>
      <c r="AF1865" s="581"/>
      <c r="AG1865" s="581"/>
      <c r="AH1865" s="581"/>
      <c r="AJ1865" s="198"/>
      <c r="AM1865" s="60"/>
      <c r="AO1865" s="581"/>
      <c r="AP1865" s="581"/>
    </row>
    <row r="1866" spans="10:42">
      <c r="J1866" s="198"/>
      <c r="K1866" s="198"/>
      <c r="L1866" s="198"/>
      <c r="M1866" s="198"/>
      <c r="N1866" s="198"/>
      <c r="R1866" s="60"/>
      <c r="X1866" s="581"/>
      <c r="Y1866" s="581"/>
      <c r="Z1866" s="581"/>
      <c r="AA1866" s="581"/>
      <c r="AB1866" s="581"/>
      <c r="AC1866" s="581"/>
      <c r="AD1866" s="581"/>
      <c r="AE1866" s="581"/>
      <c r="AF1866" s="581"/>
      <c r="AG1866" s="581"/>
      <c r="AH1866" s="581"/>
      <c r="AJ1866" s="198"/>
      <c r="AM1866" s="60"/>
      <c r="AO1866" s="581"/>
      <c r="AP1866" s="581"/>
    </row>
    <row r="1867" spans="10:42">
      <c r="J1867" s="198"/>
      <c r="K1867" s="198"/>
      <c r="L1867" s="198"/>
      <c r="M1867" s="198"/>
      <c r="N1867" s="198"/>
      <c r="R1867" s="60"/>
      <c r="X1867" s="581"/>
      <c r="Y1867" s="581"/>
      <c r="Z1867" s="581"/>
      <c r="AA1867" s="581"/>
      <c r="AB1867" s="581"/>
      <c r="AC1867" s="581"/>
      <c r="AD1867" s="581"/>
      <c r="AE1867" s="581"/>
      <c r="AF1867" s="581"/>
      <c r="AG1867" s="581"/>
      <c r="AH1867" s="581"/>
      <c r="AJ1867" s="198"/>
      <c r="AM1867" s="60"/>
      <c r="AO1867" s="581"/>
      <c r="AP1867" s="581"/>
    </row>
    <row r="1868" spans="10:42">
      <c r="J1868" s="198"/>
      <c r="K1868" s="198"/>
      <c r="L1868" s="198"/>
      <c r="M1868" s="198"/>
      <c r="N1868" s="198"/>
      <c r="R1868" s="60"/>
      <c r="X1868" s="581"/>
      <c r="Y1868" s="581"/>
      <c r="Z1868" s="581"/>
      <c r="AA1868" s="581"/>
      <c r="AB1868" s="581"/>
      <c r="AC1868" s="581"/>
      <c r="AD1868" s="581"/>
      <c r="AE1868" s="581"/>
      <c r="AF1868" s="581"/>
      <c r="AG1868" s="581"/>
      <c r="AH1868" s="581"/>
      <c r="AJ1868" s="198"/>
      <c r="AM1868" s="60"/>
      <c r="AO1868" s="581"/>
      <c r="AP1868" s="581"/>
    </row>
    <row r="1869" spans="10:42">
      <c r="J1869" s="198"/>
      <c r="K1869" s="198"/>
      <c r="L1869" s="198"/>
      <c r="M1869" s="198"/>
      <c r="N1869" s="198"/>
      <c r="R1869" s="60"/>
      <c r="X1869" s="581"/>
      <c r="Y1869" s="581"/>
      <c r="Z1869" s="581"/>
      <c r="AA1869" s="581"/>
      <c r="AB1869" s="581"/>
      <c r="AC1869" s="581"/>
      <c r="AD1869" s="581"/>
      <c r="AE1869" s="581"/>
      <c r="AF1869" s="581"/>
      <c r="AG1869" s="581"/>
      <c r="AH1869" s="581"/>
      <c r="AJ1869" s="198"/>
      <c r="AM1869" s="60"/>
      <c r="AO1869" s="581"/>
      <c r="AP1869" s="581"/>
    </row>
    <row r="1870" spans="10:42">
      <c r="J1870" s="198"/>
      <c r="K1870" s="198"/>
      <c r="L1870" s="198"/>
      <c r="M1870" s="198"/>
      <c r="N1870" s="198"/>
      <c r="R1870" s="60"/>
      <c r="X1870" s="581"/>
      <c r="Y1870" s="581"/>
      <c r="Z1870" s="581"/>
      <c r="AA1870" s="581"/>
      <c r="AB1870" s="581"/>
      <c r="AC1870" s="581"/>
      <c r="AD1870" s="581"/>
      <c r="AE1870" s="581"/>
      <c r="AF1870" s="581"/>
      <c r="AG1870" s="581"/>
      <c r="AH1870" s="581"/>
      <c r="AJ1870" s="198"/>
      <c r="AM1870" s="60"/>
      <c r="AO1870" s="581"/>
      <c r="AP1870" s="581"/>
    </row>
    <row r="1871" spans="10:42">
      <c r="J1871" s="198"/>
      <c r="K1871" s="198"/>
      <c r="L1871" s="198"/>
      <c r="M1871" s="198"/>
      <c r="N1871" s="198"/>
      <c r="R1871" s="60"/>
      <c r="X1871" s="581"/>
      <c r="Y1871" s="581"/>
      <c r="Z1871" s="581"/>
      <c r="AA1871" s="581"/>
      <c r="AB1871" s="581"/>
      <c r="AC1871" s="581"/>
      <c r="AD1871" s="581"/>
      <c r="AE1871" s="581"/>
      <c r="AF1871" s="581"/>
      <c r="AG1871" s="581"/>
      <c r="AH1871" s="581"/>
      <c r="AJ1871" s="198"/>
      <c r="AM1871" s="60"/>
      <c r="AO1871" s="581"/>
      <c r="AP1871" s="581"/>
    </row>
    <row r="1872" spans="10:42">
      <c r="J1872" s="198"/>
      <c r="K1872" s="198"/>
      <c r="L1872" s="198"/>
      <c r="M1872" s="198"/>
      <c r="N1872" s="198"/>
      <c r="R1872" s="60"/>
      <c r="X1872" s="581"/>
      <c r="Y1872" s="581"/>
      <c r="Z1872" s="581"/>
      <c r="AA1872" s="581"/>
      <c r="AB1872" s="581"/>
      <c r="AC1872" s="581"/>
      <c r="AD1872" s="581"/>
      <c r="AE1872" s="581"/>
      <c r="AF1872" s="581"/>
      <c r="AG1872" s="581"/>
      <c r="AH1872" s="581"/>
      <c r="AJ1872" s="198"/>
      <c r="AM1872" s="60"/>
      <c r="AO1872" s="581"/>
      <c r="AP1872" s="581"/>
    </row>
    <row r="1873" spans="10:42">
      <c r="J1873" s="198"/>
      <c r="K1873" s="198"/>
      <c r="L1873" s="198"/>
      <c r="M1873" s="198"/>
      <c r="N1873" s="198"/>
      <c r="R1873" s="60"/>
      <c r="X1873" s="581"/>
      <c r="Y1873" s="581"/>
      <c r="Z1873" s="581"/>
      <c r="AA1873" s="581"/>
      <c r="AB1873" s="581"/>
      <c r="AC1873" s="581"/>
      <c r="AD1873" s="581"/>
      <c r="AE1873" s="581"/>
      <c r="AF1873" s="581"/>
      <c r="AG1873" s="581"/>
      <c r="AH1873" s="581"/>
      <c r="AJ1873" s="198"/>
      <c r="AM1873" s="60"/>
      <c r="AO1873" s="581"/>
      <c r="AP1873" s="581"/>
    </row>
    <row r="1874" spans="10:42">
      <c r="J1874" s="198"/>
      <c r="K1874" s="198"/>
      <c r="L1874" s="198"/>
      <c r="M1874" s="198"/>
      <c r="N1874" s="198"/>
      <c r="R1874" s="60"/>
      <c r="X1874" s="581"/>
      <c r="Y1874" s="581"/>
      <c r="Z1874" s="581"/>
      <c r="AA1874" s="581"/>
      <c r="AB1874" s="581"/>
      <c r="AC1874" s="581"/>
      <c r="AD1874" s="581"/>
      <c r="AE1874" s="581"/>
      <c r="AF1874" s="581"/>
      <c r="AG1874" s="581"/>
      <c r="AH1874" s="581"/>
      <c r="AJ1874" s="198"/>
      <c r="AM1874" s="60"/>
      <c r="AO1874" s="581"/>
      <c r="AP1874" s="581"/>
    </row>
    <row r="1875" spans="10:42">
      <c r="J1875" s="198"/>
      <c r="K1875" s="198"/>
      <c r="L1875" s="198"/>
      <c r="M1875" s="198"/>
      <c r="N1875" s="198"/>
      <c r="R1875" s="60"/>
      <c r="X1875" s="581"/>
      <c r="Y1875" s="581"/>
      <c r="Z1875" s="581"/>
      <c r="AA1875" s="581"/>
      <c r="AB1875" s="581"/>
      <c r="AC1875" s="581"/>
      <c r="AD1875" s="581"/>
      <c r="AE1875" s="581"/>
      <c r="AF1875" s="581"/>
      <c r="AG1875" s="581"/>
      <c r="AH1875" s="581"/>
      <c r="AJ1875" s="198"/>
      <c r="AM1875" s="60"/>
      <c r="AO1875" s="581"/>
      <c r="AP1875" s="581"/>
    </row>
    <row r="1876" spans="10:42">
      <c r="J1876" s="198"/>
      <c r="K1876" s="198"/>
      <c r="L1876" s="198"/>
      <c r="M1876" s="198"/>
      <c r="N1876" s="198"/>
      <c r="R1876" s="60"/>
      <c r="X1876" s="581"/>
      <c r="Y1876" s="581"/>
      <c r="Z1876" s="581"/>
      <c r="AA1876" s="581"/>
      <c r="AB1876" s="581"/>
      <c r="AC1876" s="581"/>
      <c r="AD1876" s="581"/>
      <c r="AE1876" s="581"/>
      <c r="AF1876" s="581"/>
      <c r="AG1876" s="581"/>
      <c r="AH1876" s="581"/>
      <c r="AJ1876" s="198"/>
      <c r="AM1876" s="60"/>
      <c r="AO1876" s="581"/>
      <c r="AP1876" s="581"/>
    </row>
    <row r="1877" spans="10:42">
      <c r="J1877" s="198"/>
      <c r="K1877" s="198"/>
      <c r="L1877" s="198"/>
      <c r="M1877" s="198"/>
      <c r="N1877" s="198"/>
      <c r="R1877" s="60"/>
      <c r="X1877" s="581"/>
      <c r="Y1877" s="581"/>
      <c r="Z1877" s="581"/>
      <c r="AA1877" s="581"/>
      <c r="AB1877" s="581"/>
      <c r="AC1877" s="581"/>
      <c r="AD1877" s="581"/>
      <c r="AE1877" s="581"/>
      <c r="AF1877" s="581"/>
      <c r="AG1877" s="581"/>
      <c r="AH1877" s="581"/>
      <c r="AJ1877" s="198"/>
      <c r="AM1877" s="60"/>
      <c r="AO1877" s="581"/>
      <c r="AP1877" s="581"/>
    </row>
    <row r="1878" spans="10:42">
      <c r="J1878" s="198"/>
      <c r="K1878" s="198"/>
      <c r="L1878" s="198"/>
      <c r="M1878" s="198"/>
      <c r="N1878" s="198"/>
      <c r="R1878" s="60"/>
      <c r="X1878" s="581"/>
      <c r="Y1878" s="581"/>
      <c r="Z1878" s="581"/>
      <c r="AA1878" s="581"/>
      <c r="AB1878" s="581"/>
      <c r="AC1878" s="581"/>
      <c r="AD1878" s="581"/>
      <c r="AE1878" s="581"/>
      <c r="AF1878" s="581"/>
      <c r="AG1878" s="581"/>
      <c r="AH1878" s="581"/>
      <c r="AJ1878" s="198"/>
      <c r="AM1878" s="60"/>
      <c r="AO1878" s="581"/>
      <c r="AP1878" s="581"/>
    </row>
    <row r="1879" spans="10:42">
      <c r="J1879" s="198"/>
      <c r="K1879" s="198"/>
      <c r="L1879" s="198"/>
      <c r="M1879" s="198"/>
      <c r="N1879" s="198"/>
      <c r="R1879" s="60"/>
      <c r="X1879" s="581"/>
      <c r="Y1879" s="581"/>
      <c r="Z1879" s="581"/>
      <c r="AA1879" s="581"/>
      <c r="AB1879" s="581"/>
      <c r="AC1879" s="581"/>
      <c r="AD1879" s="581"/>
      <c r="AE1879" s="581"/>
      <c r="AF1879" s="581"/>
      <c r="AG1879" s="581"/>
      <c r="AH1879" s="581"/>
      <c r="AJ1879" s="198"/>
      <c r="AM1879" s="60"/>
      <c r="AO1879" s="581"/>
      <c r="AP1879" s="581"/>
    </row>
    <row r="1880" spans="10:42">
      <c r="J1880" s="198"/>
      <c r="K1880" s="198"/>
      <c r="L1880" s="198"/>
      <c r="M1880" s="198"/>
      <c r="N1880" s="198"/>
      <c r="R1880" s="60"/>
      <c r="X1880" s="581"/>
      <c r="Y1880" s="581"/>
      <c r="Z1880" s="581"/>
      <c r="AA1880" s="581"/>
      <c r="AB1880" s="581"/>
      <c r="AC1880" s="581"/>
      <c r="AD1880" s="581"/>
      <c r="AE1880" s="581"/>
      <c r="AF1880" s="581"/>
      <c r="AG1880" s="581"/>
      <c r="AH1880" s="581"/>
      <c r="AJ1880" s="198"/>
      <c r="AM1880" s="60"/>
      <c r="AO1880" s="581"/>
      <c r="AP1880" s="581"/>
    </row>
    <row r="1881" spans="10:42">
      <c r="J1881" s="198"/>
      <c r="K1881" s="198"/>
      <c r="L1881" s="198"/>
      <c r="M1881" s="198"/>
      <c r="N1881" s="198"/>
      <c r="R1881" s="60"/>
      <c r="X1881" s="581"/>
      <c r="Y1881" s="581"/>
      <c r="Z1881" s="581"/>
      <c r="AA1881" s="581"/>
      <c r="AB1881" s="581"/>
      <c r="AC1881" s="581"/>
      <c r="AD1881" s="581"/>
      <c r="AE1881" s="581"/>
      <c r="AF1881" s="581"/>
      <c r="AG1881" s="581"/>
      <c r="AH1881" s="581"/>
      <c r="AJ1881" s="198"/>
      <c r="AM1881" s="60"/>
      <c r="AO1881" s="581"/>
      <c r="AP1881" s="581"/>
    </row>
    <row r="1882" spans="10:42">
      <c r="J1882" s="198"/>
      <c r="K1882" s="198"/>
      <c r="L1882" s="198"/>
      <c r="M1882" s="198"/>
      <c r="N1882" s="198"/>
      <c r="R1882" s="60"/>
      <c r="X1882" s="581"/>
      <c r="Y1882" s="581"/>
      <c r="Z1882" s="581"/>
      <c r="AA1882" s="581"/>
      <c r="AB1882" s="581"/>
      <c r="AC1882" s="581"/>
      <c r="AD1882" s="581"/>
      <c r="AE1882" s="581"/>
      <c r="AF1882" s="581"/>
      <c r="AG1882" s="581"/>
      <c r="AH1882" s="581"/>
      <c r="AJ1882" s="198"/>
      <c r="AM1882" s="60"/>
      <c r="AO1882" s="581"/>
      <c r="AP1882" s="581"/>
    </row>
    <row r="1883" spans="10:42">
      <c r="J1883" s="198"/>
      <c r="K1883" s="198"/>
      <c r="L1883" s="198"/>
      <c r="M1883" s="198"/>
      <c r="N1883" s="198"/>
      <c r="R1883" s="60"/>
      <c r="X1883" s="581"/>
      <c r="Y1883" s="581"/>
      <c r="Z1883" s="581"/>
      <c r="AA1883" s="581"/>
      <c r="AB1883" s="581"/>
      <c r="AC1883" s="581"/>
      <c r="AD1883" s="581"/>
      <c r="AE1883" s="581"/>
      <c r="AF1883" s="581"/>
      <c r="AG1883" s="581"/>
      <c r="AH1883" s="581"/>
      <c r="AJ1883" s="198"/>
      <c r="AM1883" s="60"/>
      <c r="AO1883" s="581"/>
      <c r="AP1883" s="581"/>
    </row>
    <row r="1884" spans="10:42">
      <c r="J1884" s="198"/>
      <c r="K1884" s="198"/>
      <c r="L1884" s="198"/>
      <c r="M1884" s="198"/>
      <c r="N1884" s="198"/>
      <c r="R1884" s="60"/>
      <c r="X1884" s="581"/>
      <c r="Y1884" s="581"/>
      <c r="Z1884" s="581"/>
      <c r="AA1884" s="581"/>
      <c r="AB1884" s="581"/>
      <c r="AC1884" s="581"/>
      <c r="AD1884" s="581"/>
      <c r="AE1884" s="581"/>
      <c r="AF1884" s="581"/>
      <c r="AG1884" s="581"/>
      <c r="AH1884" s="581"/>
      <c r="AJ1884" s="198"/>
      <c r="AM1884" s="60"/>
      <c r="AO1884" s="581"/>
      <c r="AP1884" s="581"/>
    </row>
    <row r="1885" spans="10:42">
      <c r="J1885" s="198"/>
      <c r="K1885" s="198"/>
      <c r="L1885" s="198"/>
      <c r="M1885" s="198"/>
      <c r="N1885" s="198"/>
      <c r="R1885" s="60"/>
      <c r="X1885" s="581"/>
      <c r="Y1885" s="581"/>
      <c r="Z1885" s="581"/>
      <c r="AA1885" s="581"/>
      <c r="AB1885" s="581"/>
      <c r="AC1885" s="581"/>
      <c r="AD1885" s="581"/>
      <c r="AE1885" s="581"/>
      <c r="AF1885" s="581"/>
      <c r="AG1885" s="581"/>
      <c r="AH1885" s="581"/>
      <c r="AJ1885" s="198"/>
      <c r="AM1885" s="60"/>
      <c r="AO1885" s="581"/>
      <c r="AP1885" s="581"/>
    </row>
    <row r="1886" spans="10:42">
      <c r="J1886" s="198"/>
      <c r="K1886" s="198"/>
      <c r="L1886" s="198"/>
      <c r="M1886" s="198"/>
      <c r="N1886" s="198"/>
      <c r="R1886" s="60"/>
      <c r="X1886" s="581"/>
      <c r="Y1886" s="581"/>
      <c r="Z1886" s="581"/>
      <c r="AA1886" s="581"/>
      <c r="AB1886" s="581"/>
      <c r="AC1886" s="581"/>
      <c r="AD1886" s="581"/>
      <c r="AE1886" s="581"/>
      <c r="AF1886" s="581"/>
      <c r="AG1886" s="581"/>
      <c r="AH1886" s="581"/>
      <c r="AJ1886" s="198"/>
      <c r="AM1886" s="60"/>
      <c r="AO1886" s="581"/>
      <c r="AP1886" s="581"/>
    </row>
    <row r="1887" spans="10:42">
      <c r="J1887" s="198"/>
      <c r="K1887" s="198"/>
      <c r="L1887" s="198"/>
      <c r="M1887" s="198"/>
      <c r="N1887" s="198"/>
      <c r="R1887" s="60"/>
      <c r="X1887" s="581"/>
      <c r="Y1887" s="581"/>
      <c r="Z1887" s="581"/>
      <c r="AA1887" s="581"/>
      <c r="AB1887" s="581"/>
      <c r="AC1887" s="581"/>
      <c r="AD1887" s="581"/>
      <c r="AE1887" s="581"/>
      <c r="AF1887" s="581"/>
      <c r="AG1887" s="581"/>
      <c r="AH1887" s="581"/>
      <c r="AJ1887" s="198"/>
      <c r="AM1887" s="60"/>
      <c r="AO1887" s="581"/>
      <c r="AP1887" s="581"/>
    </row>
    <row r="1888" spans="10:42">
      <c r="J1888" s="198"/>
      <c r="K1888" s="198"/>
      <c r="L1888" s="198"/>
      <c r="M1888" s="198"/>
      <c r="N1888" s="198"/>
      <c r="R1888" s="60"/>
      <c r="X1888" s="581"/>
      <c r="Y1888" s="581"/>
      <c r="Z1888" s="581"/>
      <c r="AA1888" s="581"/>
      <c r="AB1888" s="581"/>
      <c r="AC1888" s="581"/>
      <c r="AD1888" s="581"/>
      <c r="AE1888" s="581"/>
      <c r="AF1888" s="581"/>
      <c r="AG1888" s="581"/>
      <c r="AH1888" s="581"/>
      <c r="AJ1888" s="198"/>
      <c r="AM1888" s="60"/>
      <c r="AO1888" s="581"/>
      <c r="AP1888" s="581"/>
    </row>
    <row r="1889" spans="10:42">
      <c r="J1889" s="198"/>
      <c r="K1889" s="198"/>
      <c r="L1889" s="198"/>
      <c r="M1889" s="198"/>
      <c r="N1889" s="198"/>
      <c r="R1889" s="60"/>
      <c r="X1889" s="581"/>
      <c r="Y1889" s="581"/>
      <c r="Z1889" s="581"/>
      <c r="AA1889" s="581"/>
      <c r="AB1889" s="581"/>
      <c r="AC1889" s="581"/>
      <c r="AD1889" s="581"/>
      <c r="AE1889" s="581"/>
      <c r="AF1889" s="581"/>
      <c r="AG1889" s="581"/>
      <c r="AH1889" s="581"/>
      <c r="AJ1889" s="198"/>
      <c r="AM1889" s="60"/>
      <c r="AO1889" s="581"/>
      <c r="AP1889" s="581"/>
    </row>
    <row r="1890" spans="10:42">
      <c r="J1890" s="198"/>
      <c r="K1890" s="198"/>
      <c r="L1890" s="198"/>
      <c r="M1890" s="198"/>
      <c r="N1890" s="198"/>
      <c r="R1890" s="60"/>
      <c r="X1890" s="581"/>
      <c r="Y1890" s="581"/>
      <c r="Z1890" s="581"/>
      <c r="AA1890" s="581"/>
      <c r="AB1890" s="581"/>
      <c r="AC1890" s="581"/>
      <c r="AD1890" s="581"/>
      <c r="AE1890" s="581"/>
      <c r="AF1890" s="581"/>
      <c r="AG1890" s="581"/>
      <c r="AH1890" s="581"/>
      <c r="AJ1890" s="198"/>
      <c r="AM1890" s="60"/>
      <c r="AO1890" s="581"/>
      <c r="AP1890" s="581"/>
    </row>
    <row r="1891" spans="10:42">
      <c r="J1891" s="198"/>
      <c r="K1891" s="198"/>
      <c r="L1891" s="198"/>
      <c r="M1891" s="198"/>
      <c r="N1891" s="198"/>
      <c r="R1891" s="60"/>
      <c r="X1891" s="581"/>
      <c r="Y1891" s="581"/>
      <c r="Z1891" s="581"/>
      <c r="AA1891" s="581"/>
      <c r="AB1891" s="581"/>
      <c r="AC1891" s="581"/>
      <c r="AD1891" s="581"/>
      <c r="AE1891" s="581"/>
      <c r="AF1891" s="581"/>
      <c r="AG1891" s="581"/>
      <c r="AH1891" s="581"/>
      <c r="AJ1891" s="198"/>
      <c r="AM1891" s="60"/>
      <c r="AO1891" s="581"/>
      <c r="AP1891" s="581"/>
    </row>
    <row r="1892" spans="10:42">
      <c r="J1892" s="198"/>
      <c r="K1892" s="198"/>
      <c r="L1892" s="198"/>
      <c r="M1892" s="198"/>
      <c r="N1892" s="198"/>
      <c r="R1892" s="60"/>
      <c r="X1892" s="581"/>
      <c r="Y1892" s="581"/>
      <c r="Z1892" s="581"/>
      <c r="AA1892" s="581"/>
      <c r="AB1892" s="581"/>
      <c r="AC1892" s="581"/>
      <c r="AD1892" s="581"/>
      <c r="AE1892" s="581"/>
      <c r="AF1892" s="581"/>
      <c r="AG1892" s="581"/>
      <c r="AH1892" s="581"/>
      <c r="AJ1892" s="198"/>
      <c r="AM1892" s="60"/>
      <c r="AO1892" s="581"/>
      <c r="AP1892" s="581"/>
    </row>
    <row r="1893" spans="10:42">
      <c r="J1893" s="198"/>
      <c r="K1893" s="198"/>
      <c r="L1893" s="198"/>
      <c r="M1893" s="198"/>
      <c r="N1893" s="198"/>
      <c r="R1893" s="60"/>
      <c r="X1893" s="581"/>
      <c r="Y1893" s="581"/>
      <c r="Z1893" s="581"/>
      <c r="AA1893" s="581"/>
      <c r="AB1893" s="581"/>
      <c r="AC1893" s="581"/>
      <c r="AD1893" s="581"/>
      <c r="AE1893" s="581"/>
      <c r="AF1893" s="581"/>
      <c r="AG1893" s="581"/>
      <c r="AH1893" s="581"/>
      <c r="AJ1893" s="198"/>
      <c r="AM1893" s="60"/>
      <c r="AO1893" s="581"/>
      <c r="AP1893" s="581"/>
    </row>
    <row r="1894" spans="10:42">
      <c r="J1894" s="198"/>
      <c r="K1894" s="198"/>
      <c r="L1894" s="198"/>
      <c r="M1894" s="198"/>
      <c r="N1894" s="198"/>
      <c r="R1894" s="60"/>
      <c r="X1894" s="581"/>
      <c r="Y1894" s="581"/>
      <c r="Z1894" s="581"/>
      <c r="AA1894" s="581"/>
      <c r="AB1894" s="581"/>
      <c r="AC1894" s="581"/>
      <c r="AD1894" s="581"/>
      <c r="AE1894" s="581"/>
      <c r="AF1894" s="581"/>
      <c r="AG1894" s="581"/>
      <c r="AH1894" s="581"/>
      <c r="AJ1894" s="198"/>
      <c r="AM1894" s="60"/>
      <c r="AO1894" s="581"/>
      <c r="AP1894" s="581"/>
    </row>
    <row r="1895" spans="10:42">
      <c r="J1895" s="198"/>
      <c r="K1895" s="198"/>
      <c r="L1895" s="198"/>
      <c r="M1895" s="198"/>
      <c r="N1895" s="198"/>
      <c r="R1895" s="60"/>
      <c r="X1895" s="581"/>
      <c r="Y1895" s="581"/>
      <c r="Z1895" s="581"/>
      <c r="AA1895" s="581"/>
      <c r="AB1895" s="581"/>
      <c r="AC1895" s="581"/>
      <c r="AD1895" s="581"/>
      <c r="AE1895" s="581"/>
      <c r="AF1895" s="581"/>
      <c r="AG1895" s="581"/>
      <c r="AH1895" s="581"/>
      <c r="AJ1895" s="198"/>
      <c r="AM1895" s="60"/>
      <c r="AO1895" s="581"/>
      <c r="AP1895" s="581"/>
    </row>
    <row r="1896" spans="10:42">
      <c r="J1896" s="198"/>
      <c r="K1896" s="198"/>
      <c r="L1896" s="198"/>
      <c r="M1896" s="198"/>
      <c r="N1896" s="198"/>
      <c r="R1896" s="60"/>
      <c r="X1896" s="581"/>
      <c r="Y1896" s="581"/>
      <c r="Z1896" s="581"/>
      <c r="AA1896" s="581"/>
      <c r="AB1896" s="581"/>
      <c r="AC1896" s="581"/>
      <c r="AD1896" s="581"/>
      <c r="AE1896" s="581"/>
      <c r="AF1896" s="581"/>
      <c r="AG1896" s="581"/>
      <c r="AH1896" s="581"/>
      <c r="AJ1896" s="198"/>
      <c r="AM1896" s="60"/>
      <c r="AO1896" s="581"/>
      <c r="AP1896" s="581"/>
    </row>
    <row r="1897" spans="10:42">
      <c r="J1897" s="198"/>
      <c r="K1897" s="198"/>
      <c r="L1897" s="198"/>
      <c r="M1897" s="198"/>
      <c r="N1897" s="198"/>
      <c r="R1897" s="60"/>
      <c r="X1897" s="581"/>
      <c r="Y1897" s="581"/>
      <c r="Z1897" s="581"/>
      <c r="AA1897" s="581"/>
      <c r="AB1897" s="581"/>
      <c r="AC1897" s="581"/>
      <c r="AD1897" s="581"/>
      <c r="AE1897" s="581"/>
      <c r="AF1897" s="581"/>
      <c r="AG1897" s="581"/>
      <c r="AH1897" s="581"/>
      <c r="AJ1897" s="198"/>
      <c r="AM1897" s="60"/>
      <c r="AO1897" s="581"/>
      <c r="AP1897" s="581"/>
    </row>
    <row r="1898" spans="10:42">
      <c r="J1898" s="198"/>
      <c r="K1898" s="198"/>
      <c r="L1898" s="198"/>
      <c r="M1898" s="198"/>
      <c r="N1898" s="198"/>
      <c r="R1898" s="60"/>
      <c r="X1898" s="581"/>
      <c r="Y1898" s="581"/>
      <c r="Z1898" s="581"/>
      <c r="AA1898" s="581"/>
      <c r="AB1898" s="581"/>
      <c r="AC1898" s="581"/>
      <c r="AD1898" s="581"/>
      <c r="AE1898" s="581"/>
      <c r="AF1898" s="581"/>
      <c r="AG1898" s="581"/>
      <c r="AH1898" s="581"/>
      <c r="AJ1898" s="198"/>
      <c r="AM1898" s="60"/>
      <c r="AO1898" s="581"/>
      <c r="AP1898" s="581"/>
    </row>
    <row r="1899" spans="10:42">
      <c r="J1899" s="198"/>
      <c r="K1899" s="198"/>
      <c r="L1899" s="198"/>
      <c r="M1899" s="198"/>
      <c r="N1899" s="198"/>
      <c r="R1899" s="60"/>
      <c r="X1899" s="581"/>
      <c r="Y1899" s="581"/>
      <c r="Z1899" s="581"/>
      <c r="AA1899" s="581"/>
      <c r="AB1899" s="581"/>
      <c r="AC1899" s="581"/>
      <c r="AD1899" s="581"/>
      <c r="AE1899" s="581"/>
      <c r="AF1899" s="581"/>
      <c r="AG1899" s="581"/>
      <c r="AH1899" s="581"/>
      <c r="AJ1899" s="198"/>
      <c r="AM1899" s="60"/>
      <c r="AO1899" s="581"/>
      <c r="AP1899" s="581"/>
    </row>
    <row r="1900" spans="10:42">
      <c r="J1900" s="198"/>
      <c r="K1900" s="198"/>
      <c r="L1900" s="198"/>
      <c r="M1900" s="198"/>
      <c r="N1900" s="198"/>
      <c r="R1900" s="60"/>
      <c r="X1900" s="581"/>
      <c r="Y1900" s="581"/>
      <c r="Z1900" s="581"/>
      <c r="AA1900" s="581"/>
      <c r="AB1900" s="581"/>
      <c r="AC1900" s="581"/>
      <c r="AD1900" s="581"/>
      <c r="AE1900" s="581"/>
      <c r="AF1900" s="581"/>
      <c r="AG1900" s="581"/>
      <c r="AH1900" s="581"/>
      <c r="AJ1900" s="198"/>
      <c r="AM1900" s="60"/>
      <c r="AO1900" s="581"/>
      <c r="AP1900" s="581"/>
    </row>
    <row r="1901" spans="10:42">
      <c r="J1901" s="198"/>
      <c r="K1901" s="198"/>
      <c r="L1901" s="198"/>
      <c r="M1901" s="198"/>
      <c r="N1901" s="198"/>
      <c r="R1901" s="60"/>
      <c r="X1901" s="581"/>
      <c r="Y1901" s="581"/>
      <c r="Z1901" s="581"/>
      <c r="AA1901" s="581"/>
      <c r="AB1901" s="581"/>
      <c r="AC1901" s="581"/>
      <c r="AD1901" s="581"/>
      <c r="AE1901" s="581"/>
      <c r="AF1901" s="581"/>
      <c r="AG1901" s="581"/>
      <c r="AH1901" s="581"/>
      <c r="AJ1901" s="198"/>
      <c r="AM1901" s="60"/>
      <c r="AO1901" s="581"/>
      <c r="AP1901" s="581"/>
    </row>
    <row r="1902" spans="10:42">
      <c r="J1902" s="198"/>
      <c r="K1902" s="198"/>
      <c r="L1902" s="198"/>
      <c r="M1902" s="198"/>
      <c r="N1902" s="198"/>
      <c r="R1902" s="60"/>
      <c r="X1902" s="581"/>
      <c r="Y1902" s="581"/>
      <c r="Z1902" s="581"/>
      <c r="AA1902" s="581"/>
      <c r="AB1902" s="581"/>
      <c r="AC1902" s="581"/>
      <c r="AD1902" s="581"/>
      <c r="AE1902" s="581"/>
      <c r="AF1902" s="581"/>
      <c r="AG1902" s="581"/>
      <c r="AH1902" s="581"/>
      <c r="AJ1902" s="198"/>
      <c r="AM1902" s="60"/>
      <c r="AO1902" s="581"/>
      <c r="AP1902" s="581"/>
    </row>
    <row r="1903" spans="10:42">
      <c r="J1903" s="198"/>
      <c r="K1903" s="198"/>
      <c r="L1903" s="198"/>
      <c r="M1903" s="198"/>
      <c r="N1903" s="198"/>
      <c r="R1903" s="60"/>
      <c r="X1903" s="581"/>
      <c r="Y1903" s="581"/>
      <c r="Z1903" s="581"/>
      <c r="AA1903" s="581"/>
      <c r="AB1903" s="581"/>
      <c r="AC1903" s="581"/>
      <c r="AD1903" s="581"/>
      <c r="AE1903" s="581"/>
      <c r="AF1903" s="581"/>
      <c r="AG1903" s="581"/>
      <c r="AH1903" s="581"/>
      <c r="AJ1903" s="198"/>
      <c r="AM1903" s="60"/>
      <c r="AO1903" s="581"/>
      <c r="AP1903" s="581"/>
    </row>
    <row r="1904" spans="10:42">
      <c r="J1904" s="198"/>
      <c r="K1904" s="198"/>
      <c r="L1904" s="198"/>
      <c r="M1904" s="198"/>
      <c r="N1904" s="198"/>
      <c r="R1904" s="60"/>
      <c r="X1904" s="581"/>
      <c r="Y1904" s="581"/>
      <c r="Z1904" s="581"/>
      <c r="AA1904" s="581"/>
      <c r="AB1904" s="581"/>
      <c r="AC1904" s="581"/>
      <c r="AD1904" s="581"/>
      <c r="AE1904" s="581"/>
      <c r="AF1904" s="581"/>
      <c r="AG1904" s="581"/>
      <c r="AH1904" s="581"/>
      <c r="AJ1904" s="198"/>
      <c r="AM1904" s="60"/>
      <c r="AO1904" s="581"/>
      <c r="AP1904" s="581"/>
    </row>
    <row r="1905" spans="10:42">
      <c r="J1905" s="198"/>
      <c r="K1905" s="198"/>
      <c r="L1905" s="198"/>
      <c r="M1905" s="198"/>
      <c r="N1905" s="198"/>
      <c r="R1905" s="60"/>
      <c r="X1905" s="581"/>
      <c r="Y1905" s="581"/>
      <c r="Z1905" s="581"/>
      <c r="AA1905" s="581"/>
      <c r="AB1905" s="581"/>
      <c r="AC1905" s="581"/>
      <c r="AD1905" s="581"/>
      <c r="AE1905" s="581"/>
      <c r="AF1905" s="581"/>
      <c r="AG1905" s="581"/>
      <c r="AH1905" s="581"/>
      <c r="AJ1905" s="198"/>
      <c r="AM1905" s="60"/>
      <c r="AO1905" s="581"/>
      <c r="AP1905" s="581"/>
    </row>
    <row r="1906" spans="10:42">
      <c r="J1906" s="198"/>
      <c r="K1906" s="198"/>
      <c r="L1906" s="198"/>
      <c r="M1906" s="198"/>
      <c r="N1906" s="198"/>
      <c r="R1906" s="60"/>
      <c r="X1906" s="581"/>
      <c r="Y1906" s="581"/>
      <c r="Z1906" s="581"/>
      <c r="AA1906" s="581"/>
      <c r="AB1906" s="581"/>
      <c r="AC1906" s="581"/>
      <c r="AD1906" s="581"/>
      <c r="AE1906" s="581"/>
      <c r="AF1906" s="581"/>
      <c r="AG1906" s="581"/>
      <c r="AH1906" s="581"/>
      <c r="AJ1906" s="198"/>
      <c r="AM1906" s="60"/>
      <c r="AO1906" s="581"/>
      <c r="AP1906" s="581"/>
    </row>
    <row r="1907" spans="10:42">
      <c r="J1907" s="198"/>
      <c r="K1907" s="198"/>
      <c r="L1907" s="198"/>
      <c r="M1907" s="198"/>
      <c r="N1907" s="198"/>
      <c r="R1907" s="60"/>
      <c r="X1907" s="581"/>
      <c r="Y1907" s="581"/>
      <c r="Z1907" s="581"/>
      <c r="AA1907" s="581"/>
      <c r="AB1907" s="581"/>
      <c r="AC1907" s="581"/>
      <c r="AD1907" s="581"/>
      <c r="AE1907" s="581"/>
      <c r="AF1907" s="581"/>
      <c r="AG1907" s="581"/>
      <c r="AH1907" s="581"/>
      <c r="AJ1907" s="198"/>
      <c r="AM1907" s="60"/>
      <c r="AO1907" s="581"/>
      <c r="AP1907" s="581"/>
    </row>
    <row r="1908" spans="10:42">
      <c r="J1908" s="198"/>
      <c r="K1908" s="198"/>
      <c r="L1908" s="198"/>
      <c r="M1908" s="198"/>
      <c r="N1908" s="198"/>
      <c r="R1908" s="60"/>
      <c r="X1908" s="581"/>
      <c r="Y1908" s="581"/>
      <c r="Z1908" s="581"/>
      <c r="AA1908" s="581"/>
      <c r="AB1908" s="581"/>
      <c r="AC1908" s="581"/>
      <c r="AD1908" s="581"/>
      <c r="AE1908" s="581"/>
      <c r="AF1908" s="581"/>
      <c r="AG1908" s="581"/>
      <c r="AH1908" s="581"/>
      <c r="AJ1908" s="198"/>
      <c r="AM1908" s="60"/>
      <c r="AO1908" s="581"/>
      <c r="AP1908" s="581"/>
    </row>
    <row r="1909" spans="10:42">
      <c r="J1909" s="198"/>
      <c r="K1909" s="198"/>
      <c r="L1909" s="198"/>
      <c r="M1909" s="198"/>
      <c r="N1909" s="198"/>
      <c r="R1909" s="60"/>
      <c r="X1909" s="581"/>
      <c r="Y1909" s="581"/>
      <c r="Z1909" s="581"/>
      <c r="AA1909" s="581"/>
      <c r="AB1909" s="581"/>
      <c r="AC1909" s="581"/>
      <c r="AD1909" s="581"/>
      <c r="AE1909" s="581"/>
      <c r="AF1909" s="581"/>
      <c r="AG1909" s="581"/>
      <c r="AH1909" s="581"/>
      <c r="AJ1909" s="198"/>
      <c r="AM1909" s="60"/>
      <c r="AO1909" s="581"/>
      <c r="AP1909" s="581"/>
    </row>
    <row r="1910" spans="10:42">
      <c r="J1910" s="198"/>
      <c r="K1910" s="198"/>
      <c r="L1910" s="198"/>
      <c r="M1910" s="198"/>
      <c r="N1910" s="198"/>
      <c r="R1910" s="60"/>
      <c r="X1910" s="581"/>
      <c r="Y1910" s="581"/>
      <c r="Z1910" s="581"/>
      <c r="AA1910" s="581"/>
      <c r="AB1910" s="581"/>
      <c r="AC1910" s="581"/>
      <c r="AD1910" s="581"/>
      <c r="AE1910" s="581"/>
      <c r="AF1910" s="581"/>
      <c r="AG1910" s="581"/>
      <c r="AH1910" s="581"/>
      <c r="AJ1910" s="198"/>
      <c r="AM1910" s="60"/>
      <c r="AO1910" s="581"/>
      <c r="AP1910" s="581"/>
    </row>
    <row r="1911" spans="10:42">
      <c r="J1911" s="198"/>
      <c r="K1911" s="198"/>
      <c r="L1911" s="198"/>
      <c r="M1911" s="198"/>
      <c r="N1911" s="198"/>
      <c r="R1911" s="60"/>
      <c r="X1911" s="581"/>
      <c r="Y1911" s="581"/>
      <c r="Z1911" s="581"/>
      <c r="AA1911" s="581"/>
      <c r="AB1911" s="581"/>
      <c r="AC1911" s="581"/>
      <c r="AD1911" s="581"/>
      <c r="AE1911" s="581"/>
      <c r="AF1911" s="581"/>
      <c r="AG1911" s="581"/>
      <c r="AH1911" s="581"/>
      <c r="AJ1911" s="198"/>
      <c r="AM1911" s="60"/>
      <c r="AO1911" s="581"/>
      <c r="AP1911" s="581"/>
    </row>
    <row r="1912" spans="10:42">
      <c r="J1912" s="198"/>
      <c r="K1912" s="198"/>
      <c r="L1912" s="198"/>
      <c r="M1912" s="198"/>
      <c r="N1912" s="198"/>
      <c r="R1912" s="60"/>
      <c r="X1912" s="581"/>
      <c r="Y1912" s="581"/>
      <c r="Z1912" s="581"/>
      <c r="AA1912" s="581"/>
      <c r="AB1912" s="581"/>
      <c r="AC1912" s="581"/>
      <c r="AD1912" s="581"/>
      <c r="AE1912" s="581"/>
      <c r="AF1912" s="581"/>
      <c r="AG1912" s="581"/>
      <c r="AH1912" s="581"/>
      <c r="AJ1912" s="198"/>
      <c r="AM1912" s="60"/>
      <c r="AO1912" s="581"/>
      <c r="AP1912" s="581"/>
    </row>
    <row r="1913" spans="10:42">
      <c r="J1913" s="198"/>
      <c r="K1913" s="198"/>
      <c r="L1913" s="198"/>
      <c r="M1913" s="198"/>
      <c r="N1913" s="198"/>
      <c r="R1913" s="60"/>
      <c r="X1913" s="581"/>
      <c r="Y1913" s="581"/>
      <c r="Z1913" s="581"/>
      <c r="AA1913" s="581"/>
      <c r="AB1913" s="581"/>
      <c r="AC1913" s="581"/>
      <c r="AD1913" s="581"/>
      <c r="AE1913" s="581"/>
      <c r="AF1913" s="581"/>
      <c r="AG1913" s="581"/>
      <c r="AH1913" s="581"/>
      <c r="AJ1913" s="198"/>
      <c r="AM1913" s="60"/>
      <c r="AO1913" s="581"/>
      <c r="AP1913" s="581"/>
    </row>
    <row r="1914" spans="10:42">
      <c r="J1914" s="198"/>
      <c r="K1914" s="198"/>
      <c r="L1914" s="198"/>
      <c r="M1914" s="198"/>
      <c r="N1914" s="198"/>
      <c r="R1914" s="60"/>
      <c r="X1914" s="581"/>
      <c r="Y1914" s="581"/>
      <c r="Z1914" s="581"/>
      <c r="AA1914" s="581"/>
      <c r="AB1914" s="581"/>
      <c r="AC1914" s="581"/>
      <c r="AD1914" s="581"/>
      <c r="AE1914" s="581"/>
      <c r="AF1914" s="581"/>
      <c r="AG1914" s="581"/>
      <c r="AH1914" s="581"/>
      <c r="AJ1914" s="198"/>
      <c r="AM1914" s="60"/>
      <c r="AO1914" s="581"/>
      <c r="AP1914" s="581"/>
    </row>
    <row r="1915" spans="10:42">
      <c r="J1915" s="198"/>
      <c r="K1915" s="198"/>
      <c r="L1915" s="198"/>
      <c r="M1915" s="198"/>
      <c r="N1915" s="198"/>
      <c r="R1915" s="60"/>
      <c r="X1915" s="581"/>
      <c r="Y1915" s="581"/>
      <c r="Z1915" s="581"/>
      <c r="AA1915" s="581"/>
      <c r="AB1915" s="581"/>
      <c r="AC1915" s="581"/>
      <c r="AD1915" s="581"/>
      <c r="AE1915" s="581"/>
      <c r="AF1915" s="581"/>
      <c r="AG1915" s="581"/>
      <c r="AH1915" s="581"/>
      <c r="AJ1915" s="198"/>
      <c r="AM1915" s="60"/>
      <c r="AO1915" s="581"/>
      <c r="AP1915" s="581"/>
    </row>
    <row r="1916" spans="10:42">
      <c r="J1916" s="198"/>
      <c r="K1916" s="198"/>
      <c r="L1916" s="198"/>
      <c r="M1916" s="198"/>
      <c r="N1916" s="198"/>
      <c r="R1916" s="60"/>
      <c r="X1916" s="581"/>
      <c r="Y1916" s="581"/>
      <c r="Z1916" s="581"/>
      <c r="AA1916" s="581"/>
      <c r="AB1916" s="581"/>
      <c r="AC1916" s="581"/>
      <c r="AD1916" s="581"/>
      <c r="AE1916" s="581"/>
      <c r="AF1916" s="581"/>
      <c r="AG1916" s="581"/>
      <c r="AH1916" s="581"/>
      <c r="AJ1916" s="198"/>
      <c r="AM1916" s="60"/>
      <c r="AO1916" s="581"/>
      <c r="AP1916" s="581"/>
    </row>
    <row r="1917" spans="10:42">
      <c r="J1917" s="198"/>
      <c r="K1917" s="198"/>
      <c r="L1917" s="198"/>
      <c r="M1917" s="198"/>
      <c r="N1917" s="198"/>
      <c r="R1917" s="60"/>
      <c r="X1917" s="581"/>
      <c r="Y1917" s="581"/>
      <c r="Z1917" s="581"/>
      <c r="AA1917" s="581"/>
      <c r="AB1917" s="581"/>
      <c r="AC1917" s="581"/>
      <c r="AD1917" s="581"/>
      <c r="AE1917" s="581"/>
      <c r="AF1917" s="581"/>
      <c r="AG1917" s="581"/>
      <c r="AH1917" s="581"/>
      <c r="AJ1917" s="198"/>
      <c r="AM1917" s="60"/>
      <c r="AO1917" s="581"/>
      <c r="AP1917" s="581"/>
    </row>
    <row r="1918" spans="10:42">
      <c r="J1918" s="198"/>
      <c r="K1918" s="198"/>
      <c r="L1918" s="198"/>
      <c r="M1918" s="198"/>
      <c r="N1918" s="198"/>
      <c r="R1918" s="60"/>
      <c r="X1918" s="581"/>
      <c r="Y1918" s="581"/>
      <c r="Z1918" s="581"/>
      <c r="AA1918" s="581"/>
      <c r="AB1918" s="581"/>
      <c r="AC1918" s="581"/>
      <c r="AD1918" s="581"/>
      <c r="AE1918" s="581"/>
      <c r="AF1918" s="581"/>
      <c r="AG1918" s="581"/>
      <c r="AH1918" s="581"/>
      <c r="AJ1918" s="198"/>
      <c r="AM1918" s="60"/>
      <c r="AO1918" s="581"/>
      <c r="AP1918" s="581"/>
    </row>
    <row r="1919" spans="10:42">
      <c r="J1919" s="198"/>
      <c r="K1919" s="198"/>
      <c r="L1919" s="198"/>
      <c r="M1919" s="198"/>
      <c r="N1919" s="198"/>
      <c r="R1919" s="60"/>
      <c r="X1919" s="581"/>
      <c r="Y1919" s="581"/>
      <c r="Z1919" s="581"/>
      <c r="AA1919" s="581"/>
      <c r="AB1919" s="581"/>
      <c r="AC1919" s="581"/>
      <c r="AD1919" s="581"/>
      <c r="AE1919" s="581"/>
      <c r="AF1919" s="581"/>
      <c r="AG1919" s="581"/>
      <c r="AH1919" s="581"/>
      <c r="AJ1919" s="198"/>
      <c r="AM1919" s="60"/>
      <c r="AO1919" s="581"/>
      <c r="AP1919" s="581"/>
    </row>
    <row r="1920" spans="10:42">
      <c r="J1920" s="198"/>
      <c r="K1920" s="198"/>
      <c r="L1920" s="198"/>
      <c r="M1920" s="198"/>
      <c r="N1920" s="198"/>
      <c r="R1920" s="60"/>
      <c r="X1920" s="581"/>
      <c r="Y1920" s="581"/>
      <c r="Z1920" s="581"/>
      <c r="AA1920" s="581"/>
      <c r="AB1920" s="581"/>
      <c r="AC1920" s="581"/>
      <c r="AD1920" s="581"/>
      <c r="AE1920" s="581"/>
      <c r="AF1920" s="581"/>
      <c r="AG1920" s="581"/>
      <c r="AH1920" s="581"/>
      <c r="AJ1920" s="198"/>
      <c r="AM1920" s="60"/>
      <c r="AO1920" s="581"/>
      <c r="AP1920" s="581"/>
    </row>
    <row r="1921" spans="10:42">
      <c r="J1921" s="198"/>
      <c r="K1921" s="198"/>
      <c r="L1921" s="198"/>
      <c r="M1921" s="198"/>
      <c r="N1921" s="198"/>
      <c r="R1921" s="60"/>
      <c r="X1921" s="581"/>
      <c r="Y1921" s="581"/>
      <c r="Z1921" s="581"/>
      <c r="AA1921" s="581"/>
      <c r="AB1921" s="581"/>
      <c r="AC1921" s="581"/>
      <c r="AD1921" s="581"/>
      <c r="AE1921" s="581"/>
      <c r="AF1921" s="581"/>
      <c r="AG1921" s="581"/>
      <c r="AH1921" s="581"/>
      <c r="AJ1921" s="198"/>
      <c r="AM1921" s="60"/>
      <c r="AO1921" s="581"/>
      <c r="AP1921" s="581"/>
    </row>
    <row r="1922" spans="10:42">
      <c r="J1922" s="198"/>
      <c r="K1922" s="198"/>
      <c r="L1922" s="198"/>
      <c r="M1922" s="198"/>
      <c r="N1922" s="198"/>
      <c r="R1922" s="60"/>
      <c r="X1922" s="581"/>
      <c r="Y1922" s="581"/>
      <c r="Z1922" s="581"/>
      <c r="AA1922" s="581"/>
      <c r="AB1922" s="581"/>
      <c r="AC1922" s="581"/>
      <c r="AD1922" s="581"/>
      <c r="AE1922" s="581"/>
      <c r="AF1922" s="581"/>
      <c r="AG1922" s="581"/>
      <c r="AH1922" s="581"/>
      <c r="AJ1922" s="198"/>
      <c r="AM1922" s="60"/>
      <c r="AO1922" s="581"/>
      <c r="AP1922" s="581"/>
    </row>
    <row r="1923" spans="10:42">
      <c r="J1923" s="198"/>
      <c r="K1923" s="198"/>
      <c r="L1923" s="198"/>
      <c r="M1923" s="198"/>
      <c r="N1923" s="198"/>
      <c r="R1923" s="60"/>
      <c r="X1923" s="581"/>
      <c r="Y1923" s="581"/>
      <c r="Z1923" s="581"/>
      <c r="AA1923" s="581"/>
      <c r="AB1923" s="581"/>
      <c r="AC1923" s="581"/>
      <c r="AD1923" s="581"/>
      <c r="AE1923" s="581"/>
      <c r="AF1923" s="581"/>
      <c r="AG1923" s="581"/>
      <c r="AH1923" s="581"/>
      <c r="AJ1923" s="198"/>
      <c r="AM1923" s="60"/>
      <c r="AO1923" s="581"/>
      <c r="AP1923" s="581"/>
    </row>
    <row r="1924" spans="10:42">
      <c r="J1924" s="198"/>
      <c r="K1924" s="198"/>
      <c r="L1924" s="198"/>
      <c r="M1924" s="198"/>
      <c r="N1924" s="198"/>
      <c r="R1924" s="60"/>
      <c r="X1924" s="581"/>
      <c r="Y1924" s="581"/>
      <c r="Z1924" s="581"/>
      <c r="AA1924" s="581"/>
      <c r="AB1924" s="581"/>
      <c r="AC1924" s="581"/>
      <c r="AD1924" s="581"/>
      <c r="AE1924" s="581"/>
      <c r="AF1924" s="581"/>
      <c r="AG1924" s="581"/>
      <c r="AH1924" s="581"/>
      <c r="AJ1924" s="198"/>
      <c r="AM1924" s="60"/>
      <c r="AO1924" s="581"/>
      <c r="AP1924" s="581"/>
    </row>
    <row r="1925" spans="10:42">
      <c r="J1925" s="198"/>
      <c r="K1925" s="198"/>
      <c r="L1925" s="198"/>
      <c r="M1925" s="198"/>
      <c r="N1925" s="198"/>
      <c r="R1925" s="60"/>
      <c r="X1925" s="581"/>
      <c r="Y1925" s="581"/>
      <c r="Z1925" s="581"/>
      <c r="AA1925" s="581"/>
      <c r="AB1925" s="581"/>
      <c r="AC1925" s="581"/>
      <c r="AD1925" s="581"/>
      <c r="AE1925" s="581"/>
      <c r="AF1925" s="581"/>
      <c r="AG1925" s="581"/>
      <c r="AH1925" s="581"/>
      <c r="AJ1925" s="198"/>
      <c r="AM1925" s="60"/>
      <c r="AO1925" s="581"/>
      <c r="AP1925" s="581"/>
    </row>
    <row r="1926" spans="10:42">
      <c r="J1926" s="198"/>
      <c r="K1926" s="198"/>
      <c r="L1926" s="198"/>
      <c r="M1926" s="198"/>
      <c r="N1926" s="198"/>
      <c r="R1926" s="60"/>
      <c r="X1926" s="581"/>
      <c r="Y1926" s="581"/>
      <c r="Z1926" s="581"/>
      <c r="AA1926" s="581"/>
      <c r="AB1926" s="581"/>
      <c r="AC1926" s="581"/>
      <c r="AD1926" s="581"/>
      <c r="AE1926" s="581"/>
      <c r="AF1926" s="581"/>
      <c r="AG1926" s="581"/>
      <c r="AH1926" s="581"/>
      <c r="AJ1926" s="198"/>
      <c r="AM1926" s="60"/>
      <c r="AO1926" s="581"/>
      <c r="AP1926" s="581"/>
    </row>
    <row r="1927" spans="10:42">
      <c r="J1927" s="198"/>
      <c r="K1927" s="198"/>
      <c r="L1927" s="198"/>
      <c r="M1927" s="198"/>
      <c r="N1927" s="198"/>
      <c r="R1927" s="60"/>
      <c r="X1927" s="581"/>
      <c r="Y1927" s="581"/>
      <c r="Z1927" s="581"/>
      <c r="AA1927" s="581"/>
      <c r="AB1927" s="581"/>
      <c r="AC1927" s="581"/>
      <c r="AD1927" s="581"/>
      <c r="AE1927" s="581"/>
      <c r="AF1927" s="581"/>
      <c r="AG1927" s="581"/>
      <c r="AH1927" s="581"/>
      <c r="AJ1927" s="198"/>
      <c r="AM1927" s="60"/>
      <c r="AO1927" s="581"/>
      <c r="AP1927" s="581"/>
    </row>
    <row r="1928" spans="10:42">
      <c r="J1928" s="198"/>
      <c r="K1928" s="198"/>
      <c r="L1928" s="198"/>
      <c r="M1928" s="198"/>
      <c r="N1928" s="198"/>
      <c r="R1928" s="60"/>
      <c r="X1928" s="581"/>
      <c r="Y1928" s="581"/>
      <c r="Z1928" s="581"/>
      <c r="AA1928" s="581"/>
      <c r="AB1928" s="581"/>
      <c r="AC1928" s="581"/>
      <c r="AD1928" s="581"/>
      <c r="AE1928" s="581"/>
      <c r="AF1928" s="581"/>
      <c r="AG1928" s="581"/>
      <c r="AH1928" s="581"/>
      <c r="AJ1928" s="198"/>
      <c r="AM1928" s="60"/>
      <c r="AO1928" s="581"/>
      <c r="AP1928" s="581"/>
    </row>
    <row r="1929" spans="10:42">
      <c r="J1929" s="198"/>
      <c r="K1929" s="198"/>
      <c r="L1929" s="198"/>
      <c r="M1929" s="198"/>
      <c r="N1929" s="198"/>
      <c r="R1929" s="60"/>
      <c r="X1929" s="581"/>
      <c r="Y1929" s="581"/>
      <c r="Z1929" s="581"/>
      <c r="AA1929" s="581"/>
      <c r="AB1929" s="581"/>
      <c r="AC1929" s="581"/>
      <c r="AD1929" s="581"/>
      <c r="AE1929" s="581"/>
      <c r="AF1929" s="581"/>
      <c r="AG1929" s="581"/>
      <c r="AH1929" s="581"/>
      <c r="AJ1929" s="198"/>
      <c r="AM1929" s="60"/>
      <c r="AO1929" s="581"/>
      <c r="AP1929" s="581"/>
    </row>
    <row r="1930" spans="10:42">
      <c r="J1930" s="198"/>
      <c r="K1930" s="198"/>
      <c r="L1930" s="198"/>
      <c r="M1930" s="198"/>
      <c r="N1930" s="198"/>
      <c r="R1930" s="60"/>
      <c r="X1930" s="581"/>
      <c r="Y1930" s="581"/>
      <c r="Z1930" s="581"/>
      <c r="AA1930" s="581"/>
      <c r="AB1930" s="581"/>
      <c r="AC1930" s="581"/>
      <c r="AD1930" s="581"/>
      <c r="AE1930" s="581"/>
      <c r="AF1930" s="581"/>
      <c r="AG1930" s="581"/>
      <c r="AH1930" s="581"/>
      <c r="AJ1930" s="198"/>
      <c r="AM1930" s="60"/>
      <c r="AO1930" s="581"/>
      <c r="AP1930" s="581"/>
    </row>
    <row r="1931" spans="10:42">
      <c r="J1931" s="198"/>
      <c r="K1931" s="198"/>
      <c r="L1931" s="198"/>
      <c r="M1931" s="198"/>
      <c r="N1931" s="198"/>
      <c r="R1931" s="60"/>
      <c r="X1931" s="581"/>
      <c r="Y1931" s="581"/>
      <c r="Z1931" s="581"/>
      <c r="AA1931" s="581"/>
      <c r="AB1931" s="581"/>
      <c r="AC1931" s="581"/>
      <c r="AD1931" s="581"/>
      <c r="AE1931" s="581"/>
      <c r="AF1931" s="581"/>
      <c r="AG1931" s="581"/>
      <c r="AH1931" s="581"/>
      <c r="AJ1931" s="198"/>
      <c r="AM1931" s="60"/>
      <c r="AO1931" s="581"/>
      <c r="AP1931" s="581"/>
    </row>
    <row r="1932" spans="10:42">
      <c r="J1932" s="198"/>
      <c r="K1932" s="198"/>
      <c r="L1932" s="198"/>
      <c r="M1932" s="198"/>
      <c r="N1932" s="198"/>
      <c r="R1932" s="60"/>
      <c r="X1932" s="581"/>
      <c r="Y1932" s="581"/>
      <c r="Z1932" s="581"/>
      <c r="AA1932" s="581"/>
      <c r="AB1932" s="581"/>
      <c r="AC1932" s="581"/>
      <c r="AD1932" s="581"/>
      <c r="AE1932" s="581"/>
      <c r="AF1932" s="581"/>
      <c r="AG1932" s="581"/>
      <c r="AH1932" s="581"/>
      <c r="AJ1932" s="198"/>
      <c r="AM1932" s="60"/>
      <c r="AO1932" s="581"/>
      <c r="AP1932" s="581"/>
    </row>
    <row r="1933" spans="10:42">
      <c r="J1933" s="198"/>
      <c r="K1933" s="198"/>
      <c r="L1933" s="198"/>
      <c r="M1933" s="198"/>
      <c r="N1933" s="198"/>
      <c r="R1933" s="60"/>
      <c r="X1933" s="581"/>
      <c r="Y1933" s="581"/>
      <c r="Z1933" s="581"/>
      <c r="AA1933" s="581"/>
      <c r="AB1933" s="581"/>
      <c r="AC1933" s="581"/>
      <c r="AD1933" s="581"/>
      <c r="AE1933" s="581"/>
      <c r="AF1933" s="581"/>
      <c r="AG1933" s="581"/>
      <c r="AH1933" s="581"/>
      <c r="AJ1933" s="198"/>
      <c r="AM1933" s="60"/>
      <c r="AO1933" s="581"/>
      <c r="AP1933" s="581"/>
    </row>
    <row r="1934" spans="10:42">
      <c r="J1934" s="198"/>
      <c r="K1934" s="198"/>
      <c r="L1934" s="198"/>
      <c r="M1934" s="198"/>
      <c r="N1934" s="198"/>
      <c r="R1934" s="60"/>
      <c r="X1934" s="581"/>
      <c r="Y1934" s="581"/>
      <c r="Z1934" s="581"/>
      <c r="AA1934" s="581"/>
      <c r="AB1934" s="581"/>
      <c r="AC1934" s="581"/>
      <c r="AD1934" s="581"/>
      <c r="AE1934" s="581"/>
      <c r="AF1934" s="581"/>
      <c r="AG1934" s="581"/>
      <c r="AH1934" s="581"/>
      <c r="AJ1934" s="198"/>
      <c r="AM1934" s="60"/>
      <c r="AO1934" s="581"/>
      <c r="AP1934" s="581"/>
    </row>
    <row r="1935" spans="10:42">
      <c r="J1935" s="198"/>
      <c r="K1935" s="198"/>
      <c r="L1935" s="198"/>
      <c r="M1935" s="198"/>
      <c r="N1935" s="198"/>
      <c r="R1935" s="60"/>
      <c r="X1935" s="581"/>
      <c r="Y1935" s="581"/>
      <c r="Z1935" s="581"/>
      <c r="AA1935" s="581"/>
      <c r="AB1935" s="581"/>
      <c r="AC1935" s="581"/>
      <c r="AD1935" s="581"/>
      <c r="AE1935" s="581"/>
      <c r="AF1935" s="581"/>
      <c r="AG1935" s="581"/>
      <c r="AH1935" s="581"/>
      <c r="AJ1935" s="198"/>
      <c r="AM1935" s="60"/>
      <c r="AO1935" s="581"/>
      <c r="AP1935" s="581"/>
    </row>
    <row r="1936" spans="10:42">
      <c r="J1936" s="198"/>
      <c r="K1936" s="198"/>
      <c r="L1936" s="198"/>
      <c r="M1936" s="198"/>
      <c r="N1936" s="198"/>
      <c r="R1936" s="60"/>
      <c r="X1936" s="581"/>
      <c r="Y1936" s="581"/>
      <c r="Z1936" s="581"/>
      <c r="AA1936" s="581"/>
      <c r="AB1936" s="581"/>
      <c r="AC1936" s="581"/>
      <c r="AD1936" s="581"/>
      <c r="AE1936" s="581"/>
      <c r="AF1936" s="581"/>
      <c r="AG1936" s="581"/>
      <c r="AH1936" s="581"/>
      <c r="AJ1936" s="198"/>
      <c r="AM1936" s="60"/>
      <c r="AO1936" s="581"/>
      <c r="AP1936" s="581"/>
    </row>
    <row r="1937" spans="10:42">
      <c r="J1937" s="198"/>
      <c r="K1937" s="198"/>
      <c r="L1937" s="198"/>
      <c r="M1937" s="198"/>
      <c r="N1937" s="198"/>
      <c r="R1937" s="60"/>
      <c r="X1937" s="581"/>
      <c r="Y1937" s="581"/>
      <c r="Z1937" s="581"/>
      <c r="AA1937" s="581"/>
      <c r="AB1937" s="581"/>
      <c r="AC1937" s="581"/>
      <c r="AD1937" s="581"/>
      <c r="AE1937" s="581"/>
      <c r="AF1937" s="581"/>
      <c r="AG1937" s="581"/>
      <c r="AH1937" s="581"/>
      <c r="AJ1937" s="198"/>
      <c r="AM1937" s="60"/>
      <c r="AO1937" s="581"/>
      <c r="AP1937" s="581"/>
    </row>
    <row r="1938" spans="10:42">
      <c r="J1938" s="198"/>
      <c r="K1938" s="198"/>
      <c r="L1938" s="198"/>
      <c r="M1938" s="198"/>
      <c r="N1938" s="198"/>
      <c r="R1938" s="60"/>
      <c r="X1938" s="581"/>
      <c r="Y1938" s="581"/>
      <c r="Z1938" s="581"/>
      <c r="AA1938" s="581"/>
      <c r="AB1938" s="581"/>
      <c r="AC1938" s="581"/>
      <c r="AD1938" s="581"/>
      <c r="AE1938" s="581"/>
      <c r="AF1938" s="581"/>
      <c r="AG1938" s="581"/>
      <c r="AH1938" s="581"/>
      <c r="AJ1938" s="198"/>
      <c r="AM1938" s="60"/>
      <c r="AO1938" s="581"/>
      <c r="AP1938" s="581"/>
    </row>
    <row r="1939" spans="10:42">
      <c r="J1939" s="198"/>
      <c r="K1939" s="198"/>
      <c r="L1939" s="198"/>
      <c r="M1939" s="198"/>
      <c r="N1939" s="198"/>
      <c r="R1939" s="60"/>
      <c r="X1939" s="581"/>
      <c r="Y1939" s="581"/>
      <c r="Z1939" s="581"/>
      <c r="AA1939" s="581"/>
      <c r="AB1939" s="581"/>
      <c r="AC1939" s="581"/>
      <c r="AD1939" s="581"/>
      <c r="AE1939" s="581"/>
      <c r="AF1939" s="581"/>
      <c r="AG1939" s="581"/>
      <c r="AH1939" s="581"/>
      <c r="AJ1939" s="198"/>
      <c r="AM1939" s="60"/>
      <c r="AO1939" s="581"/>
      <c r="AP1939" s="581"/>
    </row>
    <row r="1940" spans="10:42">
      <c r="J1940" s="198"/>
      <c r="K1940" s="198"/>
      <c r="L1940" s="198"/>
      <c r="M1940" s="198"/>
      <c r="N1940" s="198"/>
      <c r="R1940" s="60"/>
      <c r="X1940" s="581"/>
      <c r="Y1940" s="581"/>
      <c r="Z1940" s="581"/>
      <c r="AA1940" s="581"/>
      <c r="AB1940" s="581"/>
      <c r="AC1940" s="581"/>
      <c r="AD1940" s="581"/>
      <c r="AE1940" s="581"/>
      <c r="AF1940" s="581"/>
      <c r="AG1940" s="581"/>
      <c r="AH1940" s="581"/>
      <c r="AJ1940" s="198"/>
      <c r="AM1940" s="60"/>
      <c r="AO1940" s="581"/>
      <c r="AP1940" s="581"/>
    </row>
    <row r="1941" spans="10:42">
      <c r="J1941" s="198"/>
      <c r="K1941" s="198"/>
      <c r="L1941" s="198"/>
      <c r="M1941" s="198"/>
      <c r="N1941" s="198"/>
      <c r="R1941" s="60"/>
      <c r="X1941" s="581"/>
      <c r="Y1941" s="581"/>
      <c r="Z1941" s="581"/>
      <c r="AA1941" s="581"/>
      <c r="AB1941" s="581"/>
      <c r="AC1941" s="581"/>
      <c r="AD1941" s="581"/>
      <c r="AE1941" s="581"/>
      <c r="AF1941" s="581"/>
      <c r="AG1941" s="581"/>
      <c r="AH1941" s="581"/>
      <c r="AJ1941" s="198"/>
      <c r="AM1941" s="60"/>
      <c r="AO1941" s="581"/>
      <c r="AP1941" s="581"/>
    </row>
    <row r="1942" spans="10:42">
      <c r="J1942" s="198"/>
      <c r="K1942" s="198"/>
      <c r="L1942" s="198"/>
      <c r="M1942" s="198"/>
      <c r="N1942" s="198"/>
      <c r="R1942" s="60"/>
      <c r="X1942" s="581"/>
      <c r="Y1942" s="581"/>
      <c r="Z1942" s="581"/>
      <c r="AA1942" s="581"/>
      <c r="AB1942" s="581"/>
      <c r="AC1942" s="581"/>
      <c r="AD1942" s="581"/>
      <c r="AE1942" s="581"/>
      <c r="AF1942" s="581"/>
      <c r="AG1942" s="581"/>
      <c r="AH1942" s="581"/>
      <c r="AJ1942" s="198"/>
      <c r="AM1942" s="60"/>
      <c r="AO1942" s="581"/>
      <c r="AP1942" s="581"/>
    </row>
    <row r="1943" spans="10:42">
      <c r="J1943" s="198"/>
      <c r="K1943" s="198"/>
      <c r="L1943" s="198"/>
      <c r="M1943" s="198"/>
      <c r="N1943" s="198"/>
      <c r="R1943" s="60"/>
      <c r="X1943" s="581"/>
      <c r="Y1943" s="581"/>
      <c r="Z1943" s="581"/>
      <c r="AA1943" s="581"/>
      <c r="AB1943" s="581"/>
      <c r="AC1943" s="581"/>
      <c r="AD1943" s="581"/>
      <c r="AE1943" s="581"/>
      <c r="AF1943" s="581"/>
      <c r="AG1943" s="581"/>
      <c r="AH1943" s="581"/>
      <c r="AJ1943" s="198"/>
      <c r="AM1943" s="60"/>
      <c r="AO1943" s="581"/>
      <c r="AP1943" s="581"/>
    </row>
    <row r="1944" spans="10:42">
      <c r="J1944" s="198"/>
      <c r="K1944" s="198"/>
      <c r="L1944" s="198"/>
      <c r="M1944" s="198"/>
      <c r="N1944" s="198"/>
      <c r="R1944" s="60"/>
      <c r="X1944" s="581"/>
      <c r="Y1944" s="581"/>
      <c r="Z1944" s="581"/>
      <c r="AA1944" s="581"/>
      <c r="AB1944" s="581"/>
      <c r="AC1944" s="581"/>
      <c r="AD1944" s="581"/>
      <c r="AE1944" s="581"/>
      <c r="AF1944" s="581"/>
      <c r="AG1944" s="581"/>
      <c r="AH1944" s="581"/>
      <c r="AJ1944" s="198"/>
      <c r="AM1944" s="60"/>
      <c r="AO1944" s="581"/>
      <c r="AP1944" s="581"/>
    </row>
    <row r="1945" spans="10:42">
      <c r="J1945" s="198"/>
      <c r="K1945" s="198"/>
      <c r="L1945" s="198"/>
      <c r="M1945" s="198"/>
      <c r="N1945" s="198"/>
      <c r="R1945" s="60"/>
      <c r="X1945" s="581"/>
      <c r="Y1945" s="581"/>
      <c r="Z1945" s="581"/>
      <c r="AA1945" s="581"/>
      <c r="AB1945" s="581"/>
      <c r="AC1945" s="581"/>
      <c r="AD1945" s="581"/>
      <c r="AE1945" s="581"/>
      <c r="AF1945" s="581"/>
      <c r="AG1945" s="581"/>
      <c r="AH1945" s="581"/>
      <c r="AJ1945" s="198"/>
      <c r="AM1945" s="60"/>
      <c r="AO1945" s="581"/>
      <c r="AP1945" s="581"/>
    </row>
    <row r="1946" spans="10:42">
      <c r="J1946" s="198"/>
      <c r="K1946" s="198"/>
      <c r="L1946" s="198"/>
      <c r="M1946" s="198"/>
      <c r="N1946" s="198"/>
      <c r="R1946" s="60"/>
      <c r="X1946" s="581"/>
      <c r="Y1946" s="581"/>
      <c r="Z1946" s="581"/>
      <c r="AA1946" s="581"/>
      <c r="AB1946" s="581"/>
      <c r="AC1946" s="581"/>
      <c r="AD1946" s="581"/>
      <c r="AE1946" s="581"/>
      <c r="AF1946" s="581"/>
      <c r="AG1946" s="581"/>
      <c r="AH1946" s="581"/>
      <c r="AJ1946" s="198"/>
      <c r="AM1946" s="60"/>
      <c r="AO1946" s="581"/>
      <c r="AP1946" s="581"/>
    </row>
    <row r="1947" spans="10:42">
      <c r="J1947" s="198"/>
      <c r="K1947" s="198"/>
      <c r="L1947" s="198"/>
      <c r="M1947" s="198"/>
      <c r="N1947" s="198"/>
      <c r="R1947" s="60"/>
      <c r="X1947" s="581"/>
      <c r="Y1947" s="581"/>
      <c r="Z1947" s="581"/>
      <c r="AA1947" s="581"/>
      <c r="AB1947" s="581"/>
      <c r="AC1947" s="581"/>
      <c r="AD1947" s="581"/>
      <c r="AE1947" s="581"/>
      <c r="AF1947" s="581"/>
      <c r="AG1947" s="581"/>
      <c r="AH1947" s="581"/>
      <c r="AJ1947" s="198"/>
      <c r="AM1947" s="60"/>
      <c r="AO1947" s="581"/>
      <c r="AP1947" s="581"/>
    </row>
    <row r="1948" spans="10:42">
      <c r="J1948" s="198"/>
      <c r="K1948" s="198"/>
      <c r="L1948" s="198"/>
      <c r="M1948" s="198"/>
      <c r="N1948" s="198"/>
      <c r="R1948" s="60"/>
      <c r="X1948" s="581"/>
      <c r="Y1948" s="581"/>
      <c r="Z1948" s="581"/>
      <c r="AA1948" s="581"/>
      <c r="AB1948" s="581"/>
      <c r="AC1948" s="581"/>
      <c r="AD1948" s="581"/>
      <c r="AE1948" s="581"/>
      <c r="AF1948" s="581"/>
      <c r="AG1948" s="581"/>
      <c r="AH1948" s="581"/>
      <c r="AJ1948" s="198"/>
      <c r="AM1948" s="60"/>
      <c r="AO1948" s="581"/>
      <c r="AP1948" s="581"/>
    </row>
    <row r="1949" spans="10:42">
      <c r="J1949" s="198"/>
      <c r="K1949" s="198"/>
      <c r="L1949" s="198"/>
      <c r="M1949" s="198"/>
      <c r="N1949" s="198"/>
      <c r="R1949" s="60"/>
      <c r="X1949" s="581"/>
      <c r="Y1949" s="581"/>
      <c r="Z1949" s="581"/>
      <c r="AA1949" s="581"/>
      <c r="AB1949" s="581"/>
      <c r="AC1949" s="581"/>
      <c r="AD1949" s="581"/>
      <c r="AE1949" s="581"/>
      <c r="AF1949" s="581"/>
      <c r="AG1949" s="581"/>
      <c r="AH1949" s="581"/>
      <c r="AJ1949" s="198"/>
      <c r="AM1949" s="60"/>
      <c r="AO1949" s="581"/>
      <c r="AP1949" s="581"/>
    </row>
    <row r="1950" spans="10:42">
      <c r="J1950" s="198"/>
      <c r="K1950" s="198"/>
      <c r="L1950" s="198"/>
      <c r="M1950" s="198"/>
      <c r="N1950" s="198"/>
      <c r="R1950" s="60"/>
      <c r="X1950" s="581"/>
      <c r="Y1950" s="581"/>
      <c r="Z1950" s="581"/>
      <c r="AA1950" s="581"/>
      <c r="AB1950" s="581"/>
      <c r="AC1950" s="581"/>
      <c r="AD1950" s="581"/>
      <c r="AE1950" s="581"/>
      <c r="AF1950" s="581"/>
      <c r="AG1950" s="581"/>
      <c r="AH1950" s="581"/>
      <c r="AJ1950" s="198"/>
      <c r="AM1950" s="60"/>
      <c r="AO1950" s="581"/>
      <c r="AP1950" s="581"/>
    </row>
    <row r="1951" spans="10:42">
      <c r="J1951" s="198"/>
      <c r="K1951" s="198"/>
      <c r="L1951" s="198"/>
      <c r="M1951" s="198"/>
      <c r="N1951" s="198"/>
      <c r="R1951" s="60"/>
      <c r="X1951" s="581"/>
      <c r="Y1951" s="581"/>
      <c r="Z1951" s="581"/>
      <c r="AA1951" s="581"/>
      <c r="AB1951" s="581"/>
      <c r="AC1951" s="581"/>
      <c r="AD1951" s="581"/>
      <c r="AE1951" s="581"/>
      <c r="AF1951" s="581"/>
      <c r="AG1951" s="581"/>
      <c r="AH1951" s="581"/>
      <c r="AJ1951" s="198"/>
      <c r="AM1951" s="60"/>
      <c r="AO1951" s="581"/>
      <c r="AP1951" s="581"/>
    </row>
    <row r="1952" spans="10:42">
      <c r="J1952" s="198"/>
      <c r="K1952" s="198"/>
      <c r="L1952" s="198"/>
      <c r="M1952" s="198"/>
      <c r="N1952" s="198"/>
      <c r="R1952" s="60"/>
      <c r="X1952" s="581"/>
      <c r="Y1952" s="581"/>
      <c r="Z1952" s="581"/>
      <c r="AA1952" s="581"/>
      <c r="AB1952" s="581"/>
      <c r="AC1952" s="581"/>
      <c r="AD1952" s="581"/>
      <c r="AE1952" s="581"/>
      <c r="AF1952" s="581"/>
      <c r="AG1952" s="581"/>
      <c r="AH1952" s="581"/>
      <c r="AJ1952" s="198"/>
      <c r="AM1952" s="60"/>
      <c r="AO1952" s="581"/>
      <c r="AP1952" s="581"/>
    </row>
    <row r="1953" spans="10:42">
      <c r="J1953" s="198"/>
      <c r="K1953" s="198"/>
      <c r="L1953" s="198"/>
      <c r="M1953" s="198"/>
      <c r="N1953" s="198"/>
      <c r="R1953" s="60"/>
      <c r="X1953" s="581"/>
      <c r="Y1953" s="581"/>
      <c r="Z1953" s="581"/>
      <c r="AA1953" s="581"/>
      <c r="AB1953" s="581"/>
      <c r="AC1953" s="581"/>
      <c r="AD1953" s="581"/>
      <c r="AE1953" s="581"/>
      <c r="AF1953" s="581"/>
      <c r="AG1953" s="581"/>
      <c r="AH1953" s="581"/>
      <c r="AJ1953" s="198"/>
      <c r="AM1953" s="60"/>
      <c r="AO1953" s="581"/>
      <c r="AP1953" s="581"/>
    </row>
    <row r="1954" spans="10:42">
      <c r="J1954" s="198"/>
      <c r="K1954" s="198"/>
      <c r="L1954" s="198"/>
      <c r="M1954" s="198"/>
      <c r="N1954" s="198"/>
      <c r="R1954" s="60"/>
      <c r="X1954" s="581"/>
      <c r="Y1954" s="581"/>
      <c r="Z1954" s="581"/>
      <c r="AA1954" s="581"/>
      <c r="AB1954" s="581"/>
      <c r="AC1954" s="581"/>
      <c r="AD1954" s="581"/>
      <c r="AE1954" s="581"/>
      <c r="AF1954" s="581"/>
      <c r="AG1954" s="581"/>
      <c r="AH1954" s="581"/>
      <c r="AJ1954" s="198"/>
      <c r="AM1954" s="60"/>
      <c r="AO1954" s="581"/>
      <c r="AP1954" s="581"/>
    </row>
    <row r="1955" spans="10:42">
      <c r="J1955" s="198"/>
      <c r="K1955" s="198"/>
      <c r="L1955" s="198"/>
      <c r="M1955" s="198"/>
      <c r="N1955" s="198"/>
      <c r="R1955" s="60"/>
      <c r="X1955" s="581"/>
      <c r="Y1955" s="581"/>
      <c r="Z1955" s="581"/>
      <c r="AA1955" s="581"/>
      <c r="AB1955" s="581"/>
      <c r="AC1955" s="581"/>
      <c r="AD1955" s="581"/>
      <c r="AE1955" s="581"/>
      <c r="AF1955" s="581"/>
      <c r="AG1955" s="581"/>
      <c r="AH1955" s="581"/>
      <c r="AJ1955" s="198"/>
      <c r="AM1955" s="60"/>
      <c r="AO1955" s="581"/>
      <c r="AP1955" s="581"/>
    </row>
    <row r="1956" spans="10:42">
      <c r="J1956" s="198"/>
      <c r="K1956" s="198"/>
      <c r="L1956" s="198"/>
      <c r="M1956" s="198"/>
      <c r="N1956" s="198"/>
      <c r="R1956" s="60"/>
      <c r="X1956" s="581"/>
      <c r="Y1956" s="581"/>
      <c r="Z1956" s="581"/>
      <c r="AA1956" s="581"/>
      <c r="AB1956" s="581"/>
      <c r="AC1956" s="581"/>
      <c r="AD1956" s="581"/>
      <c r="AE1956" s="581"/>
      <c r="AF1956" s="581"/>
      <c r="AG1956" s="581"/>
      <c r="AH1956" s="581"/>
      <c r="AJ1956" s="198"/>
      <c r="AM1956" s="60"/>
      <c r="AO1956" s="581"/>
      <c r="AP1956" s="581"/>
    </row>
    <row r="1957" spans="10:42">
      <c r="J1957" s="198"/>
      <c r="K1957" s="198"/>
      <c r="L1957" s="198"/>
      <c r="M1957" s="198"/>
      <c r="N1957" s="198"/>
      <c r="R1957" s="60"/>
      <c r="X1957" s="581"/>
      <c r="Y1957" s="581"/>
      <c r="Z1957" s="581"/>
      <c r="AA1957" s="581"/>
      <c r="AB1957" s="581"/>
      <c r="AC1957" s="581"/>
      <c r="AD1957" s="581"/>
      <c r="AE1957" s="581"/>
      <c r="AF1957" s="581"/>
      <c r="AG1957" s="581"/>
      <c r="AH1957" s="581"/>
      <c r="AJ1957" s="198"/>
      <c r="AM1957" s="60"/>
      <c r="AO1957" s="581"/>
      <c r="AP1957" s="581"/>
    </row>
    <row r="1958" spans="10:42">
      <c r="J1958" s="198"/>
      <c r="K1958" s="198"/>
      <c r="L1958" s="198"/>
      <c r="M1958" s="198"/>
      <c r="N1958" s="198"/>
      <c r="R1958" s="60"/>
      <c r="X1958" s="581"/>
      <c r="Y1958" s="581"/>
      <c r="Z1958" s="581"/>
      <c r="AA1958" s="581"/>
      <c r="AB1958" s="581"/>
      <c r="AC1958" s="581"/>
      <c r="AD1958" s="581"/>
      <c r="AE1958" s="581"/>
      <c r="AF1958" s="581"/>
      <c r="AG1958" s="581"/>
      <c r="AH1958" s="581"/>
      <c r="AJ1958" s="198"/>
      <c r="AM1958" s="60"/>
      <c r="AO1958" s="581"/>
      <c r="AP1958" s="581"/>
    </row>
    <row r="1959" spans="10:42">
      <c r="J1959" s="198"/>
      <c r="K1959" s="198"/>
      <c r="L1959" s="198"/>
      <c r="M1959" s="198"/>
      <c r="N1959" s="198"/>
      <c r="R1959" s="60"/>
      <c r="X1959" s="581"/>
      <c r="Y1959" s="581"/>
      <c r="Z1959" s="581"/>
      <c r="AA1959" s="581"/>
      <c r="AB1959" s="581"/>
      <c r="AC1959" s="581"/>
      <c r="AD1959" s="581"/>
      <c r="AE1959" s="581"/>
      <c r="AF1959" s="581"/>
      <c r="AG1959" s="581"/>
      <c r="AH1959" s="581"/>
      <c r="AJ1959" s="198"/>
      <c r="AM1959" s="60"/>
      <c r="AO1959" s="581"/>
      <c r="AP1959" s="581"/>
    </row>
    <row r="1960" spans="10:42">
      <c r="J1960" s="198"/>
      <c r="K1960" s="198"/>
      <c r="L1960" s="198"/>
      <c r="M1960" s="198"/>
      <c r="N1960" s="198"/>
      <c r="R1960" s="60"/>
      <c r="X1960" s="581"/>
      <c r="Y1960" s="581"/>
      <c r="Z1960" s="581"/>
      <c r="AA1960" s="581"/>
      <c r="AB1960" s="581"/>
      <c r="AC1960" s="581"/>
      <c r="AD1960" s="581"/>
      <c r="AE1960" s="581"/>
      <c r="AF1960" s="581"/>
      <c r="AG1960" s="581"/>
      <c r="AH1960" s="581"/>
      <c r="AJ1960" s="198"/>
      <c r="AM1960" s="60"/>
      <c r="AO1960" s="581"/>
      <c r="AP1960" s="581"/>
    </row>
    <row r="1961" spans="10:42">
      <c r="J1961" s="198"/>
      <c r="K1961" s="198"/>
      <c r="L1961" s="198"/>
      <c r="M1961" s="198"/>
      <c r="N1961" s="198"/>
      <c r="R1961" s="60"/>
      <c r="X1961" s="581"/>
      <c r="Y1961" s="581"/>
      <c r="Z1961" s="581"/>
      <c r="AA1961" s="581"/>
      <c r="AB1961" s="581"/>
      <c r="AC1961" s="581"/>
      <c r="AD1961" s="581"/>
      <c r="AE1961" s="581"/>
      <c r="AF1961" s="581"/>
      <c r="AG1961" s="581"/>
      <c r="AH1961" s="581"/>
      <c r="AJ1961" s="198"/>
      <c r="AM1961" s="60"/>
      <c r="AO1961" s="581"/>
      <c r="AP1961" s="581"/>
    </row>
    <row r="1962" spans="10:42">
      <c r="J1962" s="198"/>
      <c r="K1962" s="198"/>
      <c r="L1962" s="198"/>
      <c r="M1962" s="198"/>
      <c r="N1962" s="198"/>
      <c r="R1962" s="60"/>
      <c r="X1962" s="581"/>
      <c r="Y1962" s="581"/>
      <c r="Z1962" s="581"/>
      <c r="AA1962" s="581"/>
      <c r="AB1962" s="581"/>
      <c r="AC1962" s="581"/>
      <c r="AD1962" s="581"/>
      <c r="AE1962" s="581"/>
      <c r="AF1962" s="581"/>
      <c r="AG1962" s="581"/>
      <c r="AH1962" s="581"/>
      <c r="AJ1962" s="198"/>
      <c r="AM1962" s="60"/>
      <c r="AO1962" s="581"/>
      <c r="AP1962" s="581"/>
    </row>
    <row r="1963" spans="10:42">
      <c r="J1963" s="198"/>
      <c r="K1963" s="198"/>
      <c r="L1963" s="198"/>
      <c r="M1963" s="198"/>
      <c r="N1963" s="198"/>
      <c r="R1963" s="60"/>
      <c r="X1963" s="581"/>
      <c r="Y1963" s="581"/>
      <c r="Z1963" s="581"/>
      <c r="AA1963" s="581"/>
      <c r="AB1963" s="581"/>
      <c r="AC1963" s="581"/>
      <c r="AD1963" s="581"/>
      <c r="AE1963" s="581"/>
      <c r="AF1963" s="581"/>
      <c r="AG1963" s="581"/>
      <c r="AH1963" s="581"/>
      <c r="AJ1963" s="198"/>
      <c r="AM1963" s="60"/>
      <c r="AO1963" s="581"/>
      <c r="AP1963" s="581"/>
    </row>
    <row r="1964" spans="10:42">
      <c r="J1964" s="198"/>
      <c r="K1964" s="198"/>
      <c r="L1964" s="198"/>
      <c r="M1964" s="198"/>
      <c r="N1964" s="198"/>
      <c r="R1964" s="60"/>
      <c r="X1964" s="581"/>
      <c r="Y1964" s="581"/>
      <c r="Z1964" s="581"/>
      <c r="AA1964" s="581"/>
      <c r="AB1964" s="581"/>
      <c r="AC1964" s="581"/>
      <c r="AD1964" s="581"/>
      <c r="AE1964" s="581"/>
      <c r="AF1964" s="581"/>
      <c r="AG1964" s="581"/>
      <c r="AH1964" s="581"/>
      <c r="AJ1964" s="198"/>
      <c r="AM1964" s="60"/>
      <c r="AO1964" s="581"/>
      <c r="AP1964" s="581"/>
    </row>
    <row r="1965" spans="10:42">
      <c r="J1965" s="198"/>
      <c r="K1965" s="198"/>
      <c r="L1965" s="198"/>
      <c r="M1965" s="198"/>
      <c r="N1965" s="198"/>
      <c r="R1965" s="60"/>
      <c r="X1965" s="581"/>
      <c r="Y1965" s="581"/>
      <c r="Z1965" s="581"/>
      <c r="AA1965" s="581"/>
      <c r="AB1965" s="581"/>
      <c r="AC1965" s="581"/>
      <c r="AD1965" s="581"/>
      <c r="AE1965" s="581"/>
      <c r="AF1965" s="581"/>
      <c r="AG1965" s="581"/>
      <c r="AH1965" s="581"/>
      <c r="AJ1965" s="198"/>
      <c r="AM1965" s="60"/>
      <c r="AO1965" s="581"/>
      <c r="AP1965" s="581"/>
    </row>
    <row r="1966" spans="10:42">
      <c r="J1966" s="198"/>
      <c r="K1966" s="198"/>
      <c r="L1966" s="198"/>
      <c r="M1966" s="198"/>
      <c r="N1966" s="198"/>
      <c r="R1966" s="60"/>
      <c r="X1966" s="581"/>
      <c r="Y1966" s="581"/>
      <c r="Z1966" s="581"/>
      <c r="AA1966" s="581"/>
      <c r="AB1966" s="581"/>
      <c r="AC1966" s="581"/>
      <c r="AD1966" s="581"/>
      <c r="AE1966" s="581"/>
      <c r="AF1966" s="581"/>
      <c r="AG1966" s="581"/>
      <c r="AH1966" s="581"/>
      <c r="AJ1966" s="198"/>
      <c r="AM1966" s="60"/>
      <c r="AO1966" s="581"/>
      <c r="AP1966" s="581"/>
    </row>
    <row r="1967" spans="10:42">
      <c r="J1967" s="198"/>
      <c r="K1967" s="198"/>
      <c r="L1967" s="198"/>
      <c r="M1967" s="198"/>
      <c r="N1967" s="198"/>
      <c r="R1967" s="60"/>
      <c r="X1967" s="581"/>
      <c r="Y1967" s="581"/>
      <c r="Z1967" s="581"/>
      <c r="AA1967" s="581"/>
      <c r="AB1967" s="581"/>
      <c r="AC1967" s="581"/>
      <c r="AD1967" s="581"/>
      <c r="AE1967" s="581"/>
      <c r="AF1967" s="581"/>
      <c r="AG1967" s="581"/>
      <c r="AH1967" s="581"/>
      <c r="AJ1967" s="198"/>
      <c r="AM1967" s="60"/>
      <c r="AO1967" s="581"/>
      <c r="AP1967" s="581"/>
    </row>
    <row r="1968" spans="10:42">
      <c r="J1968" s="198"/>
      <c r="K1968" s="198"/>
      <c r="L1968" s="198"/>
      <c r="M1968" s="198"/>
      <c r="N1968" s="198"/>
      <c r="R1968" s="60"/>
      <c r="X1968" s="581"/>
      <c r="Y1968" s="581"/>
      <c r="Z1968" s="581"/>
      <c r="AA1968" s="581"/>
      <c r="AB1968" s="581"/>
      <c r="AC1968" s="581"/>
      <c r="AD1968" s="581"/>
      <c r="AE1968" s="581"/>
      <c r="AF1968" s="581"/>
      <c r="AG1968" s="581"/>
      <c r="AH1968" s="581"/>
      <c r="AJ1968" s="198"/>
      <c r="AM1968" s="60"/>
      <c r="AO1968" s="581"/>
      <c r="AP1968" s="581"/>
    </row>
    <row r="1969" spans="10:42">
      <c r="J1969" s="198"/>
      <c r="K1969" s="198"/>
      <c r="L1969" s="198"/>
      <c r="M1969" s="198"/>
      <c r="N1969" s="198"/>
      <c r="R1969" s="60"/>
      <c r="X1969" s="581"/>
      <c r="Y1969" s="581"/>
      <c r="Z1969" s="581"/>
      <c r="AA1969" s="581"/>
      <c r="AB1969" s="581"/>
      <c r="AC1969" s="581"/>
      <c r="AD1969" s="581"/>
      <c r="AE1969" s="581"/>
      <c r="AF1969" s="581"/>
      <c r="AG1969" s="581"/>
      <c r="AH1969" s="581"/>
      <c r="AJ1969" s="198"/>
      <c r="AM1969" s="60"/>
      <c r="AO1969" s="581"/>
      <c r="AP1969" s="581"/>
    </row>
    <row r="1970" spans="10:42">
      <c r="J1970" s="198"/>
      <c r="K1970" s="198"/>
      <c r="L1970" s="198"/>
      <c r="M1970" s="198"/>
      <c r="N1970" s="198"/>
      <c r="R1970" s="60"/>
      <c r="X1970" s="581"/>
      <c r="Y1970" s="581"/>
      <c r="Z1970" s="581"/>
      <c r="AA1970" s="581"/>
      <c r="AB1970" s="581"/>
      <c r="AC1970" s="581"/>
      <c r="AD1970" s="581"/>
      <c r="AE1970" s="581"/>
      <c r="AF1970" s="581"/>
      <c r="AG1970" s="581"/>
      <c r="AH1970" s="581"/>
      <c r="AJ1970" s="198"/>
      <c r="AM1970" s="60"/>
      <c r="AO1970" s="581"/>
      <c r="AP1970" s="581"/>
    </row>
    <row r="1971" spans="10:42">
      <c r="J1971" s="198"/>
      <c r="K1971" s="198"/>
      <c r="L1971" s="198"/>
      <c r="M1971" s="198"/>
      <c r="N1971" s="198"/>
      <c r="R1971" s="60"/>
      <c r="X1971" s="581"/>
      <c r="Y1971" s="581"/>
      <c r="Z1971" s="581"/>
      <c r="AA1971" s="581"/>
      <c r="AB1971" s="581"/>
      <c r="AC1971" s="581"/>
      <c r="AD1971" s="581"/>
      <c r="AE1971" s="581"/>
      <c r="AF1971" s="581"/>
      <c r="AG1971" s="581"/>
      <c r="AH1971" s="581"/>
      <c r="AJ1971" s="198"/>
      <c r="AM1971" s="60"/>
      <c r="AO1971" s="581"/>
      <c r="AP1971" s="581"/>
    </row>
    <row r="1972" spans="10:42">
      <c r="J1972" s="198"/>
      <c r="K1972" s="198"/>
      <c r="L1972" s="198"/>
      <c r="M1972" s="198"/>
      <c r="N1972" s="198"/>
      <c r="R1972" s="60"/>
      <c r="X1972" s="581"/>
      <c r="Y1972" s="581"/>
      <c r="Z1972" s="581"/>
      <c r="AA1972" s="581"/>
      <c r="AB1972" s="581"/>
      <c r="AC1972" s="581"/>
      <c r="AD1972" s="581"/>
      <c r="AE1972" s="581"/>
      <c r="AF1972" s="581"/>
      <c r="AG1972" s="581"/>
      <c r="AH1972" s="581"/>
      <c r="AJ1972" s="198"/>
      <c r="AM1972" s="60"/>
      <c r="AO1972" s="581"/>
      <c r="AP1972" s="581"/>
    </row>
    <row r="1973" spans="10:42">
      <c r="J1973" s="198"/>
      <c r="K1973" s="198"/>
      <c r="L1973" s="198"/>
      <c r="M1973" s="198"/>
      <c r="N1973" s="198"/>
      <c r="R1973" s="60"/>
      <c r="X1973" s="581"/>
      <c r="Y1973" s="581"/>
      <c r="Z1973" s="581"/>
      <c r="AA1973" s="581"/>
      <c r="AB1973" s="581"/>
      <c r="AC1973" s="581"/>
      <c r="AD1973" s="581"/>
      <c r="AE1973" s="581"/>
      <c r="AF1973" s="581"/>
      <c r="AG1973" s="581"/>
      <c r="AH1973" s="581"/>
      <c r="AJ1973" s="198"/>
      <c r="AM1973" s="60"/>
      <c r="AO1973" s="581"/>
      <c r="AP1973" s="581"/>
    </row>
    <row r="1974" spans="10:42">
      <c r="J1974" s="198"/>
      <c r="K1974" s="198"/>
      <c r="L1974" s="198"/>
      <c r="M1974" s="198"/>
      <c r="N1974" s="198"/>
      <c r="R1974" s="60"/>
      <c r="X1974" s="581"/>
      <c r="Y1974" s="581"/>
      <c r="Z1974" s="581"/>
      <c r="AA1974" s="581"/>
      <c r="AB1974" s="581"/>
      <c r="AC1974" s="581"/>
      <c r="AD1974" s="581"/>
      <c r="AE1974" s="581"/>
      <c r="AF1974" s="581"/>
      <c r="AG1974" s="581"/>
      <c r="AH1974" s="581"/>
      <c r="AJ1974" s="198"/>
      <c r="AM1974" s="60"/>
      <c r="AO1974" s="581"/>
      <c r="AP1974" s="581"/>
    </row>
    <row r="1975" spans="10:42">
      <c r="J1975" s="198"/>
      <c r="K1975" s="198"/>
      <c r="L1975" s="198"/>
      <c r="M1975" s="198"/>
      <c r="N1975" s="198"/>
      <c r="R1975" s="60"/>
      <c r="X1975" s="581"/>
      <c r="Y1975" s="581"/>
      <c r="Z1975" s="581"/>
      <c r="AA1975" s="581"/>
      <c r="AB1975" s="581"/>
      <c r="AC1975" s="581"/>
      <c r="AD1975" s="581"/>
      <c r="AE1975" s="581"/>
      <c r="AF1975" s="581"/>
      <c r="AG1975" s="581"/>
      <c r="AH1975" s="581"/>
      <c r="AJ1975" s="198"/>
      <c r="AM1975" s="60"/>
      <c r="AO1975" s="581"/>
      <c r="AP1975" s="581"/>
    </row>
    <row r="1976" spans="10:42">
      <c r="J1976" s="198"/>
      <c r="K1976" s="198"/>
      <c r="L1976" s="198"/>
      <c r="M1976" s="198"/>
      <c r="N1976" s="198"/>
      <c r="R1976" s="60"/>
      <c r="X1976" s="581"/>
      <c r="Y1976" s="581"/>
      <c r="Z1976" s="581"/>
      <c r="AA1976" s="581"/>
      <c r="AB1976" s="581"/>
      <c r="AC1976" s="581"/>
      <c r="AD1976" s="581"/>
      <c r="AE1976" s="581"/>
      <c r="AF1976" s="581"/>
      <c r="AG1976" s="581"/>
      <c r="AH1976" s="581"/>
      <c r="AJ1976" s="198"/>
      <c r="AM1976" s="60"/>
      <c r="AO1976" s="581"/>
      <c r="AP1976" s="581"/>
    </row>
    <row r="1977" spans="10:42">
      <c r="J1977" s="198"/>
      <c r="K1977" s="198"/>
      <c r="L1977" s="198"/>
      <c r="M1977" s="198"/>
      <c r="N1977" s="198"/>
      <c r="R1977" s="60"/>
      <c r="X1977" s="581"/>
      <c r="Y1977" s="581"/>
      <c r="Z1977" s="581"/>
      <c r="AA1977" s="581"/>
      <c r="AB1977" s="581"/>
      <c r="AC1977" s="581"/>
      <c r="AD1977" s="581"/>
      <c r="AE1977" s="581"/>
      <c r="AF1977" s="581"/>
      <c r="AG1977" s="581"/>
      <c r="AH1977" s="581"/>
      <c r="AJ1977" s="198"/>
      <c r="AM1977" s="60"/>
      <c r="AO1977" s="581"/>
      <c r="AP1977" s="581"/>
    </row>
    <row r="1978" spans="10:42">
      <c r="J1978" s="198"/>
      <c r="K1978" s="198"/>
      <c r="L1978" s="198"/>
      <c r="M1978" s="198"/>
      <c r="N1978" s="198"/>
      <c r="R1978" s="60"/>
      <c r="X1978" s="581"/>
      <c r="Y1978" s="581"/>
      <c r="Z1978" s="581"/>
      <c r="AA1978" s="581"/>
      <c r="AB1978" s="581"/>
      <c r="AC1978" s="581"/>
      <c r="AD1978" s="581"/>
      <c r="AE1978" s="581"/>
      <c r="AF1978" s="581"/>
      <c r="AG1978" s="581"/>
      <c r="AH1978" s="581"/>
      <c r="AJ1978" s="198"/>
      <c r="AM1978" s="60"/>
      <c r="AO1978" s="581"/>
      <c r="AP1978" s="581"/>
    </row>
    <row r="1979" spans="10:42">
      <c r="J1979" s="198"/>
      <c r="K1979" s="198"/>
      <c r="L1979" s="198"/>
      <c r="M1979" s="198"/>
      <c r="N1979" s="198"/>
      <c r="R1979" s="60"/>
      <c r="X1979" s="581"/>
      <c r="Y1979" s="581"/>
      <c r="Z1979" s="581"/>
      <c r="AA1979" s="581"/>
      <c r="AB1979" s="581"/>
      <c r="AC1979" s="581"/>
      <c r="AD1979" s="581"/>
      <c r="AE1979" s="581"/>
      <c r="AF1979" s="581"/>
      <c r="AG1979" s="581"/>
      <c r="AH1979" s="581"/>
      <c r="AJ1979" s="198"/>
      <c r="AM1979" s="60"/>
      <c r="AO1979" s="581"/>
      <c r="AP1979" s="581"/>
    </row>
    <row r="1980" spans="10:42">
      <c r="J1980" s="198"/>
      <c r="K1980" s="198"/>
      <c r="L1980" s="198"/>
      <c r="M1980" s="198"/>
      <c r="N1980" s="198"/>
      <c r="R1980" s="60"/>
      <c r="X1980" s="581"/>
      <c r="Y1980" s="581"/>
      <c r="Z1980" s="581"/>
      <c r="AA1980" s="581"/>
      <c r="AB1980" s="581"/>
      <c r="AC1980" s="581"/>
      <c r="AD1980" s="581"/>
      <c r="AE1980" s="581"/>
      <c r="AF1980" s="581"/>
      <c r="AG1980" s="581"/>
      <c r="AH1980" s="581"/>
      <c r="AJ1980" s="198"/>
      <c r="AM1980" s="60"/>
      <c r="AO1980" s="581"/>
      <c r="AP1980" s="581"/>
    </row>
    <row r="1981" spans="10:42">
      <c r="J1981" s="198"/>
      <c r="K1981" s="198"/>
      <c r="L1981" s="198"/>
      <c r="M1981" s="198"/>
      <c r="N1981" s="198"/>
      <c r="R1981" s="60"/>
      <c r="X1981" s="581"/>
      <c r="Y1981" s="581"/>
      <c r="Z1981" s="581"/>
      <c r="AA1981" s="581"/>
      <c r="AB1981" s="581"/>
      <c r="AC1981" s="581"/>
      <c r="AD1981" s="581"/>
      <c r="AE1981" s="581"/>
      <c r="AF1981" s="581"/>
      <c r="AG1981" s="581"/>
      <c r="AH1981" s="581"/>
      <c r="AJ1981" s="198"/>
      <c r="AM1981" s="60"/>
      <c r="AO1981" s="581"/>
      <c r="AP1981" s="581"/>
    </row>
    <row r="1982" spans="10:42">
      <c r="J1982" s="198"/>
      <c r="K1982" s="198"/>
      <c r="L1982" s="198"/>
      <c r="M1982" s="198"/>
      <c r="N1982" s="198"/>
      <c r="R1982" s="60"/>
      <c r="X1982" s="581"/>
      <c r="Y1982" s="581"/>
      <c r="Z1982" s="581"/>
      <c r="AA1982" s="581"/>
      <c r="AB1982" s="581"/>
      <c r="AC1982" s="581"/>
      <c r="AD1982" s="581"/>
      <c r="AE1982" s="581"/>
      <c r="AF1982" s="581"/>
      <c r="AG1982" s="581"/>
      <c r="AH1982" s="581"/>
      <c r="AJ1982" s="198"/>
      <c r="AM1982" s="60"/>
      <c r="AO1982" s="581"/>
      <c r="AP1982" s="581"/>
    </row>
    <row r="1983" spans="10:42">
      <c r="J1983" s="198"/>
      <c r="K1983" s="198"/>
      <c r="L1983" s="198"/>
      <c r="M1983" s="198"/>
      <c r="N1983" s="198"/>
      <c r="R1983" s="60"/>
      <c r="X1983" s="581"/>
      <c r="Y1983" s="581"/>
      <c r="Z1983" s="581"/>
      <c r="AA1983" s="581"/>
      <c r="AB1983" s="581"/>
      <c r="AC1983" s="581"/>
      <c r="AD1983" s="581"/>
      <c r="AE1983" s="581"/>
      <c r="AF1983" s="581"/>
      <c r="AG1983" s="581"/>
      <c r="AH1983" s="581"/>
      <c r="AJ1983" s="198"/>
      <c r="AM1983" s="60"/>
      <c r="AO1983" s="581"/>
      <c r="AP1983" s="581"/>
    </row>
    <row r="1984" spans="10:42">
      <c r="J1984" s="198"/>
      <c r="K1984" s="198"/>
      <c r="L1984" s="198"/>
      <c r="M1984" s="198"/>
      <c r="N1984" s="198"/>
      <c r="R1984" s="60"/>
      <c r="X1984" s="581"/>
      <c r="Y1984" s="581"/>
      <c r="Z1984" s="581"/>
      <c r="AA1984" s="581"/>
      <c r="AB1984" s="581"/>
      <c r="AC1984" s="581"/>
      <c r="AD1984" s="581"/>
      <c r="AE1984" s="581"/>
      <c r="AF1984" s="581"/>
      <c r="AG1984" s="581"/>
      <c r="AH1984" s="581"/>
      <c r="AJ1984" s="198"/>
      <c r="AM1984" s="60"/>
      <c r="AO1984" s="581"/>
      <c r="AP1984" s="581"/>
    </row>
    <row r="1985" spans="10:42">
      <c r="J1985" s="198"/>
      <c r="K1985" s="198"/>
      <c r="L1985" s="198"/>
      <c r="M1985" s="198"/>
      <c r="N1985" s="198"/>
      <c r="R1985" s="60"/>
      <c r="X1985" s="581"/>
      <c r="Y1985" s="581"/>
      <c r="Z1985" s="581"/>
      <c r="AA1985" s="581"/>
      <c r="AB1985" s="581"/>
      <c r="AC1985" s="581"/>
      <c r="AD1985" s="581"/>
      <c r="AE1985" s="581"/>
      <c r="AF1985" s="581"/>
      <c r="AG1985" s="581"/>
      <c r="AH1985" s="581"/>
      <c r="AJ1985" s="198"/>
      <c r="AM1985" s="60"/>
      <c r="AO1985" s="581"/>
      <c r="AP1985" s="581"/>
    </row>
    <row r="1986" spans="10:42">
      <c r="J1986" s="198"/>
      <c r="K1986" s="198"/>
      <c r="L1986" s="198"/>
      <c r="M1986" s="198"/>
      <c r="N1986" s="198"/>
      <c r="R1986" s="60"/>
      <c r="X1986" s="581"/>
      <c r="Y1986" s="581"/>
      <c r="Z1986" s="581"/>
      <c r="AA1986" s="581"/>
      <c r="AB1986" s="581"/>
      <c r="AC1986" s="581"/>
      <c r="AD1986" s="581"/>
      <c r="AE1986" s="581"/>
      <c r="AF1986" s="581"/>
      <c r="AG1986" s="581"/>
      <c r="AH1986" s="581"/>
      <c r="AJ1986" s="198"/>
      <c r="AM1986" s="60"/>
      <c r="AO1986" s="581"/>
      <c r="AP1986" s="581"/>
    </row>
    <row r="1987" spans="10:42">
      <c r="J1987" s="198"/>
      <c r="K1987" s="198"/>
      <c r="L1987" s="198"/>
      <c r="M1987" s="198"/>
      <c r="N1987" s="198"/>
      <c r="R1987" s="60"/>
      <c r="X1987" s="581"/>
      <c r="Y1987" s="581"/>
      <c r="Z1987" s="581"/>
      <c r="AA1987" s="581"/>
      <c r="AB1987" s="581"/>
      <c r="AC1987" s="581"/>
      <c r="AD1987" s="581"/>
      <c r="AE1987" s="581"/>
      <c r="AF1987" s="581"/>
      <c r="AG1987" s="581"/>
      <c r="AH1987" s="581"/>
      <c r="AJ1987" s="198"/>
      <c r="AM1987" s="60"/>
      <c r="AO1987" s="581"/>
      <c r="AP1987" s="581"/>
    </row>
    <row r="1988" spans="10:42">
      <c r="J1988" s="198"/>
      <c r="K1988" s="198"/>
      <c r="L1988" s="198"/>
      <c r="M1988" s="198"/>
      <c r="N1988" s="198"/>
      <c r="R1988" s="60"/>
      <c r="X1988" s="581"/>
      <c r="Y1988" s="581"/>
      <c r="Z1988" s="581"/>
      <c r="AA1988" s="581"/>
      <c r="AB1988" s="581"/>
      <c r="AC1988" s="581"/>
      <c r="AD1988" s="581"/>
      <c r="AE1988" s="581"/>
      <c r="AF1988" s="581"/>
      <c r="AG1988" s="581"/>
      <c r="AH1988" s="581"/>
      <c r="AJ1988" s="198"/>
      <c r="AM1988" s="60"/>
      <c r="AO1988" s="581"/>
      <c r="AP1988" s="581"/>
    </row>
    <row r="1989" spans="10:42">
      <c r="J1989" s="198"/>
      <c r="K1989" s="198"/>
      <c r="L1989" s="198"/>
      <c r="M1989" s="198"/>
      <c r="N1989" s="198"/>
      <c r="R1989" s="60"/>
      <c r="X1989" s="581"/>
      <c r="Y1989" s="581"/>
      <c r="Z1989" s="581"/>
      <c r="AA1989" s="581"/>
      <c r="AB1989" s="581"/>
      <c r="AC1989" s="581"/>
      <c r="AD1989" s="581"/>
      <c r="AE1989" s="581"/>
      <c r="AF1989" s="581"/>
      <c r="AG1989" s="581"/>
      <c r="AH1989" s="581"/>
      <c r="AJ1989" s="198"/>
      <c r="AM1989" s="60"/>
      <c r="AO1989" s="581"/>
      <c r="AP1989" s="581"/>
    </row>
    <row r="1990" spans="10:42">
      <c r="J1990" s="198"/>
      <c r="K1990" s="198"/>
      <c r="L1990" s="198"/>
      <c r="M1990" s="198"/>
      <c r="N1990" s="198"/>
      <c r="R1990" s="60"/>
      <c r="X1990" s="581"/>
      <c r="Y1990" s="581"/>
      <c r="Z1990" s="581"/>
      <c r="AA1990" s="581"/>
      <c r="AB1990" s="581"/>
      <c r="AC1990" s="581"/>
      <c r="AD1990" s="581"/>
      <c r="AE1990" s="581"/>
      <c r="AF1990" s="581"/>
      <c r="AG1990" s="581"/>
      <c r="AH1990" s="581"/>
      <c r="AJ1990" s="198"/>
      <c r="AM1990" s="60"/>
      <c r="AO1990" s="581"/>
      <c r="AP1990" s="581"/>
    </row>
    <row r="1991" spans="10:42">
      <c r="J1991" s="198"/>
      <c r="K1991" s="198"/>
      <c r="L1991" s="198"/>
      <c r="M1991" s="198"/>
      <c r="N1991" s="198"/>
      <c r="R1991" s="60"/>
      <c r="X1991" s="581"/>
      <c r="Y1991" s="581"/>
      <c r="Z1991" s="581"/>
      <c r="AA1991" s="581"/>
      <c r="AB1991" s="581"/>
      <c r="AC1991" s="581"/>
      <c r="AD1991" s="581"/>
      <c r="AE1991" s="581"/>
      <c r="AF1991" s="581"/>
      <c r="AG1991" s="581"/>
      <c r="AH1991" s="581"/>
      <c r="AJ1991" s="198"/>
      <c r="AM1991" s="60"/>
      <c r="AO1991" s="581"/>
      <c r="AP1991" s="581"/>
    </row>
    <row r="1992" spans="10:42">
      <c r="J1992" s="198"/>
      <c r="K1992" s="198"/>
      <c r="L1992" s="198"/>
      <c r="M1992" s="198"/>
      <c r="N1992" s="198"/>
      <c r="R1992" s="60"/>
      <c r="X1992" s="581"/>
      <c r="Y1992" s="581"/>
      <c r="Z1992" s="581"/>
      <c r="AA1992" s="581"/>
      <c r="AB1992" s="581"/>
      <c r="AC1992" s="581"/>
      <c r="AD1992" s="581"/>
      <c r="AE1992" s="581"/>
      <c r="AF1992" s="581"/>
      <c r="AG1992" s="581"/>
      <c r="AH1992" s="581"/>
      <c r="AJ1992" s="198"/>
      <c r="AM1992" s="60"/>
      <c r="AO1992" s="581"/>
      <c r="AP1992" s="581"/>
    </row>
    <row r="1993" spans="10:42">
      <c r="J1993" s="198"/>
      <c r="K1993" s="198"/>
      <c r="L1993" s="198"/>
      <c r="M1993" s="198"/>
      <c r="N1993" s="198"/>
      <c r="R1993" s="60"/>
      <c r="X1993" s="581"/>
      <c r="Y1993" s="581"/>
      <c r="Z1993" s="581"/>
      <c r="AA1993" s="581"/>
      <c r="AB1993" s="581"/>
      <c r="AC1993" s="581"/>
      <c r="AD1993" s="581"/>
      <c r="AE1993" s="581"/>
      <c r="AF1993" s="581"/>
      <c r="AG1993" s="581"/>
      <c r="AH1993" s="581"/>
      <c r="AJ1993" s="198"/>
      <c r="AM1993" s="60"/>
      <c r="AO1993" s="581"/>
      <c r="AP1993" s="581"/>
    </row>
    <row r="1994" spans="10:42">
      <c r="J1994" s="198"/>
      <c r="K1994" s="198"/>
      <c r="L1994" s="198"/>
      <c r="M1994" s="198"/>
      <c r="N1994" s="198"/>
      <c r="R1994" s="60"/>
      <c r="X1994" s="581"/>
      <c r="Y1994" s="581"/>
      <c r="Z1994" s="581"/>
      <c r="AA1994" s="581"/>
      <c r="AB1994" s="581"/>
      <c r="AC1994" s="581"/>
      <c r="AD1994" s="581"/>
      <c r="AE1994" s="581"/>
      <c r="AF1994" s="581"/>
      <c r="AG1994" s="581"/>
      <c r="AH1994" s="581"/>
      <c r="AJ1994" s="198"/>
      <c r="AM1994" s="60"/>
      <c r="AO1994" s="581"/>
      <c r="AP1994" s="581"/>
    </row>
    <row r="1995" spans="10:42">
      <c r="J1995" s="198"/>
      <c r="K1995" s="198"/>
      <c r="L1995" s="198"/>
      <c r="M1995" s="198"/>
      <c r="N1995" s="198"/>
      <c r="R1995" s="60"/>
      <c r="X1995" s="581"/>
      <c r="Y1995" s="581"/>
      <c r="Z1995" s="581"/>
      <c r="AA1995" s="581"/>
      <c r="AB1995" s="581"/>
      <c r="AC1995" s="581"/>
      <c r="AD1995" s="581"/>
      <c r="AE1995" s="581"/>
      <c r="AF1995" s="581"/>
      <c r="AG1995" s="581"/>
      <c r="AH1995" s="581"/>
      <c r="AJ1995" s="198"/>
      <c r="AM1995" s="60"/>
      <c r="AO1995" s="581"/>
      <c r="AP1995" s="581"/>
    </row>
    <row r="1996" spans="10:42">
      <c r="J1996" s="198"/>
      <c r="K1996" s="198"/>
      <c r="L1996" s="198"/>
      <c r="M1996" s="198"/>
      <c r="N1996" s="198"/>
      <c r="R1996" s="60"/>
      <c r="X1996" s="581"/>
      <c r="Y1996" s="581"/>
      <c r="Z1996" s="581"/>
      <c r="AA1996" s="581"/>
      <c r="AB1996" s="581"/>
      <c r="AC1996" s="581"/>
      <c r="AD1996" s="581"/>
      <c r="AE1996" s="581"/>
      <c r="AF1996" s="581"/>
      <c r="AG1996" s="581"/>
      <c r="AH1996" s="581"/>
      <c r="AJ1996" s="198"/>
      <c r="AM1996" s="60"/>
      <c r="AO1996" s="581"/>
      <c r="AP1996" s="581"/>
    </row>
    <row r="1997" spans="10:42">
      <c r="J1997" s="198"/>
      <c r="K1997" s="198"/>
      <c r="L1997" s="198"/>
      <c r="M1997" s="198"/>
      <c r="N1997" s="198"/>
      <c r="R1997" s="60"/>
      <c r="X1997" s="581"/>
      <c r="Y1997" s="581"/>
      <c r="Z1997" s="581"/>
      <c r="AA1997" s="581"/>
      <c r="AB1997" s="581"/>
      <c r="AC1997" s="581"/>
      <c r="AD1997" s="581"/>
      <c r="AE1997" s="581"/>
      <c r="AF1997" s="581"/>
      <c r="AG1997" s="581"/>
      <c r="AH1997" s="581"/>
      <c r="AJ1997" s="198"/>
      <c r="AM1997" s="60"/>
      <c r="AO1997" s="581"/>
      <c r="AP1997" s="581"/>
    </row>
    <row r="1998" spans="10:42">
      <c r="J1998" s="198"/>
      <c r="K1998" s="198"/>
      <c r="L1998" s="198"/>
      <c r="M1998" s="198"/>
      <c r="N1998" s="198"/>
      <c r="R1998" s="60"/>
      <c r="X1998" s="581"/>
      <c r="Y1998" s="581"/>
      <c r="Z1998" s="581"/>
      <c r="AA1998" s="581"/>
      <c r="AB1998" s="581"/>
      <c r="AC1998" s="581"/>
      <c r="AD1998" s="581"/>
      <c r="AE1998" s="581"/>
      <c r="AF1998" s="581"/>
      <c r="AG1998" s="581"/>
      <c r="AH1998" s="581"/>
      <c r="AJ1998" s="198"/>
      <c r="AM1998" s="60"/>
      <c r="AO1998" s="581"/>
      <c r="AP1998" s="581"/>
    </row>
    <row r="1999" spans="10:42">
      <c r="J1999" s="198"/>
      <c r="K1999" s="198"/>
      <c r="L1999" s="198"/>
      <c r="M1999" s="198"/>
      <c r="N1999" s="198"/>
      <c r="R1999" s="60"/>
      <c r="X1999" s="581"/>
      <c r="Y1999" s="581"/>
      <c r="Z1999" s="581"/>
      <c r="AA1999" s="581"/>
      <c r="AB1999" s="581"/>
      <c r="AC1999" s="581"/>
      <c r="AD1999" s="581"/>
      <c r="AE1999" s="581"/>
      <c r="AF1999" s="581"/>
      <c r="AG1999" s="581"/>
      <c r="AH1999" s="581"/>
      <c r="AJ1999" s="198"/>
      <c r="AM1999" s="60"/>
      <c r="AO1999" s="581"/>
      <c r="AP1999" s="581"/>
    </row>
    <row r="2000" spans="10:42">
      <c r="J2000" s="198"/>
      <c r="K2000" s="198"/>
      <c r="L2000" s="198"/>
      <c r="M2000" s="198"/>
      <c r="N2000" s="198"/>
      <c r="R2000" s="60"/>
      <c r="X2000" s="581"/>
      <c r="Y2000" s="581"/>
      <c r="Z2000" s="581"/>
      <c r="AA2000" s="581"/>
      <c r="AB2000" s="581"/>
      <c r="AC2000" s="581"/>
      <c r="AD2000" s="581"/>
      <c r="AE2000" s="581"/>
      <c r="AF2000" s="581"/>
      <c r="AG2000" s="581"/>
      <c r="AH2000" s="581"/>
      <c r="AJ2000" s="198"/>
      <c r="AM2000" s="60"/>
      <c r="AO2000" s="581"/>
      <c r="AP2000" s="581"/>
    </row>
    <row r="2001" spans="10:42">
      <c r="J2001" s="198"/>
      <c r="K2001" s="198"/>
      <c r="L2001" s="198"/>
      <c r="M2001" s="198"/>
      <c r="N2001" s="198"/>
      <c r="R2001" s="60"/>
      <c r="X2001" s="581"/>
      <c r="Y2001" s="581"/>
      <c r="Z2001" s="581"/>
      <c r="AA2001" s="581"/>
      <c r="AB2001" s="581"/>
      <c r="AC2001" s="581"/>
      <c r="AD2001" s="581"/>
      <c r="AE2001" s="581"/>
      <c r="AF2001" s="581"/>
      <c r="AG2001" s="581"/>
      <c r="AH2001" s="581"/>
      <c r="AJ2001" s="198"/>
      <c r="AM2001" s="60"/>
      <c r="AO2001" s="581"/>
      <c r="AP2001" s="581"/>
    </row>
    <row r="2002" spans="10:42">
      <c r="J2002" s="198"/>
      <c r="K2002" s="198"/>
      <c r="L2002" s="198"/>
      <c r="M2002" s="198"/>
      <c r="N2002" s="198"/>
      <c r="R2002" s="60"/>
      <c r="X2002" s="581"/>
      <c r="Y2002" s="581"/>
      <c r="Z2002" s="581"/>
      <c r="AA2002" s="581"/>
      <c r="AB2002" s="581"/>
      <c r="AC2002" s="581"/>
      <c r="AD2002" s="581"/>
      <c r="AE2002" s="581"/>
      <c r="AF2002" s="581"/>
      <c r="AG2002" s="581"/>
      <c r="AH2002" s="581"/>
      <c r="AJ2002" s="198"/>
      <c r="AM2002" s="60"/>
      <c r="AO2002" s="581"/>
      <c r="AP2002" s="581"/>
    </row>
    <row r="2003" spans="10:42">
      <c r="J2003" s="198"/>
      <c r="K2003" s="198"/>
      <c r="L2003" s="198"/>
      <c r="M2003" s="198"/>
      <c r="N2003" s="198"/>
      <c r="R2003" s="60"/>
      <c r="X2003" s="581"/>
      <c r="Y2003" s="581"/>
      <c r="Z2003" s="581"/>
      <c r="AA2003" s="581"/>
      <c r="AB2003" s="581"/>
      <c r="AC2003" s="581"/>
      <c r="AD2003" s="581"/>
      <c r="AE2003" s="581"/>
      <c r="AF2003" s="581"/>
      <c r="AG2003" s="581"/>
      <c r="AH2003" s="581"/>
      <c r="AO2003" s="581"/>
      <c r="AP2003" s="581"/>
    </row>
    <row r="2004" spans="10:42">
      <c r="J2004" s="198"/>
      <c r="K2004" s="198"/>
      <c r="L2004" s="198"/>
      <c r="M2004" s="198"/>
      <c r="N2004" s="198"/>
      <c r="R2004" s="60"/>
      <c r="X2004" s="581"/>
      <c r="Y2004" s="581"/>
      <c r="Z2004" s="581"/>
      <c r="AA2004" s="581"/>
      <c r="AB2004" s="581"/>
      <c r="AC2004" s="581"/>
      <c r="AD2004" s="581"/>
      <c r="AE2004" s="581"/>
      <c r="AF2004" s="581"/>
      <c r="AG2004" s="581"/>
      <c r="AH2004" s="581"/>
      <c r="AO2004" s="581"/>
      <c r="AP2004" s="581"/>
    </row>
    <row r="2005" spans="10:42">
      <c r="J2005" s="198"/>
      <c r="K2005" s="198"/>
      <c r="L2005" s="198"/>
      <c r="M2005" s="198"/>
      <c r="N2005" s="198"/>
      <c r="R2005" s="60"/>
      <c r="X2005" s="581"/>
      <c r="Y2005" s="581"/>
      <c r="Z2005" s="581"/>
      <c r="AA2005" s="581"/>
      <c r="AB2005" s="581"/>
      <c r="AC2005" s="581"/>
      <c r="AD2005" s="581"/>
      <c r="AE2005" s="581"/>
      <c r="AF2005" s="581"/>
      <c r="AG2005" s="581"/>
      <c r="AH2005" s="581"/>
      <c r="AO2005" s="581"/>
      <c r="AP2005" s="581"/>
    </row>
    <row r="2006" spans="10:42">
      <c r="J2006" s="198"/>
      <c r="K2006" s="198"/>
      <c r="L2006" s="198"/>
      <c r="M2006" s="198"/>
      <c r="N2006" s="198"/>
      <c r="R2006" s="60"/>
      <c r="X2006" s="581"/>
      <c r="Y2006" s="581"/>
      <c r="Z2006" s="581"/>
      <c r="AA2006" s="581"/>
      <c r="AB2006" s="581"/>
      <c r="AC2006" s="581"/>
      <c r="AD2006" s="581"/>
      <c r="AE2006" s="581"/>
      <c r="AF2006" s="581"/>
      <c r="AG2006" s="581"/>
      <c r="AH2006" s="581"/>
      <c r="AO2006" s="581"/>
      <c r="AP2006" s="581"/>
    </row>
    <row r="2007" spans="10:42">
      <c r="J2007" s="198"/>
      <c r="K2007" s="198"/>
      <c r="L2007" s="198"/>
      <c r="M2007" s="198"/>
      <c r="N2007" s="198"/>
      <c r="R2007" s="60"/>
      <c r="X2007" s="581"/>
      <c r="Y2007" s="581"/>
      <c r="Z2007" s="581"/>
      <c r="AA2007" s="581"/>
      <c r="AB2007" s="581"/>
      <c r="AC2007" s="581"/>
      <c r="AD2007" s="581"/>
      <c r="AE2007" s="581"/>
      <c r="AF2007" s="581"/>
      <c r="AG2007" s="581"/>
      <c r="AH2007" s="581"/>
      <c r="AO2007" s="581"/>
      <c r="AP2007" s="581"/>
    </row>
    <row r="2008" spans="10:42">
      <c r="J2008" s="198"/>
      <c r="K2008" s="198"/>
      <c r="L2008" s="198"/>
      <c r="M2008" s="198"/>
      <c r="N2008" s="198"/>
      <c r="R2008" s="60"/>
      <c r="X2008" s="581"/>
      <c r="Y2008" s="581"/>
      <c r="Z2008" s="581"/>
      <c r="AA2008" s="581"/>
      <c r="AB2008" s="581"/>
      <c r="AC2008" s="581"/>
      <c r="AD2008" s="581"/>
      <c r="AE2008" s="581"/>
      <c r="AF2008" s="581"/>
      <c r="AG2008" s="581"/>
      <c r="AH2008" s="581"/>
      <c r="AO2008" s="581"/>
      <c r="AP2008" s="581"/>
    </row>
    <row r="2009" spans="10:42">
      <c r="J2009" s="198"/>
      <c r="K2009" s="198"/>
      <c r="L2009" s="198"/>
      <c r="M2009" s="198"/>
      <c r="N2009" s="198"/>
      <c r="R2009" s="60"/>
      <c r="X2009" s="581"/>
      <c r="Y2009" s="581"/>
      <c r="Z2009" s="581"/>
      <c r="AA2009" s="581"/>
      <c r="AB2009" s="581"/>
      <c r="AC2009" s="581"/>
      <c r="AD2009" s="581"/>
      <c r="AE2009" s="581"/>
      <c r="AF2009" s="581"/>
      <c r="AG2009" s="581"/>
      <c r="AH2009" s="581"/>
      <c r="AO2009" s="581"/>
      <c r="AP2009" s="581"/>
    </row>
    <row r="2010" spans="10:42">
      <c r="J2010" s="198"/>
      <c r="K2010" s="198"/>
      <c r="L2010" s="198"/>
      <c r="M2010" s="198"/>
      <c r="N2010" s="198"/>
      <c r="R2010" s="60"/>
      <c r="X2010" s="581"/>
      <c r="Y2010" s="581"/>
      <c r="Z2010" s="581"/>
      <c r="AA2010" s="581"/>
      <c r="AB2010" s="581"/>
      <c r="AC2010" s="581"/>
      <c r="AD2010" s="581"/>
      <c r="AE2010" s="581"/>
      <c r="AF2010" s="581"/>
      <c r="AG2010" s="581"/>
      <c r="AH2010" s="581"/>
      <c r="AO2010" s="581"/>
      <c r="AP2010" s="581"/>
    </row>
    <row r="2011" spans="10:42">
      <c r="J2011" s="198"/>
      <c r="K2011" s="198"/>
      <c r="L2011" s="198"/>
      <c r="M2011" s="198"/>
      <c r="N2011" s="198"/>
      <c r="R2011" s="60"/>
      <c r="X2011" s="581"/>
      <c r="Y2011" s="581"/>
      <c r="Z2011" s="581"/>
      <c r="AA2011" s="581"/>
      <c r="AB2011" s="581"/>
      <c r="AC2011" s="581"/>
      <c r="AD2011" s="581"/>
      <c r="AE2011" s="581"/>
      <c r="AF2011" s="581"/>
      <c r="AG2011" s="581"/>
      <c r="AH2011" s="581"/>
      <c r="AO2011" s="581"/>
      <c r="AP2011" s="581"/>
    </row>
    <row r="2012" spans="10:42">
      <c r="J2012" s="198"/>
      <c r="K2012" s="198"/>
      <c r="L2012" s="198"/>
      <c r="M2012" s="198"/>
      <c r="N2012" s="198"/>
      <c r="R2012" s="60"/>
      <c r="X2012" s="581"/>
      <c r="Y2012" s="581"/>
      <c r="Z2012" s="581"/>
      <c r="AA2012" s="581"/>
      <c r="AB2012" s="581"/>
      <c r="AC2012" s="581"/>
      <c r="AD2012" s="581"/>
      <c r="AE2012" s="581"/>
      <c r="AF2012" s="581"/>
      <c r="AG2012" s="581"/>
      <c r="AH2012" s="581"/>
      <c r="AO2012" s="581"/>
      <c r="AP2012" s="581"/>
    </row>
    <row r="2013" spans="10:42">
      <c r="J2013" s="198"/>
      <c r="K2013" s="198"/>
      <c r="L2013" s="198"/>
      <c r="M2013" s="198"/>
      <c r="N2013" s="198"/>
      <c r="R2013" s="60"/>
      <c r="X2013" s="581"/>
      <c r="Y2013" s="581"/>
      <c r="Z2013" s="581"/>
      <c r="AA2013" s="581"/>
      <c r="AB2013" s="581"/>
      <c r="AC2013" s="581"/>
      <c r="AD2013" s="581"/>
      <c r="AE2013" s="581"/>
      <c r="AF2013" s="581"/>
      <c r="AG2013" s="581"/>
      <c r="AH2013" s="581"/>
      <c r="AO2013" s="581"/>
      <c r="AP2013" s="581"/>
    </row>
    <row r="2014" spans="10:42">
      <c r="J2014" s="198"/>
      <c r="K2014" s="198"/>
      <c r="L2014" s="198"/>
      <c r="M2014" s="198"/>
      <c r="N2014" s="198"/>
      <c r="R2014" s="60"/>
      <c r="X2014" s="581"/>
      <c r="Y2014" s="581"/>
      <c r="Z2014" s="581"/>
      <c r="AA2014" s="581"/>
      <c r="AB2014" s="581"/>
      <c r="AC2014" s="581"/>
      <c r="AD2014" s="581"/>
      <c r="AE2014" s="581"/>
      <c r="AF2014" s="581"/>
      <c r="AG2014" s="581"/>
      <c r="AH2014" s="581"/>
    </row>
    <row r="2015" spans="10:42">
      <c r="J2015" s="198"/>
      <c r="K2015" s="198"/>
      <c r="L2015" s="198"/>
      <c r="M2015" s="198"/>
      <c r="N2015" s="198"/>
      <c r="R2015" s="60"/>
      <c r="X2015" s="581"/>
      <c r="Y2015" s="581"/>
      <c r="Z2015" s="581"/>
      <c r="AA2015" s="581"/>
      <c r="AB2015" s="581"/>
      <c r="AC2015" s="581"/>
      <c r="AD2015" s="581"/>
      <c r="AE2015" s="581"/>
      <c r="AF2015" s="581"/>
      <c r="AG2015" s="581"/>
      <c r="AH2015" s="581"/>
    </row>
    <row r="2016" spans="10:42">
      <c r="J2016" s="198"/>
      <c r="K2016" s="198"/>
      <c r="L2016" s="198"/>
      <c r="M2016" s="198"/>
      <c r="N2016" s="198"/>
      <c r="R2016" s="60"/>
      <c r="X2016" s="581"/>
      <c r="Y2016" s="581"/>
      <c r="Z2016" s="581"/>
      <c r="AA2016" s="581"/>
      <c r="AB2016" s="581"/>
      <c r="AC2016" s="581"/>
      <c r="AD2016" s="581"/>
      <c r="AE2016" s="581"/>
      <c r="AF2016" s="581"/>
      <c r="AG2016" s="581"/>
      <c r="AH2016" s="581"/>
    </row>
    <row r="2017" spans="10:34">
      <c r="J2017" s="198"/>
      <c r="K2017" s="198"/>
      <c r="L2017" s="198"/>
      <c r="M2017" s="198"/>
      <c r="N2017" s="198"/>
      <c r="R2017" s="60"/>
      <c r="X2017" s="581"/>
      <c r="Y2017" s="581"/>
      <c r="Z2017" s="581"/>
      <c r="AA2017" s="581"/>
      <c r="AB2017" s="581"/>
      <c r="AC2017" s="581"/>
      <c r="AD2017" s="581"/>
      <c r="AE2017" s="581"/>
      <c r="AF2017" s="581"/>
      <c r="AG2017" s="581"/>
      <c r="AH2017" s="581"/>
    </row>
    <row r="2018" spans="10:34">
      <c r="J2018" s="198"/>
      <c r="K2018" s="198"/>
      <c r="L2018" s="198"/>
      <c r="M2018" s="198"/>
      <c r="N2018" s="198"/>
      <c r="R2018" s="60"/>
      <c r="X2018" s="581"/>
      <c r="Y2018" s="581"/>
      <c r="Z2018" s="581"/>
      <c r="AA2018" s="581"/>
      <c r="AB2018" s="581"/>
      <c r="AC2018" s="581"/>
      <c r="AD2018" s="581"/>
      <c r="AE2018" s="581"/>
      <c r="AF2018" s="581"/>
      <c r="AG2018" s="581"/>
      <c r="AH2018" s="581"/>
    </row>
    <row r="2019" spans="10:34">
      <c r="J2019" s="198"/>
      <c r="K2019" s="198"/>
      <c r="L2019" s="198"/>
      <c r="M2019" s="198"/>
      <c r="N2019" s="198"/>
      <c r="R2019" s="60"/>
      <c r="X2019" s="581"/>
      <c r="Y2019" s="581"/>
      <c r="Z2019" s="581"/>
      <c r="AA2019" s="581"/>
      <c r="AB2019" s="581"/>
      <c r="AC2019" s="581"/>
      <c r="AD2019" s="581"/>
      <c r="AE2019" s="581"/>
      <c r="AF2019" s="581"/>
      <c r="AG2019" s="581"/>
      <c r="AH2019" s="581"/>
    </row>
    <row r="2020" spans="10:34">
      <c r="J2020" s="198"/>
      <c r="K2020" s="198"/>
      <c r="L2020" s="198"/>
      <c r="M2020" s="198"/>
      <c r="N2020" s="198"/>
      <c r="R2020" s="60"/>
      <c r="X2020" s="581"/>
      <c r="Y2020" s="581"/>
      <c r="Z2020" s="581"/>
      <c r="AA2020" s="581"/>
      <c r="AB2020" s="581"/>
      <c r="AC2020" s="581"/>
      <c r="AD2020" s="581"/>
      <c r="AE2020" s="581"/>
      <c r="AF2020" s="581"/>
      <c r="AG2020" s="581"/>
      <c r="AH2020" s="581"/>
    </row>
    <row r="2021" spans="10:34">
      <c r="J2021" s="198"/>
      <c r="K2021" s="198"/>
      <c r="L2021" s="198"/>
      <c r="M2021" s="198"/>
      <c r="N2021" s="198"/>
      <c r="R2021" s="60"/>
      <c r="X2021" s="581"/>
      <c r="Y2021" s="581"/>
      <c r="Z2021" s="581"/>
      <c r="AA2021" s="581"/>
      <c r="AB2021" s="581"/>
      <c r="AC2021" s="581"/>
      <c r="AD2021" s="581"/>
      <c r="AE2021" s="581"/>
      <c r="AF2021" s="581"/>
      <c r="AG2021" s="581"/>
      <c r="AH2021" s="581"/>
    </row>
    <row r="2022" spans="10:34">
      <c r="J2022" s="198"/>
      <c r="K2022" s="198"/>
      <c r="L2022" s="198"/>
      <c r="M2022" s="198"/>
      <c r="N2022" s="198"/>
      <c r="R2022" s="60"/>
      <c r="X2022" s="581"/>
      <c r="Y2022" s="581"/>
      <c r="Z2022" s="581"/>
      <c r="AA2022" s="581"/>
      <c r="AB2022" s="581"/>
      <c r="AC2022" s="581"/>
      <c r="AD2022" s="581"/>
      <c r="AE2022" s="581"/>
      <c r="AF2022" s="581"/>
      <c r="AG2022" s="581"/>
      <c r="AH2022" s="581"/>
    </row>
    <row r="2023" spans="10:34">
      <c r="J2023" s="198"/>
      <c r="K2023" s="198"/>
      <c r="L2023" s="198"/>
      <c r="M2023" s="198"/>
      <c r="N2023" s="198"/>
      <c r="R2023" s="60"/>
      <c r="X2023" s="581"/>
      <c r="Y2023" s="581"/>
      <c r="Z2023" s="581"/>
      <c r="AA2023" s="581"/>
      <c r="AB2023" s="581"/>
      <c r="AC2023" s="581"/>
      <c r="AD2023" s="581"/>
      <c r="AE2023" s="581"/>
      <c r="AF2023" s="581"/>
      <c r="AG2023" s="581"/>
      <c r="AH2023" s="581"/>
    </row>
    <row r="2024" spans="10:34">
      <c r="J2024" s="198"/>
      <c r="K2024" s="198"/>
      <c r="L2024" s="198"/>
      <c r="M2024" s="198"/>
      <c r="N2024" s="198"/>
      <c r="R2024" s="60"/>
      <c r="X2024" s="581"/>
      <c r="Y2024" s="581"/>
      <c r="Z2024" s="581"/>
      <c r="AA2024" s="581"/>
      <c r="AB2024" s="581"/>
      <c r="AC2024" s="581"/>
      <c r="AD2024" s="581"/>
      <c r="AE2024" s="581"/>
      <c r="AF2024" s="581"/>
      <c r="AG2024" s="581"/>
      <c r="AH2024" s="581"/>
    </row>
    <row r="2025" spans="10:34">
      <c r="J2025" s="198"/>
      <c r="K2025" s="198"/>
      <c r="L2025" s="198"/>
      <c r="M2025" s="198"/>
      <c r="N2025" s="198"/>
      <c r="R2025" s="60"/>
      <c r="X2025" s="581"/>
      <c r="Y2025" s="581"/>
      <c r="Z2025" s="581"/>
      <c r="AA2025" s="581"/>
      <c r="AB2025" s="581"/>
      <c r="AC2025" s="581"/>
      <c r="AD2025" s="581"/>
      <c r="AE2025" s="581"/>
      <c r="AF2025" s="581"/>
      <c r="AG2025" s="581"/>
      <c r="AH2025" s="581"/>
    </row>
    <row r="2026" spans="10:34">
      <c r="J2026" s="198"/>
      <c r="K2026" s="198"/>
      <c r="L2026" s="198"/>
      <c r="M2026" s="198"/>
      <c r="N2026" s="198"/>
      <c r="R2026" s="60"/>
      <c r="X2026" s="581"/>
      <c r="Y2026" s="581"/>
      <c r="Z2026" s="581"/>
      <c r="AA2026" s="581"/>
      <c r="AB2026" s="581"/>
      <c r="AC2026" s="581"/>
      <c r="AD2026" s="581"/>
      <c r="AE2026" s="581"/>
      <c r="AF2026" s="581"/>
      <c r="AG2026" s="581"/>
      <c r="AH2026" s="581"/>
    </row>
    <row r="2027" spans="10:34">
      <c r="J2027" s="198"/>
      <c r="K2027" s="198"/>
      <c r="L2027" s="198"/>
      <c r="M2027" s="198"/>
      <c r="N2027" s="198"/>
      <c r="R2027" s="60"/>
      <c r="X2027" s="581"/>
      <c r="Y2027" s="581"/>
      <c r="Z2027" s="581"/>
      <c r="AA2027" s="581"/>
      <c r="AB2027" s="581"/>
      <c r="AC2027" s="581"/>
      <c r="AD2027" s="581"/>
      <c r="AE2027" s="581"/>
      <c r="AF2027" s="581"/>
      <c r="AG2027" s="581"/>
      <c r="AH2027" s="581"/>
    </row>
    <row r="2028" spans="10:34">
      <c r="X2028" s="581"/>
      <c r="Y2028" s="581"/>
      <c r="Z2028" s="581"/>
      <c r="AA2028" s="581"/>
      <c r="AB2028" s="581"/>
      <c r="AC2028" s="581"/>
      <c r="AD2028" s="581"/>
      <c r="AE2028" s="581"/>
      <c r="AF2028" s="581"/>
      <c r="AG2028" s="581"/>
      <c r="AH2028" s="581"/>
    </row>
    <row r="2029" spans="10:34">
      <c r="X2029" s="581"/>
      <c r="Y2029" s="581"/>
      <c r="Z2029" s="581"/>
      <c r="AA2029" s="581"/>
      <c r="AB2029" s="581"/>
      <c r="AC2029" s="581"/>
      <c r="AD2029" s="581"/>
      <c r="AE2029" s="581"/>
      <c r="AF2029" s="581"/>
      <c r="AG2029" s="581"/>
      <c r="AH2029" s="581"/>
    </row>
    <row r="2030" spans="10:34">
      <c r="X2030" s="581"/>
      <c r="Y2030" s="581"/>
      <c r="Z2030" s="581"/>
      <c r="AA2030" s="581"/>
      <c r="AB2030" s="581"/>
      <c r="AC2030" s="581"/>
      <c r="AD2030" s="581"/>
      <c r="AE2030" s="581"/>
      <c r="AF2030" s="581"/>
      <c r="AG2030" s="581"/>
      <c r="AH2030" s="581"/>
    </row>
    <row r="2031" spans="10:34">
      <c r="X2031" s="581"/>
      <c r="Y2031" s="581"/>
      <c r="Z2031" s="581"/>
      <c r="AA2031" s="581"/>
      <c r="AB2031" s="581"/>
      <c r="AC2031" s="581"/>
      <c r="AD2031" s="581"/>
      <c r="AE2031" s="581"/>
      <c r="AF2031" s="581"/>
      <c r="AG2031" s="581"/>
      <c r="AH2031" s="581"/>
    </row>
    <row r="2032" spans="10:34">
      <c r="X2032" s="581"/>
      <c r="Y2032" s="581"/>
      <c r="Z2032" s="581"/>
      <c r="AA2032" s="581"/>
      <c r="AB2032" s="581"/>
      <c r="AC2032" s="581"/>
      <c r="AD2032" s="581"/>
      <c r="AE2032" s="581"/>
      <c r="AF2032" s="581"/>
      <c r="AG2032" s="581"/>
      <c r="AH2032" s="581"/>
    </row>
    <row r="2033" spans="24:34">
      <c r="X2033" s="581"/>
      <c r="Y2033" s="581"/>
      <c r="Z2033" s="581"/>
      <c r="AA2033" s="581"/>
      <c r="AB2033" s="581"/>
      <c r="AC2033" s="581"/>
      <c r="AD2033" s="581"/>
      <c r="AE2033" s="581"/>
      <c r="AF2033" s="581"/>
      <c r="AG2033" s="581"/>
      <c r="AH2033" s="581"/>
    </row>
    <row r="2034" spans="24:34">
      <c r="X2034" s="581"/>
      <c r="Y2034" s="581"/>
      <c r="Z2034" s="581"/>
      <c r="AA2034" s="581"/>
      <c r="AB2034" s="581"/>
      <c r="AC2034" s="581"/>
      <c r="AD2034" s="581"/>
      <c r="AE2034" s="581"/>
      <c r="AF2034" s="581"/>
      <c r="AG2034" s="581"/>
      <c r="AH2034" s="581"/>
    </row>
    <row r="2035" spans="24:34">
      <c r="X2035" s="581"/>
      <c r="Y2035" s="581"/>
      <c r="Z2035" s="581"/>
      <c r="AA2035" s="581"/>
      <c r="AB2035" s="581"/>
      <c r="AC2035" s="581"/>
      <c r="AD2035" s="581"/>
      <c r="AE2035" s="581"/>
      <c r="AF2035" s="581"/>
      <c r="AG2035" s="581"/>
      <c r="AH2035" s="581"/>
    </row>
    <row r="2036" spans="24:34">
      <c r="X2036" s="581"/>
      <c r="Y2036" s="581"/>
      <c r="Z2036" s="581"/>
      <c r="AA2036" s="581"/>
      <c r="AB2036" s="581"/>
      <c r="AC2036" s="581"/>
      <c r="AD2036" s="581"/>
      <c r="AE2036" s="581"/>
      <c r="AF2036" s="581"/>
      <c r="AG2036" s="581"/>
      <c r="AH2036" s="581"/>
    </row>
    <row r="2037" spans="24:34">
      <c r="X2037" s="581"/>
      <c r="Y2037" s="581"/>
      <c r="Z2037" s="581"/>
      <c r="AA2037" s="581"/>
      <c r="AB2037" s="581"/>
      <c r="AC2037" s="581"/>
      <c r="AD2037" s="581"/>
      <c r="AE2037" s="581"/>
      <c r="AF2037" s="581"/>
      <c r="AG2037" s="581"/>
      <c r="AH2037" s="581"/>
    </row>
    <row r="2038" spans="24:34">
      <c r="X2038" s="581"/>
      <c r="Y2038" s="581"/>
      <c r="Z2038" s="581"/>
      <c r="AA2038" s="581"/>
      <c r="AB2038" s="581"/>
      <c r="AC2038" s="581"/>
      <c r="AD2038" s="581"/>
      <c r="AE2038" s="581"/>
      <c r="AF2038" s="581"/>
      <c r="AG2038" s="581"/>
      <c r="AH2038" s="581"/>
    </row>
  </sheetData>
  <sheetProtection algorithmName="SHA-512" hashValue="Rxi63vD40FU0zt4hZmTR30b1HqEh+0xLIlAPi4jPnxAI1oyiOhwDf2Kyc2Po7hyU0RB/ymZ1wkfslDwbqnA18w==" saltValue="By9YufhNFKOlbhz22nLlag==" spinCount="100000" sheet="1" objects="1" scenarios="1"/>
  <mergeCells count="14">
    <mergeCell ref="C2:E2"/>
    <mergeCell ref="G2:L2"/>
    <mergeCell ref="Q2:AH2"/>
    <mergeCell ref="AZ2:BA2"/>
    <mergeCell ref="G3:I3"/>
    <mergeCell ref="Q3:U3"/>
    <mergeCell ref="W3:AC3"/>
    <mergeCell ref="AD3:AH3"/>
    <mergeCell ref="A2:A3"/>
    <mergeCell ref="B2:B3"/>
    <mergeCell ref="F2:F3"/>
    <mergeCell ref="M2:M3"/>
    <mergeCell ref="N2:N3"/>
    <mergeCell ref="P2:P3"/>
  </mergeCells>
  <phoneticPr fontId="21"/>
  <pageMargins left="0.75" right="0.75" top="0.73" bottom="0.52" header="0.51200000000000001" footer="0.27"/>
  <pageSetup paperSize="9" scale="98" fitToWidth="0" fitToHeight="0"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1"/>
  </sheetPr>
  <dimension ref="A1:Q500"/>
  <sheetViews>
    <sheetView workbookViewId="0">
      <selection activeCell="F10" sqref="F10"/>
    </sheetView>
  </sheetViews>
  <sheetFormatPr defaultRowHeight="13.5"/>
  <cols>
    <col min="1" max="4" width="11.375" customWidth="1"/>
    <col min="5" max="5" width="39.125" customWidth="1"/>
    <col min="6" max="6" width="7.625" customWidth="1"/>
    <col min="7" max="7" width="34.875" customWidth="1"/>
    <col min="8" max="15" width="11.375" customWidth="1"/>
  </cols>
  <sheetData>
    <row r="1" spans="1:17">
      <c r="A1" t="str">
        <f>'様式４号（個表） '!B16</f>
        <v>1111111111</v>
      </c>
      <c r="B1" t="str">
        <f>'様式４号（個表） '!C16</f>
        <v>静岡県</v>
      </c>
      <c r="C1" t="str">
        <f>'様式４号（個表） '!D16</f>
        <v>静岡県</v>
      </c>
      <c r="D1" t="str">
        <f>'様式４号（個表） '!E16</f>
        <v>静岡市</v>
      </c>
      <c r="E1" t="str">
        <f>'様式４号（個表） '!F16</f>
        <v>介護保険事業所名称０１</v>
      </c>
      <c r="F1" t="str">
        <f>'様式第２号　基本情報入力シート'!AC53</f>
        <v>11</v>
      </c>
      <c r="G1" t="str">
        <f>'様式４号（個表） '!G16</f>
        <v>訪問介護</v>
      </c>
      <c r="H1">
        <f>'様式４号（個表） '!H16</f>
        <v>1000</v>
      </c>
      <c r="I1">
        <f>'様式４号（個表） '!I16</f>
        <v>10.42</v>
      </c>
      <c r="J1" t="str">
        <f>'様式４号（個表） '!J16</f>
        <v>加算算定済</v>
      </c>
      <c r="K1" t="str">
        <f>'様式４号（個表） '!K16</f>
        <v>ケアプランデータ連携システムに加入済</v>
      </c>
      <c r="L1" t="str">
        <f>'様式４号（個表） '!L16</f>
        <v>令和６年度介護人材確保・職場環境改善等事業による補助金の交付を受けている</v>
      </c>
      <c r="M1" t="str">
        <f>'様式４号（個表） '!M16</f>
        <v>①＋②＋③</v>
      </c>
      <c r="N1">
        <f>'様式４号（個表） '!N16</f>
        <v>0.26400000000000001</v>
      </c>
      <c r="O1" t="str">
        <f>'様式４号（個表） '!O16</f>
        <v>令和７年12月</v>
      </c>
      <c r="P1" s="799">
        <f>COUNTIF('様式第２号　基本情報入力シート'!B53:K552,"&lt;&gt;")</f>
        <v>4</v>
      </c>
      <c r="Q1" t="s">
        <v>1237</v>
      </c>
    </row>
    <row r="2" spans="1:17">
      <c r="A2" t="str">
        <f>'様式４号（個表） '!B17</f>
        <v>2222222222</v>
      </c>
      <c r="B2" t="str">
        <f>'様式４号（個表） '!C17</f>
        <v>静岡市</v>
      </c>
      <c r="C2" t="str">
        <f>'様式４号（個表） '!D17</f>
        <v>静岡県</v>
      </c>
      <c r="D2" t="str">
        <f>'様式４号（個表） '!E17</f>
        <v>静岡市</v>
      </c>
      <c r="E2" t="str">
        <f>'様式４号（個表） '!F17</f>
        <v>介護保険事業所名称０２</v>
      </c>
      <c r="F2" t="str">
        <f>'様式第２号　基本情報入力シート'!AC54</f>
        <v>33</v>
      </c>
      <c r="G2" t="str">
        <f>'様式４号（個表） '!G17</f>
        <v>特定施設入居者生活介護</v>
      </c>
      <c r="H2">
        <f>'様式４号（個表） '!H17</f>
        <v>1000</v>
      </c>
      <c r="I2">
        <f>'様式４号（個表） '!I17</f>
        <v>10.27</v>
      </c>
      <c r="J2" t="str">
        <f>'様式４号（個表） '!J17</f>
        <v>加算算定を誓約</v>
      </c>
      <c r="K2" t="str">
        <f>'様式４号（個表） '!K17</f>
        <v>要件を満たさない</v>
      </c>
      <c r="L2" t="str">
        <f>'様式４号（個表） '!L17</f>
        <v>職場環境改善の取組を行っている</v>
      </c>
      <c r="M2" t="str">
        <f>'様式４号（個表） '!M17</f>
        <v>①＋③</v>
      </c>
      <c r="N2">
        <f>'様式４号（個表） '!N17</f>
        <v>0.16800000000000001</v>
      </c>
      <c r="O2" t="str">
        <f>'様式４号（個表） '!O17</f>
        <v>令和７年12月</v>
      </c>
      <c r="Q2" s="799"/>
    </row>
    <row r="3" spans="1:17">
      <c r="A3" t="str">
        <f>'様式４号（個表） '!B18</f>
        <v>2222222222</v>
      </c>
      <c r="B3" t="str">
        <f>'様式４号（個表） '!C18</f>
        <v>静岡市</v>
      </c>
      <c r="C3" t="str">
        <f>'様式４号（個表） '!D18</f>
        <v>静岡県</v>
      </c>
      <c r="D3" t="str">
        <f>'様式４号（個表） '!E18</f>
        <v>静岡市</v>
      </c>
      <c r="E3" t="str">
        <f>'様式４号（個表） '!F18</f>
        <v>介護保険事業所名称０２</v>
      </c>
      <c r="F3" t="str">
        <f>'様式第２号　基本情報入力シート'!AC55</f>
        <v>35</v>
      </c>
      <c r="G3" t="str">
        <f>'様式４号（個表） '!G18</f>
        <v>介護予防特定施設入居者生活介護</v>
      </c>
      <c r="H3">
        <f>'様式４号（個表） '!H18</f>
        <v>1000</v>
      </c>
      <c r="I3">
        <f>'様式４号（個表） '!I18</f>
        <v>10.27</v>
      </c>
      <c r="J3" t="str">
        <f>'様式４号（個表） '!J18</f>
        <v>加算算定を誓約</v>
      </c>
      <c r="K3" t="str">
        <f>'様式４号（個表） '!K18</f>
        <v>要件を満たさない</v>
      </c>
      <c r="L3" t="str">
        <f>'様式４号（個表） '!L18</f>
        <v>職場環境改善の取組を行っている</v>
      </c>
      <c r="M3" t="str">
        <f>'様式４号（個表） '!M18</f>
        <v>①＋③</v>
      </c>
      <c r="N3">
        <f>'様式４号（個表） '!N18</f>
        <v>0.16800000000000001</v>
      </c>
      <c r="O3" t="str">
        <f>'様式４号（個表） '!O18</f>
        <v>令和７年12月</v>
      </c>
    </row>
    <row r="4" spans="1:17">
      <c r="A4" t="str">
        <f>'様式４号（個表） '!B19</f>
        <v>3333333333</v>
      </c>
      <c r="B4" t="str">
        <f>'様式４号（個表） '!C19</f>
        <v>静岡県</v>
      </c>
      <c r="C4" t="str">
        <f>'様式４号（個表） '!D19</f>
        <v>静岡県</v>
      </c>
      <c r="D4" t="str">
        <f>'様式４号（個表） '!E19</f>
        <v>浜松市</v>
      </c>
      <c r="E4" t="str">
        <f>'様式４号（個表） '!F19</f>
        <v>介護保険事業所名称０３</v>
      </c>
      <c r="F4">
        <f>'様式第２号　基本情報入力シート'!AC56</f>
        <v>43</v>
      </c>
      <c r="G4" t="str">
        <f>'様式４号（個表） '!G19</f>
        <v>居宅介護支援</v>
      </c>
      <c r="H4">
        <f>'様式４号（個表） '!H19</f>
        <v>1000</v>
      </c>
      <c r="I4">
        <f>'様式４号（個表） '!I19</f>
        <v>10.210000000000001</v>
      </c>
      <c r="J4" t="str">
        <f>'様式４号（個表） '!J19</f>
        <v>加算Ⅳに準ずる要件を満たす</v>
      </c>
      <c r="K4" t="str">
        <f>'様式４号（個表） '!K19</f>
        <v>―</v>
      </c>
      <c r="L4" t="str">
        <f>'様式４号（個表） '!L19</f>
        <v>―</v>
      </c>
      <c r="M4" t="str">
        <f>'様式４号（個表） '!M19</f>
        <v>①</v>
      </c>
      <c r="N4">
        <f>'様式４号（個表） '!N19</f>
        <v>0.15</v>
      </c>
      <c r="O4" t="str">
        <f>'様式４号（個表） '!O19</f>
        <v>令和７年12月</v>
      </c>
    </row>
    <row r="5" spans="1:17">
      <c r="A5" t="str">
        <f>'様式４号（個表） '!B20</f>
        <v/>
      </c>
      <c r="B5" t="str">
        <f>'様式４号（個表） '!C20</f>
        <v/>
      </c>
      <c r="C5" t="str">
        <f>'様式４号（個表） '!D20</f>
        <v/>
      </c>
      <c r="D5" t="str">
        <f>'様式４号（個表） '!E20</f>
        <v/>
      </c>
      <c r="E5" t="str">
        <f>'様式４号（個表） '!F20</f>
        <v/>
      </c>
      <c r="F5" t="str">
        <f>'様式第２号　基本情報入力シート'!AC57</f>
        <v/>
      </c>
      <c r="G5" t="str">
        <f>'様式４号（個表） '!G20</f>
        <v/>
      </c>
      <c r="H5" t="str">
        <f>'様式４号（個表） '!H20</f>
        <v/>
      </c>
      <c r="I5" t="str">
        <f>'様式４号（個表） '!I20</f>
        <v/>
      </c>
      <c r="J5">
        <f>'様式４号（個表） '!J20</f>
        <v>0</v>
      </c>
      <c r="K5">
        <f>'様式４号（個表） '!K20</f>
        <v>0</v>
      </c>
      <c r="L5">
        <f>'様式４号（個表） '!L20</f>
        <v>0</v>
      </c>
      <c r="M5" t="str">
        <f>'様式４号（個表） '!M20</f>
        <v/>
      </c>
      <c r="N5" t="str">
        <f>'様式４号（個表） '!N20</f>
        <v/>
      </c>
      <c r="O5" t="str">
        <f>'様式４号（個表） '!O20</f>
        <v>令和７年12月</v>
      </c>
    </row>
    <row r="6" spans="1:17">
      <c r="A6" t="str">
        <f>'様式４号（個表） '!B21</f>
        <v/>
      </c>
      <c r="B6" t="str">
        <f>'様式４号（個表） '!C21</f>
        <v/>
      </c>
      <c r="C6" t="str">
        <f>'様式４号（個表） '!D21</f>
        <v/>
      </c>
      <c r="D6" t="str">
        <f>'様式４号（個表） '!E21</f>
        <v/>
      </c>
      <c r="E6" t="str">
        <f>'様式４号（個表） '!F21</f>
        <v/>
      </c>
      <c r="F6" t="str">
        <f>'様式第２号　基本情報入力シート'!AC58</f>
        <v/>
      </c>
      <c r="G6" t="str">
        <f>'様式４号（個表） '!G21</f>
        <v/>
      </c>
      <c r="H6" t="str">
        <f>'様式４号（個表） '!H21</f>
        <v/>
      </c>
      <c r="I6" t="str">
        <f>'様式４号（個表） '!I21</f>
        <v/>
      </c>
      <c r="J6">
        <f>'様式４号（個表） '!J21</f>
        <v>0</v>
      </c>
      <c r="K6">
        <f>'様式４号（個表） '!K21</f>
        <v>0</v>
      </c>
      <c r="L6">
        <f>'様式４号（個表） '!L21</f>
        <v>0</v>
      </c>
      <c r="M6" t="str">
        <f>'様式４号（個表） '!M21</f>
        <v/>
      </c>
      <c r="N6" t="str">
        <f>'様式４号（個表） '!N21</f>
        <v/>
      </c>
      <c r="O6" t="str">
        <f>'様式４号（個表） '!O21</f>
        <v>令和７年12月</v>
      </c>
    </row>
    <row r="7" spans="1:17">
      <c r="A7" t="str">
        <f>'様式４号（個表） '!B22</f>
        <v/>
      </c>
      <c r="B7" t="str">
        <f>'様式４号（個表） '!C22</f>
        <v/>
      </c>
      <c r="C7" t="str">
        <f>'様式４号（個表） '!D22</f>
        <v/>
      </c>
      <c r="D7" t="str">
        <f>'様式４号（個表） '!E22</f>
        <v/>
      </c>
      <c r="E7" t="str">
        <f>'様式４号（個表） '!F22</f>
        <v/>
      </c>
      <c r="F7" t="str">
        <f>'様式第２号　基本情報入力シート'!AC59</f>
        <v/>
      </c>
      <c r="G7" t="str">
        <f>'様式４号（個表） '!G22</f>
        <v/>
      </c>
      <c r="H7" t="str">
        <f>'様式４号（個表） '!H22</f>
        <v/>
      </c>
      <c r="I7" t="str">
        <f>'様式４号（個表） '!I22</f>
        <v/>
      </c>
      <c r="J7">
        <f>'様式４号（個表） '!J22</f>
        <v>0</v>
      </c>
      <c r="K7">
        <f>'様式４号（個表） '!K22</f>
        <v>0</v>
      </c>
      <c r="L7">
        <f>'様式４号（個表） '!L22</f>
        <v>0</v>
      </c>
      <c r="M7" t="str">
        <f>'様式４号（個表） '!M22</f>
        <v/>
      </c>
      <c r="N7" t="str">
        <f>'様式４号（個表） '!N22</f>
        <v/>
      </c>
      <c r="O7" t="str">
        <f>'様式４号（個表） '!O22</f>
        <v>令和７年12月</v>
      </c>
    </row>
    <row r="8" spans="1:17">
      <c r="A8" t="str">
        <f>'様式４号（個表） '!B23</f>
        <v/>
      </c>
      <c r="B8" t="str">
        <f>'様式４号（個表） '!C23</f>
        <v/>
      </c>
      <c r="C8" t="str">
        <f>'様式４号（個表） '!D23</f>
        <v/>
      </c>
      <c r="D8" t="str">
        <f>'様式４号（個表） '!E23</f>
        <v/>
      </c>
      <c r="E8" t="str">
        <f>'様式４号（個表） '!F23</f>
        <v/>
      </c>
      <c r="F8" t="str">
        <f>'様式第２号　基本情報入力シート'!AC60</f>
        <v/>
      </c>
      <c r="G8" t="str">
        <f>'様式４号（個表） '!G23</f>
        <v/>
      </c>
      <c r="H8" t="str">
        <f>'様式４号（個表） '!H23</f>
        <v/>
      </c>
      <c r="I8" t="str">
        <f>'様式４号（個表） '!I23</f>
        <v/>
      </c>
      <c r="J8">
        <f>'様式４号（個表） '!J23</f>
        <v>0</v>
      </c>
      <c r="K8">
        <f>'様式４号（個表） '!K23</f>
        <v>0</v>
      </c>
      <c r="L8">
        <f>'様式４号（個表） '!L23</f>
        <v>0</v>
      </c>
      <c r="M8" t="str">
        <f>'様式４号（個表） '!M23</f>
        <v/>
      </c>
      <c r="N8" t="str">
        <f>'様式４号（個表） '!N23</f>
        <v/>
      </c>
      <c r="O8" t="str">
        <f>'様式４号（個表） '!O23</f>
        <v>令和７年12月</v>
      </c>
    </row>
    <row r="9" spans="1:17">
      <c r="A9" t="str">
        <f>'様式４号（個表） '!B24</f>
        <v/>
      </c>
      <c r="B9" t="str">
        <f>'様式４号（個表） '!C24</f>
        <v/>
      </c>
      <c r="C9" t="str">
        <f>'様式４号（個表） '!D24</f>
        <v/>
      </c>
      <c r="D9" t="str">
        <f>'様式４号（個表） '!E24</f>
        <v/>
      </c>
      <c r="E9" t="str">
        <f>'様式４号（個表） '!F24</f>
        <v/>
      </c>
      <c r="F9" t="str">
        <f>'様式第２号　基本情報入力シート'!AC61</f>
        <v/>
      </c>
      <c r="G9" t="str">
        <f>'様式４号（個表） '!G24</f>
        <v/>
      </c>
      <c r="H9" t="str">
        <f>'様式４号（個表） '!H24</f>
        <v/>
      </c>
      <c r="I9" t="str">
        <f>'様式４号（個表） '!I24</f>
        <v/>
      </c>
      <c r="J9">
        <f>'様式４号（個表） '!J24</f>
        <v>0</v>
      </c>
      <c r="K9">
        <f>'様式４号（個表） '!K24</f>
        <v>0</v>
      </c>
      <c r="L9">
        <f>'様式４号（個表） '!L24</f>
        <v>0</v>
      </c>
      <c r="M9" t="str">
        <f>'様式４号（個表） '!M24</f>
        <v/>
      </c>
      <c r="N9" t="str">
        <f>'様式４号（個表） '!N24</f>
        <v/>
      </c>
      <c r="O9" t="str">
        <f>'様式４号（個表） '!O24</f>
        <v>令和７年12月</v>
      </c>
    </row>
    <row r="10" spans="1:17">
      <c r="A10" t="str">
        <f>'様式４号（個表） '!B25</f>
        <v/>
      </c>
      <c r="B10" t="str">
        <f>'様式４号（個表） '!C25</f>
        <v/>
      </c>
      <c r="C10" t="str">
        <f>'様式４号（個表） '!D25</f>
        <v/>
      </c>
      <c r="D10" t="str">
        <f>'様式４号（個表） '!E25</f>
        <v/>
      </c>
      <c r="E10" t="str">
        <f>'様式４号（個表） '!F25</f>
        <v/>
      </c>
      <c r="F10" t="str">
        <f>'様式第２号　基本情報入力シート'!AC62</f>
        <v/>
      </c>
      <c r="G10" t="str">
        <f>'様式４号（個表） '!G25</f>
        <v/>
      </c>
      <c r="H10" t="str">
        <f>'様式４号（個表） '!H25</f>
        <v/>
      </c>
      <c r="I10" t="str">
        <f>'様式４号（個表） '!I25</f>
        <v/>
      </c>
      <c r="J10">
        <f>'様式４号（個表） '!J25</f>
        <v>0</v>
      </c>
      <c r="K10">
        <f>'様式４号（個表） '!K25</f>
        <v>0</v>
      </c>
      <c r="L10">
        <f>'様式４号（個表） '!L25</f>
        <v>0</v>
      </c>
      <c r="M10" t="str">
        <f>'様式４号（個表） '!M25</f>
        <v/>
      </c>
      <c r="N10" t="str">
        <f>'様式４号（個表） '!N25</f>
        <v/>
      </c>
      <c r="O10" t="str">
        <f>'様式４号（個表） '!O25</f>
        <v>令和７年12月</v>
      </c>
    </row>
    <row r="11" spans="1:17">
      <c r="A11" t="str">
        <f>'様式４号（個表） '!B26</f>
        <v/>
      </c>
      <c r="B11" t="str">
        <f>'様式４号（個表） '!C26</f>
        <v/>
      </c>
      <c r="C11" t="str">
        <f>'様式４号（個表） '!D26</f>
        <v/>
      </c>
      <c r="D11" t="str">
        <f>'様式４号（個表） '!E26</f>
        <v/>
      </c>
      <c r="E11" t="str">
        <f>'様式４号（個表） '!F26</f>
        <v/>
      </c>
      <c r="F11" t="str">
        <f>'様式第２号　基本情報入力シート'!AC63</f>
        <v/>
      </c>
      <c r="G11" t="str">
        <f>'様式４号（個表） '!G26</f>
        <v/>
      </c>
      <c r="H11" t="str">
        <f>'様式４号（個表） '!H26</f>
        <v/>
      </c>
      <c r="I11" t="str">
        <f>'様式４号（個表） '!I26</f>
        <v/>
      </c>
      <c r="J11">
        <f>'様式４号（個表） '!J26</f>
        <v>0</v>
      </c>
      <c r="K11">
        <f>'様式４号（個表） '!K26</f>
        <v>0</v>
      </c>
      <c r="L11">
        <f>'様式４号（個表） '!L26</f>
        <v>0</v>
      </c>
      <c r="M11" t="str">
        <f>'様式４号（個表） '!M26</f>
        <v/>
      </c>
      <c r="N11" t="str">
        <f>'様式４号（個表） '!N26</f>
        <v/>
      </c>
      <c r="O11" t="str">
        <f>'様式４号（個表） '!O26</f>
        <v>令和７年12月</v>
      </c>
    </row>
    <row r="12" spans="1:17">
      <c r="A12" t="str">
        <f>'様式４号（個表） '!B27</f>
        <v/>
      </c>
      <c r="B12" t="str">
        <f>'様式４号（個表） '!C27</f>
        <v/>
      </c>
      <c r="C12" t="str">
        <f>'様式４号（個表） '!D27</f>
        <v/>
      </c>
      <c r="D12" t="str">
        <f>'様式４号（個表） '!E27</f>
        <v/>
      </c>
      <c r="E12" t="str">
        <f>'様式４号（個表） '!F27</f>
        <v/>
      </c>
      <c r="F12" t="str">
        <f>'様式第２号　基本情報入力シート'!AC64</f>
        <v/>
      </c>
      <c r="G12" t="str">
        <f>'様式４号（個表） '!G27</f>
        <v/>
      </c>
      <c r="H12" t="str">
        <f>'様式４号（個表） '!H27</f>
        <v/>
      </c>
      <c r="I12" t="str">
        <f>'様式４号（個表） '!I27</f>
        <v/>
      </c>
      <c r="J12">
        <f>'様式４号（個表） '!J27</f>
        <v>0</v>
      </c>
      <c r="K12">
        <f>'様式４号（個表） '!K27</f>
        <v>0</v>
      </c>
      <c r="L12">
        <f>'様式４号（個表） '!L27</f>
        <v>0</v>
      </c>
      <c r="M12" t="str">
        <f>'様式４号（個表） '!M27</f>
        <v/>
      </c>
      <c r="N12" t="str">
        <f>'様式４号（個表） '!N27</f>
        <v/>
      </c>
      <c r="O12" t="str">
        <f>'様式４号（個表） '!O27</f>
        <v>令和７年12月</v>
      </c>
    </row>
    <row r="13" spans="1:17">
      <c r="A13" t="str">
        <f>'様式４号（個表） '!B28</f>
        <v/>
      </c>
      <c r="B13" t="str">
        <f>'様式４号（個表） '!C28</f>
        <v/>
      </c>
      <c r="C13" t="str">
        <f>'様式４号（個表） '!D28</f>
        <v/>
      </c>
      <c r="D13" t="str">
        <f>'様式４号（個表） '!E28</f>
        <v/>
      </c>
      <c r="E13" t="str">
        <f>'様式４号（個表） '!F28</f>
        <v/>
      </c>
      <c r="F13" t="str">
        <f>'様式第２号　基本情報入力シート'!AC65</f>
        <v/>
      </c>
      <c r="G13" t="str">
        <f>'様式４号（個表） '!G28</f>
        <v/>
      </c>
      <c r="H13" t="str">
        <f>'様式４号（個表） '!H28</f>
        <v/>
      </c>
      <c r="I13" t="str">
        <f>'様式４号（個表） '!I28</f>
        <v/>
      </c>
      <c r="J13">
        <f>'様式４号（個表） '!J28</f>
        <v>0</v>
      </c>
      <c r="K13">
        <f>'様式４号（個表） '!K28</f>
        <v>0</v>
      </c>
      <c r="L13">
        <f>'様式４号（個表） '!L28</f>
        <v>0</v>
      </c>
      <c r="M13" t="str">
        <f>'様式４号（個表） '!M28</f>
        <v/>
      </c>
      <c r="N13" t="str">
        <f>'様式４号（個表） '!N28</f>
        <v/>
      </c>
      <c r="O13" t="str">
        <f>'様式４号（個表） '!O28</f>
        <v>令和７年12月</v>
      </c>
    </row>
    <row r="14" spans="1:17">
      <c r="A14" t="str">
        <f>'様式４号（個表） '!B29</f>
        <v/>
      </c>
      <c r="B14" t="str">
        <f>'様式４号（個表） '!C29</f>
        <v/>
      </c>
      <c r="C14" t="str">
        <f>'様式４号（個表） '!D29</f>
        <v/>
      </c>
      <c r="D14" t="str">
        <f>'様式４号（個表） '!E29</f>
        <v/>
      </c>
      <c r="E14" t="str">
        <f>'様式４号（個表） '!F29</f>
        <v/>
      </c>
      <c r="F14" t="str">
        <f>'様式第２号　基本情報入力シート'!AC66</f>
        <v/>
      </c>
      <c r="G14" t="str">
        <f>'様式４号（個表） '!G29</f>
        <v/>
      </c>
      <c r="H14" t="str">
        <f>'様式４号（個表） '!H29</f>
        <v/>
      </c>
      <c r="I14" t="str">
        <f>'様式４号（個表） '!I29</f>
        <v/>
      </c>
      <c r="J14">
        <f>'様式４号（個表） '!J29</f>
        <v>0</v>
      </c>
      <c r="K14">
        <f>'様式４号（個表） '!K29</f>
        <v>0</v>
      </c>
      <c r="L14">
        <f>'様式４号（個表） '!L29</f>
        <v>0</v>
      </c>
      <c r="M14" t="str">
        <f>'様式４号（個表） '!M29</f>
        <v/>
      </c>
      <c r="N14" t="str">
        <f>'様式４号（個表） '!N29</f>
        <v/>
      </c>
      <c r="O14" t="str">
        <f>'様式４号（個表） '!O29</f>
        <v>令和７年12月</v>
      </c>
    </row>
    <row r="15" spans="1:17">
      <c r="A15" t="str">
        <f>'様式４号（個表） '!B30</f>
        <v/>
      </c>
      <c r="B15" t="str">
        <f>'様式４号（個表） '!C30</f>
        <v/>
      </c>
      <c r="C15" t="str">
        <f>'様式４号（個表） '!D30</f>
        <v/>
      </c>
      <c r="D15" t="str">
        <f>'様式４号（個表） '!E30</f>
        <v/>
      </c>
      <c r="E15" t="str">
        <f>'様式４号（個表） '!F30</f>
        <v/>
      </c>
      <c r="F15" t="str">
        <f>'様式第２号　基本情報入力シート'!AC67</f>
        <v/>
      </c>
      <c r="G15" t="str">
        <f>'様式４号（個表） '!G30</f>
        <v/>
      </c>
      <c r="H15" t="str">
        <f>'様式４号（個表） '!H30</f>
        <v/>
      </c>
      <c r="I15" t="str">
        <f>'様式４号（個表） '!I30</f>
        <v/>
      </c>
      <c r="J15">
        <f>'様式４号（個表） '!J30</f>
        <v>0</v>
      </c>
      <c r="K15">
        <f>'様式４号（個表） '!K30</f>
        <v>0</v>
      </c>
      <c r="L15">
        <f>'様式４号（個表） '!L30</f>
        <v>0</v>
      </c>
      <c r="M15" t="str">
        <f>'様式４号（個表） '!M30</f>
        <v/>
      </c>
      <c r="N15" t="str">
        <f>'様式４号（個表） '!N30</f>
        <v/>
      </c>
      <c r="O15" t="str">
        <f>'様式４号（個表） '!O30</f>
        <v>令和７年12月</v>
      </c>
    </row>
    <row r="16" spans="1:17">
      <c r="A16" t="str">
        <f>'様式４号（個表） '!B31</f>
        <v/>
      </c>
      <c r="B16" t="str">
        <f>'様式４号（個表） '!C31</f>
        <v/>
      </c>
      <c r="C16" t="str">
        <f>'様式４号（個表） '!D31</f>
        <v/>
      </c>
      <c r="D16" t="str">
        <f>'様式４号（個表） '!E31</f>
        <v/>
      </c>
      <c r="E16" t="str">
        <f>'様式４号（個表） '!F31</f>
        <v/>
      </c>
      <c r="F16" t="str">
        <f>'様式第２号　基本情報入力シート'!AC68</f>
        <v/>
      </c>
      <c r="G16" t="str">
        <f>'様式４号（個表） '!G31</f>
        <v/>
      </c>
      <c r="H16" t="str">
        <f>'様式４号（個表） '!H31</f>
        <v/>
      </c>
      <c r="I16" t="str">
        <f>'様式４号（個表） '!I31</f>
        <v/>
      </c>
      <c r="J16">
        <f>'様式４号（個表） '!J31</f>
        <v>0</v>
      </c>
      <c r="K16">
        <f>'様式４号（個表） '!K31</f>
        <v>0</v>
      </c>
      <c r="L16">
        <f>'様式４号（個表） '!L31</f>
        <v>0</v>
      </c>
      <c r="M16" t="str">
        <f>'様式４号（個表） '!M31</f>
        <v/>
      </c>
      <c r="N16" t="str">
        <f>'様式４号（個表） '!N31</f>
        <v/>
      </c>
      <c r="O16" t="str">
        <f>'様式４号（個表） '!O31</f>
        <v>令和７年12月</v>
      </c>
    </row>
    <row r="17" spans="1:15">
      <c r="A17" t="str">
        <f>'様式４号（個表） '!B32</f>
        <v/>
      </c>
      <c r="B17" t="str">
        <f>'様式４号（個表） '!C32</f>
        <v/>
      </c>
      <c r="C17" t="str">
        <f>'様式４号（個表） '!D32</f>
        <v/>
      </c>
      <c r="D17" t="str">
        <f>'様式４号（個表） '!E32</f>
        <v/>
      </c>
      <c r="E17" t="str">
        <f>'様式４号（個表） '!F32</f>
        <v/>
      </c>
      <c r="F17" t="str">
        <f>'様式第２号　基本情報入力シート'!AC69</f>
        <v/>
      </c>
      <c r="G17" t="str">
        <f>'様式４号（個表） '!G32</f>
        <v/>
      </c>
      <c r="H17" t="str">
        <f>'様式４号（個表） '!H32</f>
        <v/>
      </c>
      <c r="I17" t="str">
        <f>'様式４号（個表） '!I32</f>
        <v/>
      </c>
      <c r="J17">
        <f>'様式４号（個表） '!J32</f>
        <v>0</v>
      </c>
      <c r="K17">
        <f>'様式４号（個表） '!K32</f>
        <v>0</v>
      </c>
      <c r="L17">
        <f>'様式４号（個表） '!L32</f>
        <v>0</v>
      </c>
      <c r="M17" t="str">
        <f>'様式４号（個表） '!M32</f>
        <v/>
      </c>
      <c r="N17" t="str">
        <f>'様式４号（個表） '!N32</f>
        <v/>
      </c>
      <c r="O17" t="str">
        <f>'様式４号（個表） '!O32</f>
        <v>令和７年12月</v>
      </c>
    </row>
    <row r="18" spans="1:15">
      <c r="A18" t="str">
        <f>'様式４号（個表） '!B33</f>
        <v/>
      </c>
      <c r="B18" t="str">
        <f>'様式４号（個表） '!C33</f>
        <v/>
      </c>
      <c r="C18" t="str">
        <f>'様式４号（個表） '!D33</f>
        <v/>
      </c>
      <c r="D18" t="str">
        <f>'様式４号（個表） '!E33</f>
        <v/>
      </c>
      <c r="E18" t="str">
        <f>'様式４号（個表） '!F33</f>
        <v/>
      </c>
      <c r="F18" t="str">
        <f>'様式第２号　基本情報入力シート'!AC70</f>
        <v/>
      </c>
      <c r="G18" t="str">
        <f>'様式４号（個表） '!G33</f>
        <v/>
      </c>
      <c r="H18" t="str">
        <f>'様式４号（個表） '!H33</f>
        <v/>
      </c>
      <c r="I18" t="str">
        <f>'様式４号（個表） '!I33</f>
        <v/>
      </c>
      <c r="J18">
        <f>'様式４号（個表） '!J33</f>
        <v>0</v>
      </c>
      <c r="K18">
        <f>'様式４号（個表） '!K33</f>
        <v>0</v>
      </c>
      <c r="L18">
        <f>'様式４号（個表） '!L33</f>
        <v>0</v>
      </c>
      <c r="M18" t="str">
        <f>'様式４号（個表） '!M33</f>
        <v/>
      </c>
      <c r="N18" t="str">
        <f>'様式４号（個表） '!N33</f>
        <v/>
      </c>
      <c r="O18" t="str">
        <f>'様式４号（個表） '!O33</f>
        <v>令和７年12月</v>
      </c>
    </row>
    <row r="19" spans="1:15">
      <c r="A19" t="str">
        <f>'様式４号（個表） '!B34</f>
        <v/>
      </c>
      <c r="B19" t="str">
        <f>'様式４号（個表） '!C34</f>
        <v/>
      </c>
      <c r="C19" t="str">
        <f>'様式４号（個表） '!D34</f>
        <v/>
      </c>
      <c r="D19" t="str">
        <f>'様式４号（個表） '!E34</f>
        <v/>
      </c>
      <c r="E19" t="str">
        <f>'様式４号（個表） '!F34</f>
        <v/>
      </c>
      <c r="F19" t="str">
        <f>'様式第２号　基本情報入力シート'!AC71</f>
        <v/>
      </c>
      <c r="G19" t="str">
        <f>'様式４号（個表） '!G34</f>
        <v/>
      </c>
      <c r="H19" t="str">
        <f>'様式４号（個表） '!H34</f>
        <v/>
      </c>
      <c r="I19" t="str">
        <f>'様式４号（個表） '!I34</f>
        <v/>
      </c>
      <c r="J19">
        <f>'様式４号（個表） '!J34</f>
        <v>0</v>
      </c>
      <c r="K19">
        <f>'様式４号（個表） '!K34</f>
        <v>0</v>
      </c>
      <c r="L19">
        <f>'様式４号（個表） '!L34</f>
        <v>0</v>
      </c>
      <c r="M19" t="str">
        <f>'様式４号（個表） '!M34</f>
        <v/>
      </c>
      <c r="N19" t="str">
        <f>'様式４号（個表） '!N34</f>
        <v/>
      </c>
      <c r="O19" t="str">
        <f>'様式４号（個表） '!O34</f>
        <v>令和７年12月</v>
      </c>
    </row>
    <row r="20" spans="1:15">
      <c r="A20" t="str">
        <f>'様式４号（個表） '!B35</f>
        <v/>
      </c>
      <c r="B20" t="str">
        <f>'様式４号（個表） '!C35</f>
        <v/>
      </c>
      <c r="C20" t="str">
        <f>'様式４号（個表） '!D35</f>
        <v/>
      </c>
      <c r="D20" t="str">
        <f>'様式４号（個表） '!E35</f>
        <v/>
      </c>
      <c r="E20" t="str">
        <f>'様式４号（個表） '!F35</f>
        <v/>
      </c>
      <c r="F20" t="str">
        <f>'様式第２号　基本情報入力シート'!AC72</f>
        <v/>
      </c>
      <c r="G20" t="str">
        <f>'様式４号（個表） '!G35</f>
        <v/>
      </c>
      <c r="H20" t="str">
        <f>'様式４号（個表） '!H35</f>
        <v/>
      </c>
      <c r="I20" t="str">
        <f>'様式４号（個表） '!I35</f>
        <v/>
      </c>
      <c r="J20">
        <f>'様式４号（個表） '!J35</f>
        <v>0</v>
      </c>
      <c r="K20">
        <f>'様式４号（個表） '!K35</f>
        <v>0</v>
      </c>
      <c r="L20">
        <f>'様式４号（個表） '!L35</f>
        <v>0</v>
      </c>
      <c r="M20" t="str">
        <f>'様式４号（個表） '!M35</f>
        <v/>
      </c>
      <c r="N20" t="str">
        <f>'様式４号（個表） '!N35</f>
        <v/>
      </c>
      <c r="O20" t="str">
        <f>'様式４号（個表） '!O35</f>
        <v>令和７年12月</v>
      </c>
    </row>
    <row r="21" spans="1:15">
      <c r="A21" t="str">
        <f>'様式４号（個表） '!B36</f>
        <v/>
      </c>
      <c r="B21" t="str">
        <f>'様式４号（個表） '!C36</f>
        <v/>
      </c>
      <c r="C21" t="str">
        <f>'様式４号（個表） '!D36</f>
        <v/>
      </c>
      <c r="D21" t="str">
        <f>'様式４号（個表） '!E36</f>
        <v/>
      </c>
      <c r="E21" t="str">
        <f>'様式４号（個表） '!F36</f>
        <v/>
      </c>
      <c r="F21" t="str">
        <f>'様式第２号　基本情報入力シート'!AC73</f>
        <v/>
      </c>
      <c r="G21" t="str">
        <f>'様式４号（個表） '!G36</f>
        <v/>
      </c>
      <c r="H21" t="str">
        <f>'様式４号（個表） '!H36</f>
        <v/>
      </c>
      <c r="I21" t="str">
        <f>'様式４号（個表） '!I36</f>
        <v/>
      </c>
      <c r="J21">
        <f>'様式４号（個表） '!J36</f>
        <v>0</v>
      </c>
      <c r="K21">
        <f>'様式４号（個表） '!K36</f>
        <v>0</v>
      </c>
      <c r="L21">
        <f>'様式４号（個表） '!L36</f>
        <v>0</v>
      </c>
      <c r="M21" t="str">
        <f>'様式４号（個表） '!M36</f>
        <v/>
      </c>
      <c r="N21" t="str">
        <f>'様式４号（個表） '!N36</f>
        <v/>
      </c>
      <c r="O21" t="str">
        <f>'様式４号（個表） '!O36</f>
        <v>令和７年12月</v>
      </c>
    </row>
    <row r="22" spans="1:15">
      <c r="A22" t="str">
        <f>'様式４号（個表） '!B37</f>
        <v/>
      </c>
      <c r="B22" t="str">
        <f>'様式４号（個表） '!C37</f>
        <v/>
      </c>
      <c r="C22" t="str">
        <f>'様式４号（個表） '!D37</f>
        <v/>
      </c>
      <c r="D22" t="str">
        <f>'様式４号（個表） '!E37</f>
        <v/>
      </c>
      <c r="E22" t="str">
        <f>'様式４号（個表） '!F37</f>
        <v/>
      </c>
      <c r="F22" t="str">
        <f>'様式第２号　基本情報入力シート'!AC74</f>
        <v/>
      </c>
      <c r="G22" t="str">
        <f>'様式４号（個表） '!G37</f>
        <v/>
      </c>
      <c r="H22" t="str">
        <f>'様式４号（個表） '!H37</f>
        <v/>
      </c>
      <c r="I22" t="str">
        <f>'様式４号（個表） '!I37</f>
        <v/>
      </c>
      <c r="J22">
        <f>'様式４号（個表） '!J37</f>
        <v>0</v>
      </c>
      <c r="K22">
        <f>'様式４号（個表） '!K37</f>
        <v>0</v>
      </c>
      <c r="L22">
        <f>'様式４号（個表） '!L37</f>
        <v>0</v>
      </c>
      <c r="M22" t="str">
        <f>'様式４号（個表） '!M37</f>
        <v/>
      </c>
      <c r="N22" t="str">
        <f>'様式４号（個表） '!N37</f>
        <v/>
      </c>
      <c r="O22" t="str">
        <f>'様式４号（個表） '!O37</f>
        <v>令和７年12月</v>
      </c>
    </row>
    <row r="23" spans="1:15">
      <c r="A23" t="str">
        <f>'様式４号（個表） '!B38</f>
        <v/>
      </c>
      <c r="B23" t="str">
        <f>'様式４号（個表） '!C38</f>
        <v/>
      </c>
      <c r="C23" t="str">
        <f>'様式４号（個表） '!D38</f>
        <v/>
      </c>
      <c r="D23" t="str">
        <f>'様式４号（個表） '!E38</f>
        <v/>
      </c>
      <c r="E23" t="str">
        <f>'様式４号（個表） '!F38</f>
        <v/>
      </c>
      <c r="F23" t="str">
        <f>'様式第２号　基本情報入力シート'!AC75</f>
        <v/>
      </c>
      <c r="G23" t="str">
        <f>'様式４号（個表） '!G38</f>
        <v/>
      </c>
      <c r="H23" t="str">
        <f>'様式４号（個表） '!H38</f>
        <v/>
      </c>
      <c r="I23" t="str">
        <f>'様式４号（個表） '!I38</f>
        <v/>
      </c>
      <c r="J23">
        <f>'様式４号（個表） '!J38</f>
        <v>0</v>
      </c>
      <c r="K23">
        <f>'様式４号（個表） '!K38</f>
        <v>0</v>
      </c>
      <c r="L23">
        <f>'様式４号（個表） '!L38</f>
        <v>0</v>
      </c>
      <c r="M23" t="str">
        <f>'様式４号（個表） '!M38</f>
        <v/>
      </c>
      <c r="N23" t="str">
        <f>'様式４号（個表） '!N38</f>
        <v/>
      </c>
      <c r="O23" t="str">
        <f>'様式４号（個表） '!O38</f>
        <v>令和７年12月</v>
      </c>
    </row>
    <row r="24" spans="1:15">
      <c r="A24" t="str">
        <f>'様式４号（個表） '!B39</f>
        <v/>
      </c>
      <c r="B24" t="str">
        <f>'様式４号（個表） '!C39</f>
        <v/>
      </c>
      <c r="C24" t="str">
        <f>'様式４号（個表） '!D39</f>
        <v/>
      </c>
      <c r="D24" t="str">
        <f>'様式４号（個表） '!E39</f>
        <v/>
      </c>
      <c r="E24" t="str">
        <f>'様式４号（個表） '!F39</f>
        <v/>
      </c>
      <c r="F24" t="str">
        <f>'様式第２号　基本情報入力シート'!AC76</f>
        <v/>
      </c>
      <c r="G24" t="str">
        <f>'様式４号（個表） '!G39</f>
        <v/>
      </c>
      <c r="H24" t="str">
        <f>'様式４号（個表） '!H39</f>
        <v/>
      </c>
      <c r="I24" t="str">
        <f>'様式４号（個表） '!I39</f>
        <v/>
      </c>
      <c r="J24">
        <f>'様式４号（個表） '!J39</f>
        <v>0</v>
      </c>
      <c r="K24">
        <f>'様式４号（個表） '!K39</f>
        <v>0</v>
      </c>
      <c r="L24">
        <f>'様式４号（個表） '!L39</f>
        <v>0</v>
      </c>
      <c r="M24" t="str">
        <f>'様式４号（個表） '!M39</f>
        <v/>
      </c>
      <c r="N24" t="str">
        <f>'様式４号（個表） '!N39</f>
        <v/>
      </c>
      <c r="O24" t="str">
        <f>'様式４号（個表） '!O39</f>
        <v>令和７年12月</v>
      </c>
    </row>
    <row r="25" spans="1:15">
      <c r="A25" t="str">
        <f>'様式４号（個表） '!B40</f>
        <v/>
      </c>
      <c r="B25" t="str">
        <f>'様式４号（個表） '!C40</f>
        <v/>
      </c>
      <c r="C25" t="str">
        <f>'様式４号（個表） '!D40</f>
        <v/>
      </c>
      <c r="D25" t="str">
        <f>'様式４号（個表） '!E40</f>
        <v/>
      </c>
      <c r="E25" t="str">
        <f>'様式４号（個表） '!F40</f>
        <v/>
      </c>
      <c r="F25" t="str">
        <f>'様式第２号　基本情報入力シート'!AC77</f>
        <v/>
      </c>
      <c r="G25" t="str">
        <f>'様式４号（個表） '!G40</f>
        <v/>
      </c>
      <c r="H25" t="str">
        <f>'様式４号（個表） '!H40</f>
        <v/>
      </c>
      <c r="I25" t="str">
        <f>'様式４号（個表） '!I40</f>
        <v/>
      </c>
      <c r="J25">
        <f>'様式４号（個表） '!J40</f>
        <v>0</v>
      </c>
      <c r="K25">
        <f>'様式４号（個表） '!K40</f>
        <v>0</v>
      </c>
      <c r="L25">
        <f>'様式４号（個表） '!L40</f>
        <v>0</v>
      </c>
      <c r="M25" t="str">
        <f>'様式４号（個表） '!M40</f>
        <v/>
      </c>
      <c r="N25" t="str">
        <f>'様式４号（個表） '!N40</f>
        <v/>
      </c>
      <c r="O25" t="str">
        <f>'様式４号（個表） '!O40</f>
        <v>令和７年12月</v>
      </c>
    </row>
    <row r="26" spans="1:15">
      <c r="A26" t="str">
        <f>'様式４号（個表） '!B41</f>
        <v/>
      </c>
      <c r="B26" t="str">
        <f>'様式４号（個表） '!C41</f>
        <v/>
      </c>
      <c r="C26" t="str">
        <f>'様式４号（個表） '!D41</f>
        <v/>
      </c>
      <c r="D26" t="str">
        <f>'様式４号（個表） '!E41</f>
        <v/>
      </c>
      <c r="E26" t="str">
        <f>'様式４号（個表） '!F41</f>
        <v/>
      </c>
      <c r="F26" t="str">
        <f>'様式第２号　基本情報入力シート'!AC78</f>
        <v/>
      </c>
      <c r="G26" t="str">
        <f>'様式４号（個表） '!G41</f>
        <v/>
      </c>
      <c r="H26" t="str">
        <f>'様式４号（個表） '!H41</f>
        <v/>
      </c>
      <c r="I26" t="str">
        <f>'様式４号（個表） '!I41</f>
        <v/>
      </c>
      <c r="J26">
        <f>'様式４号（個表） '!J41</f>
        <v>0</v>
      </c>
      <c r="K26">
        <f>'様式４号（個表） '!K41</f>
        <v>0</v>
      </c>
      <c r="L26">
        <f>'様式４号（個表） '!L41</f>
        <v>0</v>
      </c>
      <c r="M26" t="str">
        <f>'様式４号（個表） '!M41</f>
        <v/>
      </c>
      <c r="N26" t="str">
        <f>'様式４号（個表） '!N41</f>
        <v/>
      </c>
      <c r="O26" t="str">
        <f>'様式４号（個表） '!O41</f>
        <v>令和７年12月</v>
      </c>
    </row>
    <row r="27" spans="1:15">
      <c r="A27" t="str">
        <f>'様式４号（個表） '!B42</f>
        <v/>
      </c>
      <c r="B27" t="str">
        <f>'様式４号（個表） '!C42</f>
        <v/>
      </c>
      <c r="C27" t="str">
        <f>'様式４号（個表） '!D42</f>
        <v/>
      </c>
      <c r="D27" t="str">
        <f>'様式４号（個表） '!E42</f>
        <v/>
      </c>
      <c r="E27" t="str">
        <f>'様式４号（個表） '!F42</f>
        <v/>
      </c>
      <c r="F27" t="str">
        <f>'様式第２号　基本情報入力シート'!AC79</f>
        <v/>
      </c>
      <c r="G27" t="str">
        <f>'様式４号（個表） '!G42</f>
        <v/>
      </c>
      <c r="H27" t="str">
        <f>'様式４号（個表） '!H42</f>
        <v/>
      </c>
      <c r="I27" t="str">
        <f>'様式４号（個表） '!I42</f>
        <v/>
      </c>
      <c r="J27">
        <f>'様式４号（個表） '!J42</f>
        <v>0</v>
      </c>
      <c r="K27">
        <f>'様式４号（個表） '!K42</f>
        <v>0</v>
      </c>
      <c r="L27">
        <f>'様式４号（個表） '!L42</f>
        <v>0</v>
      </c>
      <c r="M27" t="str">
        <f>'様式４号（個表） '!M42</f>
        <v/>
      </c>
      <c r="N27" t="str">
        <f>'様式４号（個表） '!N42</f>
        <v/>
      </c>
      <c r="O27" t="str">
        <f>'様式４号（個表） '!O42</f>
        <v>令和７年12月</v>
      </c>
    </row>
    <row r="28" spans="1:15">
      <c r="A28" t="str">
        <f>'様式４号（個表） '!B43</f>
        <v/>
      </c>
      <c r="B28" t="str">
        <f>'様式４号（個表） '!C43</f>
        <v/>
      </c>
      <c r="C28" t="str">
        <f>'様式４号（個表） '!D43</f>
        <v/>
      </c>
      <c r="D28" t="str">
        <f>'様式４号（個表） '!E43</f>
        <v/>
      </c>
      <c r="E28" t="str">
        <f>'様式４号（個表） '!F43</f>
        <v/>
      </c>
      <c r="F28" t="str">
        <f>'様式第２号　基本情報入力シート'!AC80</f>
        <v/>
      </c>
      <c r="G28" t="str">
        <f>'様式４号（個表） '!G43</f>
        <v/>
      </c>
      <c r="H28" t="str">
        <f>'様式４号（個表） '!H43</f>
        <v/>
      </c>
      <c r="I28" t="str">
        <f>'様式４号（個表） '!I43</f>
        <v/>
      </c>
      <c r="J28">
        <f>'様式４号（個表） '!J43</f>
        <v>0</v>
      </c>
      <c r="K28">
        <f>'様式４号（個表） '!K43</f>
        <v>0</v>
      </c>
      <c r="L28">
        <f>'様式４号（個表） '!L43</f>
        <v>0</v>
      </c>
      <c r="M28" t="str">
        <f>'様式４号（個表） '!M43</f>
        <v/>
      </c>
      <c r="N28" t="str">
        <f>'様式４号（個表） '!N43</f>
        <v/>
      </c>
      <c r="O28" t="str">
        <f>'様式４号（個表） '!O43</f>
        <v>令和７年12月</v>
      </c>
    </row>
    <row r="29" spans="1:15">
      <c r="A29" t="str">
        <f>'様式４号（個表） '!B44</f>
        <v/>
      </c>
      <c r="B29" t="str">
        <f>'様式４号（個表） '!C44</f>
        <v/>
      </c>
      <c r="C29" t="str">
        <f>'様式４号（個表） '!D44</f>
        <v/>
      </c>
      <c r="D29" t="str">
        <f>'様式４号（個表） '!E44</f>
        <v/>
      </c>
      <c r="E29" t="str">
        <f>'様式４号（個表） '!F44</f>
        <v/>
      </c>
      <c r="F29" t="str">
        <f>'様式第２号　基本情報入力シート'!AC81</f>
        <v/>
      </c>
      <c r="G29" t="str">
        <f>'様式４号（個表） '!G44</f>
        <v/>
      </c>
      <c r="H29" t="str">
        <f>'様式４号（個表） '!H44</f>
        <v/>
      </c>
      <c r="I29" t="str">
        <f>'様式４号（個表） '!I44</f>
        <v/>
      </c>
      <c r="J29">
        <f>'様式４号（個表） '!J44</f>
        <v>0</v>
      </c>
      <c r="K29">
        <f>'様式４号（個表） '!K44</f>
        <v>0</v>
      </c>
      <c r="L29">
        <f>'様式４号（個表） '!L44</f>
        <v>0</v>
      </c>
      <c r="M29" t="str">
        <f>'様式４号（個表） '!M44</f>
        <v/>
      </c>
      <c r="N29" t="str">
        <f>'様式４号（個表） '!N44</f>
        <v/>
      </c>
      <c r="O29" t="str">
        <f>'様式４号（個表） '!O44</f>
        <v>令和７年12月</v>
      </c>
    </row>
    <row r="30" spans="1:15">
      <c r="A30" t="str">
        <f>'様式４号（個表） '!B45</f>
        <v/>
      </c>
      <c r="B30" t="str">
        <f>'様式４号（個表） '!C45</f>
        <v/>
      </c>
      <c r="C30" t="str">
        <f>'様式４号（個表） '!D45</f>
        <v/>
      </c>
      <c r="D30" t="str">
        <f>'様式４号（個表） '!E45</f>
        <v/>
      </c>
      <c r="E30" t="str">
        <f>'様式４号（個表） '!F45</f>
        <v/>
      </c>
      <c r="F30" t="str">
        <f>'様式第２号　基本情報入力シート'!AC82</f>
        <v/>
      </c>
      <c r="G30" t="str">
        <f>'様式４号（個表） '!G45</f>
        <v/>
      </c>
      <c r="H30" t="str">
        <f>'様式４号（個表） '!H45</f>
        <v/>
      </c>
      <c r="I30" t="str">
        <f>'様式４号（個表） '!I45</f>
        <v/>
      </c>
      <c r="J30">
        <f>'様式４号（個表） '!J45</f>
        <v>0</v>
      </c>
      <c r="K30">
        <f>'様式４号（個表） '!K45</f>
        <v>0</v>
      </c>
      <c r="L30">
        <f>'様式４号（個表） '!L45</f>
        <v>0</v>
      </c>
      <c r="M30" t="str">
        <f>'様式４号（個表） '!M45</f>
        <v/>
      </c>
      <c r="N30" t="str">
        <f>'様式４号（個表） '!N45</f>
        <v/>
      </c>
      <c r="O30" t="str">
        <f>'様式４号（個表） '!O45</f>
        <v>令和７年12月</v>
      </c>
    </row>
    <row r="31" spans="1:15">
      <c r="A31" t="str">
        <f>'様式４号（個表） '!B46</f>
        <v/>
      </c>
      <c r="B31" t="str">
        <f>'様式４号（個表） '!C46</f>
        <v/>
      </c>
      <c r="C31" t="str">
        <f>'様式４号（個表） '!D46</f>
        <v/>
      </c>
      <c r="D31" t="str">
        <f>'様式４号（個表） '!E46</f>
        <v/>
      </c>
      <c r="E31" t="str">
        <f>'様式４号（個表） '!F46</f>
        <v/>
      </c>
      <c r="F31" t="str">
        <f>'様式第２号　基本情報入力シート'!AC83</f>
        <v/>
      </c>
      <c r="G31" t="str">
        <f>'様式４号（個表） '!G46</f>
        <v/>
      </c>
      <c r="H31" t="str">
        <f>'様式４号（個表） '!H46</f>
        <v/>
      </c>
      <c r="I31" t="str">
        <f>'様式４号（個表） '!I46</f>
        <v/>
      </c>
      <c r="J31">
        <f>'様式４号（個表） '!J46</f>
        <v>0</v>
      </c>
      <c r="K31">
        <f>'様式４号（個表） '!K46</f>
        <v>0</v>
      </c>
      <c r="L31">
        <f>'様式４号（個表） '!L46</f>
        <v>0</v>
      </c>
      <c r="M31" t="str">
        <f>'様式４号（個表） '!M46</f>
        <v/>
      </c>
      <c r="N31" t="str">
        <f>'様式４号（個表） '!N46</f>
        <v/>
      </c>
      <c r="O31" t="str">
        <f>'様式４号（個表） '!O46</f>
        <v>令和７年12月</v>
      </c>
    </row>
    <row r="32" spans="1:15">
      <c r="A32" t="str">
        <f>'様式４号（個表） '!B47</f>
        <v/>
      </c>
      <c r="B32" t="str">
        <f>'様式４号（個表） '!C47</f>
        <v/>
      </c>
      <c r="C32" t="str">
        <f>'様式４号（個表） '!D47</f>
        <v/>
      </c>
      <c r="D32" t="str">
        <f>'様式４号（個表） '!E47</f>
        <v/>
      </c>
      <c r="E32" t="str">
        <f>'様式４号（個表） '!F47</f>
        <v/>
      </c>
      <c r="F32" t="str">
        <f>'様式第２号　基本情報入力シート'!AC84</f>
        <v/>
      </c>
      <c r="G32" t="str">
        <f>'様式４号（個表） '!G47</f>
        <v/>
      </c>
      <c r="H32" t="str">
        <f>'様式４号（個表） '!H47</f>
        <v/>
      </c>
      <c r="I32" t="str">
        <f>'様式４号（個表） '!I47</f>
        <v/>
      </c>
      <c r="J32">
        <f>'様式４号（個表） '!J47</f>
        <v>0</v>
      </c>
      <c r="K32">
        <f>'様式４号（個表） '!K47</f>
        <v>0</v>
      </c>
      <c r="L32">
        <f>'様式４号（個表） '!L47</f>
        <v>0</v>
      </c>
      <c r="M32" t="str">
        <f>'様式４号（個表） '!M47</f>
        <v/>
      </c>
      <c r="N32" t="str">
        <f>'様式４号（個表） '!N47</f>
        <v/>
      </c>
      <c r="O32" t="str">
        <f>'様式４号（個表） '!O47</f>
        <v>令和７年12月</v>
      </c>
    </row>
    <row r="33" spans="1:15">
      <c r="A33" t="str">
        <f>'様式４号（個表） '!B48</f>
        <v/>
      </c>
      <c r="B33" t="str">
        <f>'様式４号（個表） '!C48</f>
        <v/>
      </c>
      <c r="C33" t="str">
        <f>'様式４号（個表） '!D48</f>
        <v/>
      </c>
      <c r="D33" t="str">
        <f>'様式４号（個表） '!E48</f>
        <v/>
      </c>
      <c r="E33" t="str">
        <f>'様式４号（個表） '!F48</f>
        <v/>
      </c>
      <c r="F33" t="str">
        <f>'様式第２号　基本情報入力シート'!AC85</f>
        <v/>
      </c>
      <c r="G33" t="str">
        <f>'様式４号（個表） '!G48</f>
        <v/>
      </c>
      <c r="H33" t="str">
        <f>'様式４号（個表） '!H48</f>
        <v/>
      </c>
      <c r="I33" t="str">
        <f>'様式４号（個表） '!I48</f>
        <v/>
      </c>
      <c r="J33">
        <f>'様式４号（個表） '!J48</f>
        <v>0</v>
      </c>
      <c r="K33">
        <f>'様式４号（個表） '!K48</f>
        <v>0</v>
      </c>
      <c r="L33">
        <f>'様式４号（個表） '!L48</f>
        <v>0</v>
      </c>
      <c r="M33" t="str">
        <f>'様式４号（個表） '!M48</f>
        <v/>
      </c>
      <c r="N33" t="str">
        <f>'様式４号（個表） '!N48</f>
        <v/>
      </c>
      <c r="O33" t="str">
        <f>'様式４号（個表） '!O48</f>
        <v>令和７年12月</v>
      </c>
    </row>
    <row r="34" spans="1:15">
      <c r="A34" t="str">
        <f>'様式４号（個表） '!B49</f>
        <v/>
      </c>
      <c r="B34" t="str">
        <f>'様式４号（個表） '!C49</f>
        <v/>
      </c>
      <c r="C34" t="str">
        <f>'様式４号（個表） '!D49</f>
        <v/>
      </c>
      <c r="D34" t="str">
        <f>'様式４号（個表） '!E49</f>
        <v/>
      </c>
      <c r="E34" t="str">
        <f>'様式４号（個表） '!F49</f>
        <v/>
      </c>
      <c r="F34" t="str">
        <f>'様式第２号　基本情報入力シート'!AC86</f>
        <v/>
      </c>
      <c r="G34" t="str">
        <f>'様式４号（個表） '!G49</f>
        <v/>
      </c>
      <c r="H34" t="str">
        <f>'様式４号（個表） '!H49</f>
        <v/>
      </c>
      <c r="I34" t="str">
        <f>'様式４号（個表） '!I49</f>
        <v/>
      </c>
      <c r="J34">
        <f>'様式４号（個表） '!J49</f>
        <v>0</v>
      </c>
      <c r="K34">
        <f>'様式４号（個表） '!K49</f>
        <v>0</v>
      </c>
      <c r="L34">
        <f>'様式４号（個表） '!L49</f>
        <v>0</v>
      </c>
      <c r="M34" t="str">
        <f>'様式４号（個表） '!M49</f>
        <v/>
      </c>
      <c r="N34" t="str">
        <f>'様式４号（個表） '!N49</f>
        <v/>
      </c>
      <c r="O34" t="str">
        <f>'様式４号（個表） '!O49</f>
        <v>令和７年12月</v>
      </c>
    </row>
    <row r="35" spans="1:15">
      <c r="A35" t="str">
        <f>'様式４号（個表） '!B50</f>
        <v/>
      </c>
      <c r="B35" t="str">
        <f>'様式４号（個表） '!C50</f>
        <v/>
      </c>
      <c r="C35" t="str">
        <f>'様式４号（個表） '!D50</f>
        <v/>
      </c>
      <c r="D35" t="str">
        <f>'様式４号（個表） '!E50</f>
        <v/>
      </c>
      <c r="E35" t="str">
        <f>'様式４号（個表） '!F50</f>
        <v/>
      </c>
      <c r="F35" t="str">
        <f>'様式第２号　基本情報入力シート'!AC87</f>
        <v/>
      </c>
      <c r="G35" t="str">
        <f>'様式４号（個表） '!G50</f>
        <v/>
      </c>
      <c r="H35" t="str">
        <f>'様式４号（個表） '!H50</f>
        <v/>
      </c>
      <c r="I35" t="str">
        <f>'様式４号（個表） '!I50</f>
        <v/>
      </c>
      <c r="J35">
        <f>'様式４号（個表） '!J50</f>
        <v>0</v>
      </c>
      <c r="K35">
        <f>'様式４号（個表） '!K50</f>
        <v>0</v>
      </c>
      <c r="L35">
        <f>'様式４号（個表） '!L50</f>
        <v>0</v>
      </c>
      <c r="M35" t="str">
        <f>'様式４号（個表） '!M50</f>
        <v/>
      </c>
      <c r="N35" t="str">
        <f>'様式４号（個表） '!N50</f>
        <v/>
      </c>
      <c r="O35" t="str">
        <f>'様式４号（個表） '!O50</f>
        <v>令和７年12月</v>
      </c>
    </row>
    <row r="36" spans="1:15">
      <c r="A36" t="str">
        <f>'様式４号（個表） '!B51</f>
        <v/>
      </c>
      <c r="B36" t="str">
        <f>'様式４号（個表） '!C51</f>
        <v/>
      </c>
      <c r="C36" t="str">
        <f>'様式４号（個表） '!D51</f>
        <v/>
      </c>
      <c r="D36" t="str">
        <f>'様式４号（個表） '!E51</f>
        <v/>
      </c>
      <c r="E36" t="str">
        <f>'様式４号（個表） '!F51</f>
        <v/>
      </c>
      <c r="F36" t="str">
        <f>'様式第２号　基本情報入力シート'!AC88</f>
        <v/>
      </c>
      <c r="G36" t="str">
        <f>'様式４号（個表） '!G51</f>
        <v/>
      </c>
      <c r="H36" t="str">
        <f>'様式４号（個表） '!H51</f>
        <v/>
      </c>
      <c r="I36" t="str">
        <f>'様式４号（個表） '!I51</f>
        <v/>
      </c>
      <c r="J36">
        <f>'様式４号（個表） '!J51</f>
        <v>0</v>
      </c>
      <c r="K36">
        <f>'様式４号（個表） '!K51</f>
        <v>0</v>
      </c>
      <c r="L36">
        <f>'様式４号（個表） '!L51</f>
        <v>0</v>
      </c>
      <c r="M36" t="str">
        <f>'様式４号（個表） '!M51</f>
        <v/>
      </c>
      <c r="N36" t="str">
        <f>'様式４号（個表） '!N51</f>
        <v/>
      </c>
      <c r="O36" t="str">
        <f>'様式４号（個表） '!O51</f>
        <v>令和７年12月</v>
      </c>
    </row>
    <row r="37" spans="1:15">
      <c r="A37" t="str">
        <f>'様式４号（個表） '!B52</f>
        <v/>
      </c>
      <c r="B37" t="str">
        <f>'様式４号（個表） '!C52</f>
        <v/>
      </c>
      <c r="C37" t="str">
        <f>'様式４号（個表） '!D52</f>
        <v/>
      </c>
      <c r="D37" t="str">
        <f>'様式４号（個表） '!E52</f>
        <v/>
      </c>
      <c r="E37" t="str">
        <f>'様式４号（個表） '!F52</f>
        <v/>
      </c>
      <c r="F37" t="str">
        <f>'様式第２号　基本情報入力シート'!AC89</f>
        <v/>
      </c>
      <c r="G37" t="str">
        <f>'様式４号（個表） '!G52</f>
        <v/>
      </c>
      <c r="H37" t="str">
        <f>'様式４号（個表） '!H52</f>
        <v/>
      </c>
      <c r="I37" t="str">
        <f>'様式４号（個表） '!I52</f>
        <v/>
      </c>
      <c r="J37">
        <f>'様式４号（個表） '!J52</f>
        <v>0</v>
      </c>
      <c r="K37">
        <f>'様式４号（個表） '!K52</f>
        <v>0</v>
      </c>
      <c r="L37">
        <f>'様式４号（個表） '!L52</f>
        <v>0</v>
      </c>
      <c r="M37" t="str">
        <f>'様式４号（個表） '!M52</f>
        <v/>
      </c>
      <c r="N37" t="str">
        <f>'様式４号（個表） '!N52</f>
        <v/>
      </c>
      <c r="O37" t="str">
        <f>'様式４号（個表） '!O52</f>
        <v>令和７年12月</v>
      </c>
    </row>
    <row r="38" spans="1:15">
      <c r="A38" t="str">
        <f>'様式４号（個表） '!B53</f>
        <v/>
      </c>
      <c r="B38" t="str">
        <f>'様式４号（個表） '!C53</f>
        <v/>
      </c>
      <c r="C38" t="str">
        <f>'様式４号（個表） '!D53</f>
        <v/>
      </c>
      <c r="D38" t="str">
        <f>'様式４号（個表） '!E53</f>
        <v/>
      </c>
      <c r="E38" t="str">
        <f>'様式４号（個表） '!F53</f>
        <v/>
      </c>
      <c r="F38" t="str">
        <f>'様式第２号　基本情報入力シート'!AC90</f>
        <v/>
      </c>
      <c r="G38" t="str">
        <f>'様式４号（個表） '!G53</f>
        <v/>
      </c>
      <c r="H38" t="str">
        <f>'様式４号（個表） '!H53</f>
        <v/>
      </c>
      <c r="I38" t="str">
        <f>'様式４号（個表） '!I53</f>
        <v/>
      </c>
      <c r="J38">
        <f>'様式４号（個表） '!J53</f>
        <v>0</v>
      </c>
      <c r="K38">
        <f>'様式４号（個表） '!K53</f>
        <v>0</v>
      </c>
      <c r="L38">
        <f>'様式４号（個表） '!L53</f>
        <v>0</v>
      </c>
      <c r="M38" t="str">
        <f>'様式４号（個表） '!M53</f>
        <v/>
      </c>
      <c r="N38" t="str">
        <f>'様式４号（個表） '!N53</f>
        <v/>
      </c>
      <c r="O38" t="str">
        <f>'様式４号（個表） '!O53</f>
        <v>令和７年12月</v>
      </c>
    </row>
    <row r="39" spans="1:15">
      <c r="A39" t="str">
        <f>'様式４号（個表） '!B54</f>
        <v/>
      </c>
      <c r="B39" t="str">
        <f>'様式４号（個表） '!C54</f>
        <v/>
      </c>
      <c r="C39" t="str">
        <f>'様式４号（個表） '!D54</f>
        <v/>
      </c>
      <c r="D39" t="str">
        <f>'様式４号（個表） '!E54</f>
        <v/>
      </c>
      <c r="E39" t="str">
        <f>'様式４号（個表） '!F54</f>
        <v/>
      </c>
      <c r="F39" t="str">
        <f>'様式第２号　基本情報入力シート'!AC91</f>
        <v/>
      </c>
      <c r="G39" t="str">
        <f>'様式４号（個表） '!G54</f>
        <v/>
      </c>
      <c r="H39" t="str">
        <f>'様式４号（個表） '!H54</f>
        <v/>
      </c>
      <c r="I39" t="str">
        <f>'様式４号（個表） '!I54</f>
        <v/>
      </c>
      <c r="J39">
        <f>'様式４号（個表） '!J54</f>
        <v>0</v>
      </c>
      <c r="K39">
        <f>'様式４号（個表） '!K54</f>
        <v>0</v>
      </c>
      <c r="L39">
        <f>'様式４号（個表） '!L54</f>
        <v>0</v>
      </c>
      <c r="M39" t="str">
        <f>'様式４号（個表） '!M54</f>
        <v/>
      </c>
      <c r="N39" t="str">
        <f>'様式４号（個表） '!N54</f>
        <v/>
      </c>
      <c r="O39" t="str">
        <f>'様式４号（個表） '!O54</f>
        <v>令和７年12月</v>
      </c>
    </row>
    <row r="40" spans="1:15">
      <c r="A40" t="str">
        <f>'様式４号（個表） '!B55</f>
        <v/>
      </c>
      <c r="B40" t="str">
        <f>'様式４号（個表） '!C55</f>
        <v/>
      </c>
      <c r="C40" t="str">
        <f>'様式４号（個表） '!D55</f>
        <v/>
      </c>
      <c r="D40" t="str">
        <f>'様式４号（個表） '!E55</f>
        <v/>
      </c>
      <c r="E40" t="str">
        <f>'様式４号（個表） '!F55</f>
        <v/>
      </c>
      <c r="F40" t="str">
        <f>'様式第２号　基本情報入力シート'!AC92</f>
        <v/>
      </c>
      <c r="G40" t="str">
        <f>'様式４号（個表） '!G55</f>
        <v/>
      </c>
      <c r="H40" t="str">
        <f>'様式４号（個表） '!H55</f>
        <v/>
      </c>
      <c r="I40" t="str">
        <f>'様式４号（個表） '!I55</f>
        <v/>
      </c>
      <c r="J40">
        <f>'様式４号（個表） '!J55</f>
        <v>0</v>
      </c>
      <c r="K40">
        <f>'様式４号（個表） '!K55</f>
        <v>0</v>
      </c>
      <c r="L40">
        <f>'様式４号（個表） '!L55</f>
        <v>0</v>
      </c>
      <c r="M40" t="str">
        <f>'様式４号（個表） '!M55</f>
        <v/>
      </c>
      <c r="N40" t="str">
        <f>'様式４号（個表） '!N55</f>
        <v/>
      </c>
      <c r="O40" t="str">
        <f>'様式４号（個表） '!O55</f>
        <v>令和７年12月</v>
      </c>
    </row>
    <row r="41" spans="1:15">
      <c r="A41" t="str">
        <f>'様式４号（個表） '!B56</f>
        <v/>
      </c>
      <c r="B41" t="str">
        <f>'様式４号（個表） '!C56</f>
        <v/>
      </c>
      <c r="C41" t="str">
        <f>'様式４号（個表） '!D56</f>
        <v/>
      </c>
      <c r="D41" t="str">
        <f>'様式４号（個表） '!E56</f>
        <v/>
      </c>
      <c r="E41" t="str">
        <f>'様式４号（個表） '!F56</f>
        <v/>
      </c>
      <c r="F41" t="str">
        <f>'様式第２号　基本情報入力シート'!AC93</f>
        <v/>
      </c>
      <c r="G41" t="str">
        <f>'様式４号（個表） '!G56</f>
        <v/>
      </c>
      <c r="H41" t="str">
        <f>'様式４号（個表） '!H56</f>
        <v/>
      </c>
      <c r="I41" t="str">
        <f>'様式４号（個表） '!I56</f>
        <v/>
      </c>
      <c r="J41">
        <f>'様式４号（個表） '!J56</f>
        <v>0</v>
      </c>
      <c r="K41">
        <f>'様式４号（個表） '!K56</f>
        <v>0</v>
      </c>
      <c r="L41">
        <f>'様式４号（個表） '!L56</f>
        <v>0</v>
      </c>
      <c r="M41" t="str">
        <f>'様式４号（個表） '!M56</f>
        <v/>
      </c>
      <c r="N41" t="str">
        <f>'様式４号（個表） '!N56</f>
        <v/>
      </c>
      <c r="O41" t="str">
        <f>'様式４号（個表） '!O56</f>
        <v>令和７年12月</v>
      </c>
    </row>
    <row r="42" spans="1:15">
      <c r="A42" t="str">
        <f>'様式４号（個表） '!B57</f>
        <v/>
      </c>
      <c r="B42" t="str">
        <f>'様式４号（個表） '!C57</f>
        <v/>
      </c>
      <c r="C42" t="str">
        <f>'様式４号（個表） '!D57</f>
        <v/>
      </c>
      <c r="D42" t="str">
        <f>'様式４号（個表） '!E57</f>
        <v/>
      </c>
      <c r="E42" t="str">
        <f>'様式４号（個表） '!F57</f>
        <v/>
      </c>
      <c r="F42" t="str">
        <f>'様式第２号　基本情報入力シート'!AC94</f>
        <v/>
      </c>
      <c r="G42" t="str">
        <f>'様式４号（個表） '!G57</f>
        <v/>
      </c>
      <c r="H42" t="str">
        <f>'様式４号（個表） '!H57</f>
        <v/>
      </c>
      <c r="I42" t="str">
        <f>'様式４号（個表） '!I57</f>
        <v/>
      </c>
      <c r="J42">
        <f>'様式４号（個表） '!J57</f>
        <v>0</v>
      </c>
      <c r="K42">
        <f>'様式４号（個表） '!K57</f>
        <v>0</v>
      </c>
      <c r="L42">
        <f>'様式４号（個表） '!L57</f>
        <v>0</v>
      </c>
      <c r="M42" t="str">
        <f>'様式４号（個表） '!M57</f>
        <v/>
      </c>
      <c r="N42" t="str">
        <f>'様式４号（個表） '!N57</f>
        <v/>
      </c>
      <c r="O42" t="str">
        <f>'様式４号（個表） '!O57</f>
        <v>令和７年12月</v>
      </c>
    </row>
    <row r="43" spans="1:15">
      <c r="A43" t="str">
        <f>'様式４号（個表） '!B58</f>
        <v/>
      </c>
      <c r="B43" t="str">
        <f>'様式４号（個表） '!C58</f>
        <v/>
      </c>
      <c r="C43" t="str">
        <f>'様式４号（個表） '!D58</f>
        <v/>
      </c>
      <c r="D43" t="str">
        <f>'様式４号（個表） '!E58</f>
        <v/>
      </c>
      <c r="E43" t="str">
        <f>'様式４号（個表） '!F58</f>
        <v/>
      </c>
      <c r="F43" t="str">
        <f>'様式第２号　基本情報入力シート'!AC95</f>
        <v/>
      </c>
      <c r="G43" t="str">
        <f>'様式４号（個表） '!G58</f>
        <v/>
      </c>
      <c r="H43" t="str">
        <f>'様式４号（個表） '!H58</f>
        <v/>
      </c>
      <c r="I43" t="str">
        <f>'様式４号（個表） '!I58</f>
        <v/>
      </c>
      <c r="J43">
        <f>'様式４号（個表） '!J58</f>
        <v>0</v>
      </c>
      <c r="K43">
        <f>'様式４号（個表） '!K58</f>
        <v>0</v>
      </c>
      <c r="L43">
        <f>'様式４号（個表） '!L58</f>
        <v>0</v>
      </c>
      <c r="M43" t="str">
        <f>'様式４号（個表） '!M58</f>
        <v/>
      </c>
      <c r="N43" t="str">
        <f>'様式４号（個表） '!N58</f>
        <v/>
      </c>
      <c r="O43" t="str">
        <f>'様式４号（個表） '!O58</f>
        <v>令和７年12月</v>
      </c>
    </row>
    <row r="44" spans="1:15">
      <c r="A44" t="str">
        <f>'様式４号（個表） '!B59</f>
        <v/>
      </c>
      <c r="B44" t="str">
        <f>'様式４号（個表） '!C59</f>
        <v/>
      </c>
      <c r="C44" t="str">
        <f>'様式４号（個表） '!D59</f>
        <v/>
      </c>
      <c r="D44" t="str">
        <f>'様式４号（個表） '!E59</f>
        <v/>
      </c>
      <c r="E44" t="str">
        <f>'様式４号（個表） '!F59</f>
        <v/>
      </c>
      <c r="F44" t="str">
        <f>'様式第２号　基本情報入力シート'!AC96</f>
        <v/>
      </c>
      <c r="G44" t="str">
        <f>'様式４号（個表） '!G59</f>
        <v/>
      </c>
      <c r="H44" t="str">
        <f>'様式４号（個表） '!H59</f>
        <v/>
      </c>
      <c r="I44" t="str">
        <f>'様式４号（個表） '!I59</f>
        <v/>
      </c>
      <c r="J44">
        <f>'様式４号（個表） '!J59</f>
        <v>0</v>
      </c>
      <c r="K44">
        <f>'様式４号（個表） '!K59</f>
        <v>0</v>
      </c>
      <c r="L44">
        <f>'様式４号（個表） '!L59</f>
        <v>0</v>
      </c>
      <c r="M44" t="str">
        <f>'様式４号（個表） '!M59</f>
        <v/>
      </c>
      <c r="N44" t="str">
        <f>'様式４号（個表） '!N59</f>
        <v/>
      </c>
      <c r="O44" t="str">
        <f>'様式４号（個表） '!O59</f>
        <v>令和７年12月</v>
      </c>
    </row>
    <row r="45" spans="1:15">
      <c r="A45" t="str">
        <f>'様式４号（個表） '!B60</f>
        <v/>
      </c>
      <c r="B45" t="str">
        <f>'様式４号（個表） '!C60</f>
        <v/>
      </c>
      <c r="C45" t="str">
        <f>'様式４号（個表） '!D60</f>
        <v/>
      </c>
      <c r="D45" t="str">
        <f>'様式４号（個表） '!E60</f>
        <v/>
      </c>
      <c r="E45" t="str">
        <f>'様式４号（個表） '!F60</f>
        <v/>
      </c>
      <c r="F45" t="str">
        <f>'様式第２号　基本情報入力シート'!AC97</f>
        <v/>
      </c>
      <c r="G45" t="str">
        <f>'様式４号（個表） '!G60</f>
        <v/>
      </c>
      <c r="H45" t="str">
        <f>'様式４号（個表） '!H60</f>
        <v/>
      </c>
      <c r="I45" t="str">
        <f>'様式４号（個表） '!I60</f>
        <v/>
      </c>
      <c r="J45">
        <f>'様式４号（個表） '!J60</f>
        <v>0</v>
      </c>
      <c r="K45">
        <f>'様式４号（個表） '!K60</f>
        <v>0</v>
      </c>
      <c r="L45">
        <f>'様式４号（個表） '!L60</f>
        <v>0</v>
      </c>
      <c r="M45" t="str">
        <f>'様式４号（個表） '!M60</f>
        <v/>
      </c>
      <c r="N45" t="str">
        <f>'様式４号（個表） '!N60</f>
        <v/>
      </c>
      <c r="O45" t="str">
        <f>'様式４号（個表） '!O60</f>
        <v>令和７年12月</v>
      </c>
    </row>
    <row r="46" spans="1:15">
      <c r="A46" t="str">
        <f>'様式４号（個表） '!B61</f>
        <v/>
      </c>
      <c r="B46" t="str">
        <f>'様式４号（個表） '!C61</f>
        <v/>
      </c>
      <c r="C46" t="str">
        <f>'様式４号（個表） '!D61</f>
        <v/>
      </c>
      <c r="D46" t="str">
        <f>'様式４号（個表） '!E61</f>
        <v/>
      </c>
      <c r="E46" t="str">
        <f>'様式４号（個表） '!F61</f>
        <v/>
      </c>
      <c r="F46" t="str">
        <f>'様式第２号　基本情報入力シート'!AC98</f>
        <v/>
      </c>
      <c r="G46" t="str">
        <f>'様式４号（個表） '!G61</f>
        <v/>
      </c>
      <c r="H46" t="str">
        <f>'様式４号（個表） '!H61</f>
        <v/>
      </c>
      <c r="I46" t="str">
        <f>'様式４号（個表） '!I61</f>
        <v/>
      </c>
      <c r="J46">
        <f>'様式４号（個表） '!J61</f>
        <v>0</v>
      </c>
      <c r="K46">
        <f>'様式４号（個表） '!K61</f>
        <v>0</v>
      </c>
      <c r="L46">
        <f>'様式４号（個表） '!L61</f>
        <v>0</v>
      </c>
      <c r="M46" t="str">
        <f>'様式４号（個表） '!M61</f>
        <v/>
      </c>
      <c r="N46" t="str">
        <f>'様式４号（個表） '!N61</f>
        <v/>
      </c>
      <c r="O46" t="str">
        <f>'様式４号（個表） '!O61</f>
        <v>令和７年12月</v>
      </c>
    </row>
    <row r="47" spans="1:15">
      <c r="A47" t="str">
        <f>'様式４号（個表） '!B62</f>
        <v/>
      </c>
      <c r="B47" t="str">
        <f>'様式４号（個表） '!C62</f>
        <v/>
      </c>
      <c r="C47" t="str">
        <f>'様式４号（個表） '!D62</f>
        <v/>
      </c>
      <c r="D47" t="str">
        <f>'様式４号（個表） '!E62</f>
        <v/>
      </c>
      <c r="E47" t="str">
        <f>'様式４号（個表） '!F62</f>
        <v/>
      </c>
      <c r="F47" t="str">
        <f>'様式第２号　基本情報入力シート'!AC99</f>
        <v/>
      </c>
      <c r="G47" t="str">
        <f>'様式４号（個表） '!G62</f>
        <v/>
      </c>
      <c r="H47" t="str">
        <f>'様式４号（個表） '!H62</f>
        <v/>
      </c>
      <c r="I47" t="str">
        <f>'様式４号（個表） '!I62</f>
        <v/>
      </c>
      <c r="J47">
        <f>'様式４号（個表） '!J62</f>
        <v>0</v>
      </c>
      <c r="K47">
        <f>'様式４号（個表） '!K62</f>
        <v>0</v>
      </c>
      <c r="L47">
        <f>'様式４号（個表） '!L62</f>
        <v>0</v>
      </c>
      <c r="M47" t="str">
        <f>'様式４号（個表） '!M62</f>
        <v/>
      </c>
      <c r="N47" t="str">
        <f>'様式４号（個表） '!N62</f>
        <v/>
      </c>
      <c r="O47" t="str">
        <f>'様式４号（個表） '!O62</f>
        <v>令和７年12月</v>
      </c>
    </row>
    <row r="48" spans="1:15">
      <c r="A48" t="str">
        <f>'様式４号（個表） '!B63</f>
        <v/>
      </c>
      <c r="B48" t="str">
        <f>'様式４号（個表） '!C63</f>
        <v/>
      </c>
      <c r="C48" t="str">
        <f>'様式４号（個表） '!D63</f>
        <v/>
      </c>
      <c r="D48" t="str">
        <f>'様式４号（個表） '!E63</f>
        <v/>
      </c>
      <c r="E48" t="str">
        <f>'様式４号（個表） '!F63</f>
        <v/>
      </c>
      <c r="F48" t="str">
        <f>'様式第２号　基本情報入力シート'!AC100</f>
        <v/>
      </c>
      <c r="G48" t="str">
        <f>'様式４号（個表） '!G63</f>
        <v/>
      </c>
      <c r="H48" t="str">
        <f>'様式４号（個表） '!H63</f>
        <v/>
      </c>
      <c r="I48" t="str">
        <f>'様式４号（個表） '!I63</f>
        <v/>
      </c>
      <c r="J48">
        <f>'様式４号（個表） '!J63</f>
        <v>0</v>
      </c>
      <c r="K48">
        <f>'様式４号（個表） '!K63</f>
        <v>0</v>
      </c>
      <c r="L48">
        <f>'様式４号（個表） '!L63</f>
        <v>0</v>
      </c>
      <c r="M48" t="str">
        <f>'様式４号（個表） '!M63</f>
        <v/>
      </c>
      <c r="N48" t="str">
        <f>'様式４号（個表） '!N63</f>
        <v/>
      </c>
      <c r="O48" t="str">
        <f>'様式４号（個表） '!O63</f>
        <v>令和７年12月</v>
      </c>
    </row>
    <row r="49" spans="1:15">
      <c r="A49" t="str">
        <f>'様式４号（個表） '!B64</f>
        <v/>
      </c>
      <c r="B49" t="str">
        <f>'様式４号（個表） '!C64</f>
        <v/>
      </c>
      <c r="C49" t="str">
        <f>'様式４号（個表） '!D64</f>
        <v/>
      </c>
      <c r="D49" t="str">
        <f>'様式４号（個表） '!E64</f>
        <v/>
      </c>
      <c r="E49" t="str">
        <f>'様式４号（個表） '!F64</f>
        <v/>
      </c>
      <c r="F49" t="str">
        <f>'様式第２号　基本情報入力シート'!AC101</f>
        <v/>
      </c>
      <c r="G49" t="str">
        <f>'様式４号（個表） '!G64</f>
        <v/>
      </c>
      <c r="H49" t="str">
        <f>'様式４号（個表） '!H64</f>
        <v/>
      </c>
      <c r="I49" t="str">
        <f>'様式４号（個表） '!I64</f>
        <v/>
      </c>
      <c r="J49">
        <f>'様式４号（個表） '!J64</f>
        <v>0</v>
      </c>
      <c r="K49">
        <f>'様式４号（個表） '!K64</f>
        <v>0</v>
      </c>
      <c r="L49">
        <f>'様式４号（個表） '!L64</f>
        <v>0</v>
      </c>
      <c r="M49" t="str">
        <f>'様式４号（個表） '!M64</f>
        <v/>
      </c>
      <c r="N49" t="str">
        <f>'様式４号（個表） '!N64</f>
        <v/>
      </c>
      <c r="O49" t="str">
        <f>'様式４号（個表） '!O64</f>
        <v>令和７年12月</v>
      </c>
    </row>
    <row r="50" spans="1:15">
      <c r="A50" t="str">
        <f>'様式４号（個表） '!B65</f>
        <v/>
      </c>
      <c r="B50" t="str">
        <f>'様式４号（個表） '!C65</f>
        <v/>
      </c>
      <c r="C50" t="str">
        <f>'様式４号（個表） '!D65</f>
        <v/>
      </c>
      <c r="D50" t="str">
        <f>'様式４号（個表） '!E65</f>
        <v/>
      </c>
      <c r="E50" t="str">
        <f>'様式４号（個表） '!F65</f>
        <v/>
      </c>
      <c r="F50" t="str">
        <f>'様式第２号　基本情報入力シート'!AC102</f>
        <v/>
      </c>
      <c r="G50" t="str">
        <f>'様式４号（個表） '!G65</f>
        <v/>
      </c>
      <c r="H50" t="str">
        <f>'様式４号（個表） '!H65</f>
        <v/>
      </c>
      <c r="I50" t="str">
        <f>'様式４号（個表） '!I65</f>
        <v/>
      </c>
      <c r="J50">
        <f>'様式４号（個表） '!J65</f>
        <v>0</v>
      </c>
      <c r="K50">
        <f>'様式４号（個表） '!K65</f>
        <v>0</v>
      </c>
      <c r="L50">
        <f>'様式４号（個表） '!L65</f>
        <v>0</v>
      </c>
      <c r="M50" t="str">
        <f>'様式４号（個表） '!M65</f>
        <v/>
      </c>
      <c r="N50" t="str">
        <f>'様式４号（個表） '!N65</f>
        <v/>
      </c>
      <c r="O50" t="str">
        <f>'様式４号（個表） '!O65</f>
        <v>令和７年12月</v>
      </c>
    </row>
    <row r="51" spans="1:15">
      <c r="A51" t="str">
        <f>'様式４号（個表） '!B66</f>
        <v/>
      </c>
      <c r="B51" t="str">
        <f>'様式４号（個表） '!C66</f>
        <v/>
      </c>
      <c r="C51" t="str">
        <f>'様式４号（個表） '!D66</f>
        <v/>
      </c>
      <c r="D51" t="str">
        <f>'様式４号（個表） '!E66</f>
        <v/>
      </c>
      <c r="E51" t="str">
        <f>'様式４号（個表） '!F66</f>
        <v/>
      </c>
      <c r="F51" t="str">
        <f>'様式第２号　基本情報入力シート'!AC103</f>
        <v/>
      </c>
      <c r="G51" t="str">
        <f>'様式４号（個表） '!G66</f>
        <v/>
      </c>
      <c r="H51" t="str">
        <f>'様式４号（個表） '!H66</f>
        <v/>
      </c>
      <c r="I51" t="str">
        <f>'様式４号（個表） '!I66</f>
        <v/>
      </c>
      <c r="J51">
        <f>'様式４号（個表） '!J66</f>
        <v>0</v>
      </c>
      <c r="K51">
        <f>'様式４号（個表） '!K66</f>
        <v>0</v>
      </c>
      <c r="L51">
        <f>'様式４号（個表） '!L66</f>
        <v>0</v>
      </c>
      <c r="M51" t="str">
        <f>'様式４号（個表） '!M66</f>
        <v/>
      </c>
      <c r="N51" t="str">
        <f>'様式４号（個表） '!N66</f>
        <v/>
      </c>
      <c r="O51" t="str">
        <f>'様式４号（個表） '!O66</f>
        <v>令和７年12月</v>
      </c>
    </row>
    <row r="52" spans="1:15">
      <c r="A52" t="str">
        <f>'様式４号（個表） '!B67</f>
        <v/>
      </c>
      <c r="B52" t="str">
        <f>'様式４号（個表） '!C67</f>
        <v/>
      </c>
      <c r="C52" t="str">
        <f>'様式４号（個表） '!D67</f>
        <v/>
      </c>
      <c r="D52" t="str">
        <f>'様式４号（個表） '!E67</f>
        <v/>
      </c>
      <c r="E52" t="str">
        <f>'様式４号（個表） '!F67</f>
        <v/>
      </c>
      <c r="F52" t="str">
        <f>'様式第２号　基本情報入力シート'!AC104</f>
        <v/>
      </c>
      <c r="G52" t="str">
        <f>'様式４号（個表） '!G67</f>
        <v/>
      </c>
      <c r="H52" t="str">
        <f>'様式４号（個表） '!H67</f>
        <v/>
      </c>
      <c r="I52" t="str">
        <f>'様式４号（個表） '!I67</f>
        <v/>
      </c>
      <c r="J52">
        <f>'様式４号（個表） '!J67</f>
        <v>0</v>
      </c>
      <c r="K52">
        <f>'様式４号（個表） '!K67</f>
        <v>0</v>
      </c>
      <c r="L52">
        <f>'様式４号（個表） '!L67</f>
        <v>0</v>
      </c>
      <c r="M52" t="str">
        <f>'様式４号（個表） '!M67</f>
        <v/>
      </c>
      <c r="N52" t="str">
        <f>'様式４号（個表） '!N67</f>
        <v/>
      </c>
      <c r="O52" t="str">
        <f>'様式４号（個表） '!O67</f>
        <v>令和７年12月</v>
      </c>
    </row>
    <row r="53" spans="1:15">
      <c r="A53" t="str">
        <f>'様式４号（個表） '!B68</f>
        <v/>
      </c>
      <c r="B53" t="str">
        <f>'様式４号（個表） '!C68</f>
        <v/>
      </c>
      <c r="C53" t="str">
        <f>'様式４号（個表） '!D68</f>
        <v/>
      </c>
      <c r="D53" t="str">
        <f>'様式４号（個表） '!E68</f>
        <v/>
      </c>
      <c r="E53" t="str">
        <f>'様式４号（個表） '!F68</f>
        <v/>
      </c>
      <c r="F53" t="str">
        <f>'様式第２号　基本情報入力シート'!AC105</f>
        <v/>
      </c>
      <c r="G53" t="str">
        <f>'様式４号（個表） '!G68</f>
        <v/>
      </c>
      <c r="H53" t="str">
        <f>'様式４号（個表） '!H68</f>
        <v/>
      </c>
      <c r="I53" t="str">
        <f>'様式４号（個表） '!I68</f>
        <v/>
      </c>
      <c r="J53">
        <f>'様式４号（個表） '!J68</f>
        <v>0</v>
      </c>
      <c r="K53">
        <f>'様式４号（個表） '!K68</f>
        <v>0</v>
      </c>
      <c r="L53">
        <f>'様式４号（個表） '!L68</f>
        <v>0</v>
      </c>
      <c r="M53" t="str">
        <f>'様式４号（個表） '!M68</f>
        <v/>
      </c>
      <c r="N53" t="str">
        <f>'様式４号（個表） '!N68</f>
        <v/>
      </c>
      <c r="O53" t="str">
        <f>'様式４号（個表） '!O68</f>
        <v>令和７年12月</v>
      </c>
    </row>
    <row r="54" spans="1:15">
      <c r="A54" t="str">
        <f>'様式４号（個表） '!B69</f>
        <v/>
      </c>
      <c r="B54" t="str">
        <f>'様式４号（個表） '!C69</f>
        <v/>
      </c>
      <c r="C54" t="str">
        <f>'様式４号（個表） '!D69</f>
        <v/>
      </c>
      <c r="D54" t="str">
        <f>'様式４号（個表） '!E69</f>
        <v/>
      </c>
      <c r="E54" t="str">
        <f>'様式４号（個表） '!F69</f>
        <v/>
      </c>
      <c r="F54" t="str">
        <f>'様式第２号　基本情報入力シート'!AC106</f>
        <v/>
      </c>
      <c r="G54" t="str">
        <f>'様式４号（個表） '!G69</f>
        <v/>
      </c>
      <c r="H54" t="str">
        <f>'様式４号（個表） '!H69</f>
        <v/>
      </c>
      <c r="I54" t="str">
        <f>'様式４号（個表） '!I69</f>
        <v/>
      </c>
      <c r="J54">
        <f>'様式４号（個表） '!J69</f>
        <v>0</v>
      </c>
      <c r="K54">
        <f>'様式４号（個表） '!K69</f>
        <v>0</v>
      </c>
      <c r="L54">
        <f>'様式４号（個表） '!L69</f>
        <v>0</v>
      </c>
      <c r="M54" t="str">
        <f>'様式４号（個表） '!M69</f>
        <v/>
      </c>
      <c r="N54" t="str">
        <f>'様式４号（個表） '!N69</f>
        <v/>
      </c>
      <c r="O54" t="str">
        <f>'様式４号（個表） '!O69</f>
        <v>令和７年12月</v>
      </c>
    </row>
    <row r="55" spans="1:15">
      <c r="A55" t="str">
        <f>'様式４号（個表） '!B70</f>
        <v/>
      </c>
      <c r="B55" t="str">
        <f>'様式４号（個表） '!C70</f>
        <v/>
      </c>
      <c r="C55" t="str">
        <f>'様式４号（個表） '!D70</f>
        <v/>
      </c>
      <c r="D55" t="str">
        <f>'様式４号（個表） '!E70</f>
        <v/>
      </c>
      <c r="E55" t="str">
        <f>'様式４号（個表） '!F70</f>
        <v/>
      </c>
      <c r="F55" t="str">
        <f>'様式第２号　基本情報入力シート'!AC107</f>
        <v/>
      </c>
      <c r="G55" t="str">
        <f>'様式４号（個表） '!G70</f>
        <v/>
      </c>
      <c r="H55" t="str">
        <f>'様式４号（個表） '!H70</f>
        <v/>
      </c>
      <c r="I55" t="str">
        <f>'様式４号（個表） '!I70</f>
        <v/>
      </c>
      <c r="J55">
        <f>'様式４号（個表） '!J70</f>
        <v>0</v>
      </c>
      <c r="K55">
        <f>'様式４号（個表） '!K70</f>
        <v>0</v>
      </c>
      <c r="L55">
        <f>'様式４号（個表） '!L70</f>
        <v>0</v>
      </c>
      <c r="M55" t="str">
        <f>'様式４号（個表） '!M70</f>
        <v/>
      </c>
      <c r="N55" t="str">
        <f>'様式４号（個表） '!N70</f>
        <v/>
      </c>
      <c r="O55" t="str">
        <f>'様式４号（個表） '!O70</f>
        <v>令和７年12月</v>
      </c>
    </row>
    <row r="56" spans="1:15">
      <c r="A56" t="str">
        <f>'様式４号（個表） '!B71</f>
        <v/>
      </c>
      <c r="B56" t="str">
        <f>'様式４号（個表） '!C71</f>
        <v/>
      </c>
      <c r="C56" t="str">
        <f>'様式４号（個表） '!D71</f>
        <v/>
      </c>
      <c r="D56" t="str">
        <f>'様式４号（個表） '!E71</f>
        <v/>
      </c>
      <c r="E56" t="str">
        <f>'様式４号（個表） '!F71</f>
        <v/>
      </c>
      <c r="F56" t="str">
        <f>'様式第２号　基本情報入力シート'!AC108</f>
        <v/>
      </c>
      <c r="G56" t="str">
        <f>'様式４号（個表） '!G71</f>
        <v/>
      </c>
      <c r="H56" t="str">
        <f>'様式４号（個表） '!H71</f>
        <v/>
      </c>
      <c r="I56" t="str">
        <f>'様式４号（個表） '!I71</f>
        <v/>
      </c>
      <c r="J56">
        <f>'様式４号（個表） '!J71</f>
        <v>0</v>
      </c>
      <c r="K56">
        <f>'様式４号（個表） '!K71</f>
        <v>0</v>
      </c>
      <c r="L56">
        <f>'様式４号（個表） '!L71</f>
        <v>0</v>
      </c>
      <c r="M56" t="str">
        <f>'様式４号（個表） '!M71</f>
        <v/>
      </c>
      <c r="N56" t="str">
        <f>'様式４号（個表） '!N71</f>
        <v/>
      </c>
      <c r="O56" t="str">
        <f>'様式４号（個表） '!O71</f>
        <v>令和７年12月</v>
      </c>
    </row>
    <row r="57" spans="1:15">
      <c r="A57" t="str">
        <f>'様式４号（個表） '!B72</f>
        <v/>
      </c>
      <c r="B57" t="str">
        <f>'様式４号（個表） '!C72</f>
        <v/>
      </c>
      <c r="C57" t="str">
        <f>'様式４号（個表） '!D72</f>
        <v/>
      </c>
      <c r="D57" t="str">
        <f>'様式４号（個表） '!E72</f>
        <v/>
      </c>
      <c r="E57" t="str">
        <f>'様式４号（個表） '!F72</f>
        <v/>
      </c>
      <c r="F57" t="str">
        <f>'様式第２号　基本情報入力シート'!AC109</f>
        <v/>
      </c>
      <c r="G57" t="str">
        <f>'様式４号（個表） '!G72</f>
        <v/>
      </c>
      <c r="H57" t="str">
        <f>'様式４号（個表） '!H72</f>
        <v/>
      </c>
      <c r="I57" t="str">
        <f>'様式４号（個表） '!I72</f>
        <v/>
      </c>
      <c r="J57">
        <f>'様式４号（個表） '!J72</f>
        <v>0</v>
      </c>
      <c r="K57">
        <f>'様式４号（個表） '!K72</f>
        <v>0</v>
      </c>
      <c r="L57">
        <f>'様式４号（個表） '!L72</f>
        <v>0</v>
      </c>
      <c r="M57" t="str">
        <f>'様式４号（個表） '!M72</f>
        <v/>
      </c>
      <c r="N57" t="str">
        <f>'様式４号（個表） '!N72</f>
        <v/>
      </c>
      <c r="O57" t="str">
        <f>'様式４号（個表） '!O72</f>
        <v>令和７年12月</v>
      </c>
    </row>
    <row r="58" spans="1:15">
      <c r="A58" t="str">
        <f>'様式４号（個表） '!B73</f>
        <v/>
      </c>
      <c r="B58" t="str">
        <f>'様式４号（個表） '!C73</f>
        <v/>
      </c>
      <c r="C58" t="str">
        <f>'様式４号（個表） '!D73</f>
        <v/>
      </c>
      <c r="D58" t="str">
        <f>'様式４号（個表） '!E73</f>
        <v/>
      </c>
      <c r="E58" t="str">
        <f>'様式４号（個表） '!F73</f>
        <v/>
      </c>
      <c r="F58" t="str">
        <f>'様式第２号　基本情報入力シート'!AC110</f>
        <v/>
      </c>
      <c r="G58" t="str">
        <f>'様式４号（個表） '!G73</f>
        <v/>
      </c>
      <c r="H58" t="str">
        <f>'様式４号（個表） '!H73</f>
        <v/>
      </c>
      <c r="I58" t="str">
        <f>'様式４号（個表） '!I73</f>
        <v/>
      </c>
      <c r="J58">
        <f>'様式４号（個表） '!J73</f>
        <v>0</v>
      </c>
      <c r="K58">
        <f>'様式４号（個表） '!K73</f>
        <v>0</v>
      </c>
      <c r="L58">
        <f>'様式４号（個表） '!L73</f>
        <v>0</v>
      </c>
      <c r="M58" t="str">
        <f>'様式４号（個表） '!M73</f>
        <v/>
      </c>
      <c r="N58" t="str">
        <f>'様式４号（個表） '!N73</f>
        <v/>
      </c>
      <c r="O58" t="str">
        <f>'様式４号（個表） '!O73</f>
        <v>令和７年12月</v>
      </c>
    </row>
    <row r="59" spans="1:15">
      <c r="A59" t="str">
        <f>'様式４号（個表） '!B74</f>
        <v/>
      </c>
      <c r="B59" t="str">
        <f>'様式４号（個表） '!C74</f>
        <v/>
      </c>
      <c r="C59" t="str">
        <f>'様式４号（個表） '!D74</f>
        <v/>
      </c>
      <c r="D59" t="str">
        <f>'様式４号（個表） '!E74</f>
        <v/>
      </c>
      <c r="E59" t="str">
        <f>'様式４号（個表） '!F74</f>
        <v/>
      </c>
      <c r="F59" t="str">
        <f>'様式第２号　基本情報入力シート'!AC111</f>
        <v/>
      </c>
      <c r="G59" t="str">
        <f>'様式４号（個表） '!G74</f>
        <v/>
      </c>
      <c r="H59" t="str">
        <f>'様式４号（個表） '!H74</f>
        <v/>
      </c>
      <c r="I59" t="str">
        <f>'様式４号（個表） '!I74</f>
        <v/>
      </c>
      <c r="J59">
        <f>'様式４号（個表） '!J74</f>
        <v>0</v>
      </c>
      <c r="K59">
        <f>'様式４号（個表） '!K74</f>
        <v>0</v>
      </c>
      <c r="L59">
        <f>'様式４号（個表） '!L74</f>
        <v>0</v>
      </c>
      <c r="M59" t="str">
        <f>'様式４号（個表） '!M74</f>
        <v/>
      </c>
      <c r="N59" t="str">
        <f>'様式４号（個表） '!N74</f>
        <v/>
      </c>
      <c r="O59" t="str">
        <f>'様式４号（個表） '!O74</f>
        <v>令和７年12月</v>
      </c>
    </row>
    <row r="60" spans="1:15">
      <c r="A60" t="str">
        <f>'様式４号（個表） '!B75</f>
        <v/>
      </c>
      <c r="B60" t="str">
        <f>'様式４号（個表） '!C75</f>
        <v/>
      </c>
      <c r="C60" t="str">
        <f>'様式４号（個表） '!D75</f>
        <v/>
      </c>
      <c r="D60" t="str">
        <f>'様式４号（個表） '!E75</f>
        <v/>
      </c>
      <c r="E60" t="str">
        <f>'様式４号（個表） '!F75</f>
        <v/>
      </c>
      <c r="F60" t="str">
        <f>'様式第２号　基本情報入力シート'!AC112</f>
        <v/>
      </c>
      <c r="G60" t="str">
        <f>'様式４号（個表） '!G75</f>
        <v/>
      </c>
      <c r="H60" t="str">
        <f>'様式４号（個表） '!H75</f>
        <v/>
      </c>
      <c r="I60" t="str">
        <f>'様式４号（個表） '!I75</f>
        <v/>
      </c>
      <c r="J60">
        <f>'様式４号（個表） '!J75</f>
        <v>0</v>
      </c>
      <c r="K60">
        <f>'様式４号（個表） '!K75</f>
        <v>0</v>
      </c>
      <c r="L60">
        <f>'様式４号（個表） '!L75</f>
        <v>0</v>
      </c>
      <c r="M60" t="str">
        <f>'様式４号（個表） '!M75</f>
        <v/>
      </c>
      <c r="N60" t="str">
        <f>'様式４号（個表） '!N75</f>
        <v/>
      </c>
      <c r="O60" t="str">
        <f>'様式４号（個表） '!O75</f>
        <v>令和７年12月</v>
      </c>
    </row>
    <row r="61" spans="1:15">
      <c r="A61" t="str">
        <f>'様式４号（個表） '!B76</f>
        <v/>
      </c>
      <c r="B61" t="str">
        <f>'様式４号（個表） '!C76</f>
        <v/>
      </c>
      <c r="C61" t="str">
        <f>'様式４号（個表） '!D76</f>
        <v/>
      </c>
      <c r="D61" t="str">
        <f>'様式４号（個表） '!E76</f>
        <v/>
      </c>
      <c r="E61" t="str">
        <f>'様式４号（個表） '!F76</f>
        <v/>
      </c>
      <c r="F61" t="str">
        <f>'様式第２号　基本情報入力シート'!AC113</f>
        <v/>
      </c>
      <c r="G61" t="str">
        <f>'様式４号（個表） '!G76</f>
        <v/>
      </c>
      <c r="H61" t="str">
        <f>'様式４号（個表） '!H76</f>
        <v/>
      </c>
      <c r="I61" t="str">
        <f>'様式４号（個表） '!I76</f>
        <v/>
      </c>
      <c r="J61">
        <f>'様式４号（個表） '!J76</f>
        <v>0</v>
      </c>
      <c r="K61">
        <f>'様式４号（個表） '!K76</f>
        <v>0</v>
      </c>
      <c r="L61">
        <f>'様式４号（個表） '!L76</f>
        <v>0</v>
      </c>
      <c r="M61" t="str">
        <f>'様式４号（個表） '!M76</f>
        <v/>
      </c>
      <c r="N61" t="str">
        <f>'様式４号（個表） '!N76</f>
        <v/>
      </c>
      <c r="O61" t="str">
        <f>'様式４号（個表） '!O76</f>
        <v>令和７年12月</v>
      </c>
    </row>
    <row r="62" spans="1:15">
      <c r="A62" t="str">
        <f>'様式４号（個表） '!B77</f>
        <v/>
      </c>
      <c r="B62" t="str">
        <f>'様式４号（個表） '!C77</f>
        <v/>
      </c>
      <c r="C62" t="str">
        <f>'様式４号（個表） '!D77</f>
        <v/>
      </c>
      <c r="D62" t="str">
        <f>'様式４号（個表） '!E77</f>
        <v/>
      </c>
      <c r="E62" t="str">
        <f>'様式４号（個表） '!F77</f>
        <v/>
      </c>
      <c r="F62" t="str">
        <f>'様式第２号　基本情報入力シート'!AC114</f>
        <v/>
      </c>
      <c r="G62" t="str">
        <f>'様式４号（個表） '!G77</f>
        <v/>
      </c>
      <c r="H62" t="str">
        <f>'様式４号（個表） '!H77</f>
        <v/>
      </c>
      <c r="I62" t="str">
        <f>'様式４号（個表） '!I77</f>
        <v/>
      </c>
      <c r="J62">
        <f>'様式４号（個表） '!J77</f>
        <v>0</v>
      </c>
      <c r="K62">
        <f>'様式４号（個表） '!K77</f>
        <v>0</v>
      </c>
      <c r="L62">
        <f>'様式４号（個表） '!L77</f>
        <v>0</v>
      </c>
      <c r="M62" t="str">
        <f>'様式４号（個表） '!M77</f>
        <v/>
      </c>
      <c r="N62" t="str">
        <f>'様式４号（個表） '!N77</f>
        <v/>
      </c>
      <c r="O62" t="str">
        <f>'様式４号（個表） '!O77</f>
        <v>令和７年12月</v>
      </c>
    </row>
    <row r="63" spans="1:15">
      <c r="A63" t="str">
        <f>'様式４号（個表） '!B78</f>
        <v/>
      </c>
      <c r="B63" t="str">
        <f>'様式４号（個表） '!C78</f>
        <v/>
      </c>
      <c r="C63" t="str">
        <f>'様式４号（個表） '!D78</f>
        <v/>
      </c>
      <c r="D63" t="str">
        <f>'様式４号（個表） '!E78</f>
        <v/>
      </c>
      <c r="E63" t="str">
        <f>'様式４号（個表） '!F78</f>
        <v/>
      </c>
      <c r="F63" t="str">
        <f>'様式第２号　基本情報入力シート'!AC115</f>
        <v/>
      </c>
      <c r="G63" t="str">
        <f>'様式４号（個表） '!G78</f>
        <v/>
      </c>
      <c r="H63" t="str">
        <f>'様式４号（個表） '!H78</f>
        <v/>
      </c>
      <c r="I63" t="str">
        <f>'様式４号（個表） '!I78</f>
        <v/>
      </c>
      <c r="J63">
        <f>'様式４号（個表） '!J78</f>
        <v>0</v>
      </c>
      <c r="K63">
        <f>'様式４号（個表） '!K78</f>
        <v>0</v>
      </c>
      <c r="L63">
        <f>'様式４号（個表） '!L78</f>
        <v>0</v>
      </c>
      <c r="M63" t="str">
        <f>'様式４号（個表） '!M78</f>
        <v/>
      </c>
      <c r="N63" t="str">
        <f>'様式４号（個表） '!N78</f>
        <v/>
      </c>
      <c r="O63" t="str">
        <f>'様式４号（個表） '!O78</f>
        <v>令和７年12月</v>
      </c>
    </row>
    <row r="64" spans="1:15">
      <c r="A64" t="str">
        <f>'様式４号（個表） '!B79</f>
        <v/>
      </c>
      <c r="B64" t="str">
        <f>'様式４号（個表） '!C79</f>
        <v/>
      </c>
      <c r="C64" t="str">
        <f>'様式４号（個表） '!D79</f>
        <v/>
      </c>
      <c r="D64" t="str">
        <f>'様式４号（個表） '!E79</f>
        <v/>
      </c>
      <c r="E64" t="str">
        <f>'様式４号（個表） '!F79</f>
        <v/>
      </c>
      <c r="F64" t="str">
        <f>'様式第２号　基本情報入力シート'!AC116</f>
        <v/>
      </c>
      <c r="G64" t="str">
        <f>'様式４号（個表） '!G79</f>
        <v/>
      </c>
      <c r="H64" t="str">
        <f>'様式４号（個表） '!H79</f>
        <v/>
      </c>
      <c r="I64" t="str">
        <f>'様式４号（個表） '!I79</f>
        <v/>
      </c>
      <c r="J64">
        <f>'様式４号（個表） '!J79</f>
        <v>0</v>
      </c>
      <c r="K64">
        <f>'様式４号（個表） '!K79</f>
        <v>0</v>
      </c>
      <c r="L64">
        <f>'様式４号（個表） '!L79</f>
        <v>0</v>
      </c>
      <c r="M64" t="str">
        <f>'様式４号（個表） '!M79</f>
        <v/>
      </c>
      <c r="N64" t="str">
        <f>'様式４号（個表） '!N79</f>
        <v/>
      </c>
      <c r="O64" t="str">
        <f>'様式４号（個表） '!O79</f>
        <v>令和７年12月</v>
      </c>
    </row>
    <row r="65" spans="1:15">
      <c r="A65" t="str">
        <f>'様式４号（個表） '!B80</f>
        <v/>
      </c>
      <c r="B65" t="str">
        <f>'様式４号（個表） '!C80</f>
        <v/>
      </c>
      <c r="C65" t="str">
        <f>'様式４号（個表） '!D80</f>
        <v/>
      </c>
      <c r="D65" t="str">
        <f>'様式４号（個表） '!E80</f>
        <v/>
      </c>
      <c r="E65" t="str">
        <f>'様式４号（個表） '!F80</f>
        <v/>
      </c>
      <c r="F65" t="str">
        <f>'様式第２号　基本情報入力シート'!AC117</f>
        <v/>
      </c>
      <c r="G65" t="str">
        <f>'様式４号（個表） '!G80</f>
        <v/>
      </c>
      <c r="H65" t="str">
        <f>'様式４号（個表） '!H80</f>
        <v/>
      </c>
      <c r="I65" t="str">
        <f>'様式４号（個表） '!I80</f>
        <v/>
      </c>
      <c r="J65">
        <f>'様式４号（個表） '!J80</f>
        <v>0</v>
      </c>
      <c r="K65">
        <f>'様式４号（個表） '!K80</f>
        <v>0</v>
      </c>
      <c r="L65">
        <f>'様式４号（個表） '!L80</f>
        <v>0</v>
      </c>
      <c r="M65" t="str">
        <f>'様式４号（個表） '!M80</f>
        <v/>
      </c>
      <c r="N65" t="str">
        <f>'様式４号（個表） '!N80</f>
        <v/>
      </c>
      <c r="O65" t="str">
        <f>'様式４号（個表） '!O80</f>
        <v>令和７年12月</v>
      </c>
    </row>
    <row r="66" spans="1:15">
      <c r="A66" t="str">
        <f>'様式４号（個表） '!B81</f>
        <v/>
      </c>
      <c r="B66" t="str">
        <f>'様式４号（個表） '!C81</f>
        <v/>
      </c>
      <c r="C66" t="str">
        <f>'様式４号（個表） '!D81</f>
        <v/>
      </c>
      <c r="D66" t="str">
        <f>'様式４号（個表） '!E81</f>
        <v/>
      </c>
      <c r="E66" t="str">
        <f>'様式４号（個表） '!F81</f>
        <v/>
      </c>
      <c r="F66" t="str">
        <f>'様式第２号　基本情報入力シート'!AC118</f>
        <v/>
      </c>
      <c r="G66" t="str">
        <f>'様式４号（個表） '!G81</f>
        <v/>
      </c>
      <c r="H66" t="str">
        <f>'様式４号（個表） '!H81</f>
        <v/>
      </c>
      <c r="I66" t="str">
        <f>'様式４号（個表） '!I81</f>
        <v/>
      </c>
      <c r="J66">
        <f>'様式４号（個表） '!J81</f>
        <v>0</v>
      </c>
      <c r="K66">
        <f>'様式４号（個表） '!K81</f>
        <v>0</v>
      </c>
      <c r="L66">
        <f>'様式４号（個表） '!L81</f>
        <v>0</v>
      </c>
      <c r="M66" t="str">
        <f>'様式４号（個表） '!M81</f>
        <v/>
      </c>
      <c r="N66" t="str">
        <f>'様式４号（個表） '!N81</f>
        <v/>
      </c>
      <c r="O66" t="str">
        <f>'様式４号（個表） '!O81</f>
        <v>令和７年12月</v>
      </c>
    </row>
    <row r="67" spans="1:15">
      <c r="A67" t="str">
        <f>'様式４号（個表） '!B82</f>
        <v/>
      </c>
      <c r="B67" t="str">
        <f>'様式４号（個表） '!C82</f>
        <v/>
      </c>
      <c r="C67" t="str">
        <f>'様式４号（個表） '!D82</f>
        <v/>
      </c>
      <c r="D67" t="str">
        <f>'様式４号（個表） '!E82</f>
        <v/>
      </c>
      <c r="E67" t="str">
        <f>'様式４号（個表） '!F82</f>
        <v/>
      </c>
      <c r="F67" t="str">
        <f>'様式第２号　基本情報入力シート'!AC119</f>
        <v/>
      </c>
      <c r="G67" t="str">
        <f>'様式４号（個表） '!G82</f>
        <v/>
      </c>
      <c r="H67" t="str">
        <f>'様式４号（個表） '!H82</f>
        <v/>
      </c>
      <c r="I67" t="str">
        <f>'様式４号（個表） '!I82</f>
        <v/>
      </c>
      <c r="J67">
        <f>'様式４号（個表） '!J82</f>
        <v>0</v>
      </c>
      <c r="K67">
        <f>'様式４号（個表） '!K82</f>
        <v>0</v>
      </c>
      <c r="L67">
        <f>'様式４号（個表） '!L82</f>
        <v>0</v>
      </c>
      <c r="M67" t="str">
        <f>'様式４号（個表） '!M82</f>
        <v/>
      </c>
      <c r="N67" t="str">
        <f>'様式４号（個表） '!N82</f>
        <v/>
      </c>
      <c r="O67" t="str">
        <f>'様式４号（個表） '!O82</f>
        <v>令和７年12月</v>
      </c>
    </row>
    <row r="68" spans="1:15">
      <c r="A68" t="str">
        <f>'様式４号（個表） '!B83</f>
        <v/>
      </c>
      <c r="B68" t="str">
        <f>'様式４号（個表） '!C83</f>
        <v/>
      </c>
      <c r="C68" t="str">
        <f>'様式４号（個表） '!D83</f>
        <v/>
      </c>
      <c r="D68" t="str">
        <f>'様式４号（個表） '!E83</f>
        <v/>
      </c>
      <c r="E68" t="str">
        <f>'様式４号（個表） '!F83</f>
        <v/>
      </c>
      <c r="F68" t="str">
        <f>'様式第２号　基本情報入力シート'!AC120</f>
        <v/>
      </c>
      <c r="G68" t="str">
        <f>'様式４号（個表） '!G83</f>
        <v/>
      </c>
      <c r="H68" t="str">
        <f>'様式４号（個表） '!H83</f>
        <v/>
      </c>
      <c r="I68" t="str">
        <f>'様式４号（個表） '!I83</f>
        <v/>
      </c>
      <c r="J68">
        <f>'様式４号（個表） '!J83</f>
        <v>0</v>
      </c>
      <c r="K68">
        <f>'様式４号（個表） '!K83</f>
        <v>0</v>
      </c>
      <c r="L68">
        <f>'様式４号（個表） '!L83</f>
        <v>0</v>
      </c>
      <c r="M68" t="str">
        <f>'様式４号（個表） '!M83</f>
        <v/>
      </c>
      <c r="N68" t="str">
        <f>'様式４号（個表） '!N83</f>
        <v/>
      </c>
      <c r="O68" t="str">
        <f>'様式４号（個表） '!O83</f>
        <v>令和７年12月</v>
      </c>
    </row>
    <row r="69" spans="1:15">
      <c r="A69" t="str">
        <f>'様式４号（個表） '!B84</f>
        <v/>
      </c>
      <c r="B69" t="str">
        <f>'様式４号（個表） '!C84</f>
        <v/>
      </c>
      <c r="C69" t="str">
        <f>'様式４号（個表） '!D84</f>
        <v/>
      </c>
      <c r="D69" t="str">
        <f>'様式４号（個表） '!E84</f>
        <v/>
      </c>
      <c r="E69" t="str">
        <f>'様式４号（個表） '!F84</f>
        <v/>
      </c>
      <c r="F69" t="str">
        <f>'様式第２号　基本情報入力シート'!AC121</f>
        <v/>
      </c>
      <c r="G69" t="str">
        <f>'様式４号（個表） '!G84</f>
        <v/>
      </c>
      <c r="H69" t="str">
        <f>'様式４号（個表） '!H84</f>
        <v/>
      </c>
      <c r="I69" t="str">
        <f>'様式４号（個表） '!I84</f>
        <v/>
      </c>
      <c r="J69">
        <f>'様式４号（個表） '!J84</f>
        <v>0</v>
      </c>
      <c r="K69">
        <f>'様式４号（個表） '!K84</f>
        <v>0</v>
      </c>
      <c r="L69">
        <f>'様式４号（個表） '!L84</f>
        <v>0</v>
      </c>
      <c r="M69" t="str">
        <f>'様式４号（個表） '!M84</f>
        <v/>
      </c>
      <c r="N69" t="str">
        <f>'様式４号（個表） '!N84</f>
        <v/>
      </c>
      <c r="O69" t="str">
        <f>'様式４号（個表） '!O84</f>
        <v>令和７年12月</v>
      </c>
    </row>
    <row r="70" spans="1:15">
      <c r="A70" t="str">
        <f>'様式４号（個表） '!B85</f>
        <v/>
      </c>
      <c r="B70" t="str">
        <f>'様式４号（個表） '!C85</f>
        <v/>
      </c>
      <c r="C70" t="str">
        <f>'様式４号（個表） '!D85</f>
        <v/>
      </c>
      <c r="D70" t="str">
        <f>'様式４号（個表） '!E85</f>
        <v/>
      </c>
      <c r="E70" t="str">
        <f>'様式４号（個表） '!F85</f>
        <v/>
      </c>
      <c r="F70" t="str">
        <f>'様式第２号　基本情報入力シート'!AC122</f>
        <v/>
      </c>
      <c r="G70" t="str">
        <f>'様式４号（個表） '!G85</f>
        <v/>
      </c>
      <c r="H70" t="str">
        <f>'様式４号（個表） '!H85</f>
        <v/>
      </c>
      <c r="I70" t="str">
        <f>'様式４号（個表） '!I85</f>
        <v/>
      </c>
      <c r="J70">
        <f>'様式４号（個表） '!J85</f>
        <v>0</v>
      </c>
      <c r="K70">
        <f>'様式４号（個表） '!K85</f>
        <v>0</v>
      </c>
      <c r="L70">
        <f>'様式４号（個表） '!L85</f>
        <v>0</v>
      </c>
      <c r="M70" t="str">
        <f>'様式４号（個表） '!M85</f>
        <v/>
      </c>
      <c r="N70" t="str">
        <f>'様式４号（個表） '!N85</f>
        <v/>
      </c>
      <c r="O70" t="str">
        <f>'様式４号（個表） '!O85</f>
        <v>令和７年12月</v>
      </c>
    </row>
    <row r="71" spans="1:15">
      <c r="A71" t="str">
        <f>'様式４号（個表） '!B86</f>
        <v/>
      </c>
      <c r="B71" t="str">
        <f>'様式４号（個表） '!C86</f>
        <v/>
      </c>
      <c r="C71" t="str">
        <f>'様式４号（個表） '!D86</f>
        <v/>
      </c>
      <c r="D71" t="str">
        <f>'様式４号（個表） '!E86</f>
        <v/>
      </c>
      <c r="E71" t="str">
        <f>'様式４号（個表） '!F86</f>
        <v/>
      </c>
      <c r="F71" t="str">
        <f>'様式第２号　基本情報入力シート'!AC123</f>
        <v/>
      </c>
      <c r="G71" t="str">
        <f>'様式４号（個表） '!G86</f>
        <v/>
      </c>
      <c r="H71" t="str">
        <f>'様式４号（個表） '!H86</f>
        <v/>
      </c>
      <c r="I71" t="str">
        <f>'様式４号（個表） '!I86</f>
        <v/>
      </c>
      <c r="J71">
        <f>'様式４号（個表） '!J86</f>
        <v>0</v>
      </c>
      <c r="K71">
        <f>'様式４号（個表） '!K86</f>
        <v>0</v>
      </c>
      <c r="L71">
        <f>'様式４号（個表） '!L86</f>
        <v>0</v>
      </c>
      <c r="M71" t="str">
        <f>'様式４号（個表） '!M86</f>
        <v/>
      </c>
      <c r="N71" t="str">
        <f>'様式４号（個表） '!N86</f>
        <v/>
      </c>
      <c r="O71" t="str">
        <f>'様式４号（個表） '!O86</f>
        <v>令和７年12月</v>
      </c>
    </row>
    <row r="72" spans="1:15">
      <c r="A72" t="str">
        <f>'様式４号（個表） '!B87</f>
        <v/>
      </c>
      <c r="B72" t="str">
        <f>'様式４号（個表） '!C87</f>
        <v/>
      </c>
      <c r="C72" t="str">
        <f>'様式４号（個表） '!D87</f>
        <v/>
      </c>
      <c r="D72" t="str">
        <f>'様式４号（個表） '!E87</f>
        <v/>
      </c>
      <c r="E72" t="str">
        <f>'様式４号（個表） '!F87</f>
        <v/>
      </c>
      <c r="F72" t="str">
        <f>'様式第２号　基本情報入力シート'!AC124</f>
        <v/>
      </c>
      <c r="G72" t="str">
        <f>'様式４号（個表） '!G87</f>
        <v/>
      </c>
      <c r="H72" t="str">
        <f>'様式４号（個表） '!H87</f>
        <v/>
      </c>
      <c r="I72" t="str">
        <f>'様式４号（個表） '!I87</f>
        <v/>
      </c>
      <c r="J72">
        <f>'様式４号（個表） '!J87</f>
        <v>0</v>
      </c>
      <c r="K72">
        <f>'様式４号（個表） '!K87</f>
        <v>0</v>
      </c>
      <c r="L72">
        <f>'様式４号（個表） '!L87</f>
        <v>0</v>
      </c>
      <c r="M72" t="str">
        <f>'様式４号（個表） '!M87</f>
        <v/>
      </c>
      <c r="N72" t="str">
        <f>'様式４号（個表） '!N87</f>
        <v/>
      </c>
      <c r="O72" t="str">
        <f>'様式４号（個表） '!O87</f>
        <v>令和７年12月</v>
      </c>
    </row>
    <row r="73" spans="1:15">
      <c r="A73" t="str">
        <f>'様式４号（個表） '!B88</f>
        <v/>
      </c>
      <c r="B73" t="str">
        <f>'様式４号（個表） '!C88</f>
        <v/>
      </c>
      <c r="C73" t="str">
        <f>'様式４号（個表） '!D88</f>
        <v/>
      </c>
      <c r="D73" t="str">
        <f>'様式４号（個表） '!E88</f>
        <v/>
      </c>
      <c r="E73" t="str">
        <f>'様式４号（個表） '!F88</f>
        <v/>
      </c>
      <c r="F73" t="str">
        <f>'様式第２号　基本情報入力シート'!AC125</f>
        <v/>
      </c>
      <c r="G73" t="str">
        <f>'様式４号（個表） '!G88</f>
        <v/>
      </c>
      <c r="H73" t="str">
        <f>'様式４号（個表） '!H88</f>
        <v/>
      </c>
      <c r="I73" t="str">
        <f>'様式４号（個表） '!I88</f>
        <v/>
      </c>
      <c r="J73">
        <f>'様式４号（個表） '!J88</f>
        <v>0</v>
      </c>
      <c r="K73">
        <f>'様式４号（個表） '!K88</f>
        <v>0</v>
      </c>
      <c r="L73">
        <f>'様式４号（個表） '!L88</f>
        <v>0</v>
      </c>
      <c r="M73" t="str">
        <f>'様式４号（個表） '!M88</f>
        <v/>
      </c>
      <c r="N73" t="str">
        <f>'様式４号（個表） '!N88</f>
        <v/>
      </c>
      <c r="O73" t="str">
        <f>'様式４号（個表） '!O88</f>
        <v>令和７年12月</v>
      </c>
    </row>
    <row r="74" spans="1:15">
      <c r="A74" t="str">
        <f>'様式４号（個表） '!B89</f>
        <v/>
      </c>
      <c r="B74" t="str">
        <f>'様式４号（個表） '!C89</f>
        <v/>
      </c>
      <c r="C74" t="str">
        <f>'様式４号（個表） '!D89</f>
        <v/>
      </c>
      <c r="D74" t="str">
        <f>'様式４号（個表） '!E89</f>
        <v/>
      </c>
      <c r="E74" t="str">
        <f>'様式４号（個表） '!F89</f>
        <v/>
      </c>
      <c r="F74" t="str">
        <f>'様式第２号　基本情報入力シート'!AC126</f>
        <v/>
      </c>
      <c r="G74" t="str">
        <f>'様式４号（個表） '!G89</f>
        <v/>
      </c>
      <c r="H74" t="str">
        <f>'様式４号（個表） '!H89</f>
        <v/>
      </c>
      <c r="I74" t="str">
        <f>'様式４号（個表） '!I89</f>
        <v/>
      </c>
      <c r="J74">
        <f>'様式４号（個表） '!J89</f>
        <v>0</v>
      </c>
      <c r="K74">
        <f>'様式４号（個表） '!K89</f>
        <v>0</v>
      </c>
      <c r="L74">
        <f>'様式４号（個表） '!L89</f>
        <v>0</v>
      </c>
      <c r="M74" t="str">
        <f>'様式４号（個表） '!M89</f>
        <v/>
      </c>
      <c r="N74" t="str">
        <f>'様式４号（個表） '!N89</f>
        <v/>
      </c>
      <c r="O74" t="str">
        <f>'様式４号（個表） '!O89</f>
        <v>令和７年12月</v>
      </c>
    </row>
    <row r="75" spans="1:15">
      <c r="A75" t="str">
        <f>'様式４号（個表） '!B90</f>
        <v/>
      </c>
      <c r="B75" t="str">
        <f>'様式４号（個表） '!C90</f>
        <v/>
      </c>
      <c r="C75" t="str">
        <f>'様式４号（個表） '!D90</f>
        <v/>
      </c>
      <c r="D75" t="str">
        <f>'様式４号（個表） '!E90</f>
        <v/>
      </c>
      <c r="E75" t="str">
        <f>'様式４号（個表） '!F90</f>
        <v/>
      </c>
      <c r="F75" t="str">
        <f>'様式第２号　基本情報入力シート'!AC127</f>
        <v/>
      </c>
      <c r="G75" t="str">
        <f>'様式４号（個表） '!G90</f>
        <v/>
      </c>
      <c r="H75" t="str">
        <f>'様式４号（個表） '!H90</f>
        <v/>
      </c>
      <c r="I75" t="str">
        <f>'様式４号（個表） '!I90</f>
        <v/>
      </c>
      <c r="J75">
        <f>'様式４号（個表） '!J90</f>
        <v>0</v>
      </c>
      <c r="K75">
        <f>'様式４号（個表） '!K90</f>
        <v>0</v>
      </c>
      <c r="L75">
        <f>'様式４号（個表） '!L90</f>
        <v>0</v>
      </c>
      <c r="M75" t="str">
        <f>'様式４号（個表） '!M90</f>
        <v/>
      </c>
      <c r="N75" t="str">
        <f>'様式４号（個表） '!N90</f>
        <v/>
      </c>
      <c r="O75" t="str">
        <f>'様式４号（個表） '!O90</f>
        <v>令和７年12月</v>
      </c>
    </row>
    <row r="76" spans="1:15">
      <c r="A76" t="str">
        <f>'様式４号（個表） '!B91</f>
        <v/>
      </c>
      <c r="B76" t="str">
        <f>'様式４号（個表） '!C91</f>
        <v/>
      </c>
      <c r="C76" t="str">
        <f>'様式４号（個表） '!D91</f>
        <v/>
      </c>
      <c r="D76" t="str">
        <f>'様式４号（個表） '!E91</f>
        <v/>
      </c>
      <c r="E76" t="str">
        <f>'様式４号（個表） '!F91</f>
        <v/>
      </c>
      <c r="F76" t="str">
        <f>'様式第２号　基本情報入力シート'!AC128</f>
        <v/>
      </c>
      <c r="G76" t="str">
        <f>'様式４号（個表） '!G91</f>
        <v/>
      </c>
      <c r="H76" t="str">
        <f>'様式４号（個表） '!H91</f>
        <v/>
      </c>
      <c r="I76" t="str">
        <f>'様式４号（個表） '!I91</f>
        <v/>
      </c>
      <c r="J76">
        <f>'様式４号（個表） '!J91</f>
        <v>0</v>
      </c>
      <c r="K76">
        <f>'様式４号（個表） '!K91</f>
        <v>0</v>
      </c>
      <c r="L76">
        <f>'様式４号（個表） '!L91</f>
        <v>0</v>
      </c>
      <c r="M76" t="str">
        <f>'様式４号（個表） '!M91</f>
        <v/>
      </c>
      <c r="N76" t="str">
        <f>'様式４号（個表） '!N91</f>
        <v/>
      </c>
      <c r="O76" t="str">
        <f>'様式４号（個表） '!O91</f>
        <v>令和７年12月</v>
      </c>
    </row>
    <row r="77" spans="1:15">
      <c r="A77" t="str">
        <f>'様式４号（個表） '!B92</f>
        <v/>
      </c>
      <c r="B77" t="str">
        <f>'様式４号（個表） '!C92</f>
        <v/>
      </c>
      <c r="C77" t="str">
        <f>'様式４号（個表） '!D92</f>
        <v/>
      </c>
      <c r="D77" t="str">
        <f>'様式４号（個表） '!E92</f>
        <v/>
      </c>
      <c r="E77" t="str">
        <f>'様式４号（個表） '!F92</f>
        <v/>
      </c>
      <c r="F77" t="str">
        <f>'様式第２号　基本情報入力シート'!AC129</f>
        <v/>
      </c>
      <c r="G77" t="str">
        <f>'様式４号（個表） '!G92</f>
        <v/>
      </c>
      <c r="H77" t="str">
        <f>'様式４号（個表） '!H92</f>
        <v/>
      </c>
      <c r="I77" t="str">
        <f>'様式４号（個表） '!I92</f>
        <v/>
      </c>
      <c r="J77">
        <f>'様式４号（個表） '!J92</f>
        <v>0</v>
      </c>
      <c r="K77">
        <f>'様式４号（個表） '!K92</f>
        <v>0</v>
      </c>
      <c r="L77">
        <f>'様式４号（個表） '!L92</f>
        <v>0</v>
      </c>
      <c r="M77" t="str">
        <f>'様式４号（個表） '!M92</f>
        <v/>
      </c>
      <c r="N77" t="str">
        <f>'様式４号（個表） '!N92</f>
        <v/>
      </c>
      <c r="O77" t="str">
        <f>'様式４号（個表） '!O92</f>
        <v>令和７年12月</v>
      </c>
    </row>
    <row r="78" spans="1:15">
      <c r="A78" t="str">
        <f>'様式４号（個表） '!B93</f>
        <v/>
      </c>
      <c r="B78" t="str">
        <f>'様式４号（個表） '!C93</f>
        <v/>
      </c>
      <c r="C78" t="str">
        <f>'様式４号（個表） '!D93</f>
        <v/>
      </c>
      <c r="D78" t="str">
        <f>'様式４号（個表） '!E93</f>
        <v/>
      </c>
      <c r="E78" t="str">
        <f>'様式４号（個表） '!F93</f>
        <v/>
      </c>
      <c r="F78" t="str">
        <f>'様式第２号　基本情報入力シート'!AC130</f>
        <v/>
      </c>
      <c r="G78" t="str">
        <f>'様式４号（個表） '!G93</f>
        <v/>
      </c>
      <c r="H78" t="str">
        <f>'様式４号（個表） '!H93</f>
        <v/>
      </c>
      <c r="I78" t="str">
        <f>'様式４号（個表） '!I93</f>
        <v/>
      </c>
      <c r="J78">
        <f>'様式４号（個表） '!J93</f>
        <v>0</v>
      </c>
      <c r="K78">
        <f>'様式４号（個表） '!K93</f>
        <v>0</v>
      </c>
      <c r="L78">
        <f>'様式４号（個表） '!L93</f>
        <v>0</v>
      </c>
      <c r="M78" t="str">
        <f>'様式４号（個表） '!M93</f>
        <v/>
      </c>
      <c r="N78" t="str">
        <f>'様式４号（個表） '!N93</f>
        <v/>
      </c>
      <c r="O78" t="str">
        <f>'様式４号（個表） '!O93</f>
        <v>令和７年12月</v>
      </c>
    </row>
    <row r="79" spans="1:15">
      <c r="A79" t="str">
        <f>'様式４号（個表） '!B94</f>
        <v/>
      </c>
      <c r="B79" t="str">
        <f>'様式４号（個表） '!C94</f>
        <v/>
      </c>
      <c r="C79" t="str">
        <f>'様式４号（個表） '!D94</f>
        <v/>
      </c>
      <c r="D79" t="str">
        <f>'様式４号（個表） '!E94</f>
        <v/>
      </c>
      <c r="E79" t="str">
        <f>'様式４号（個表） '!F94</f>
        <v/>
      </c>
      <c r="F79" t="str">
        <f>'様式第２号　基本情報入力シート'!AC131</f>
        <v/>
      </c>
      <c r="G79" t="str">
        <f>'様式４号（個表） '!G94</f>
        <v/>
      </c>
      <c r="H79" t="str">
        <f>'様式４号（個表） '!H94</f>
        <v/>
      </c>
      <c r="I79" t="str">
        <f>'様式４号（個表） '!I94</f>
        <v/>
      </c>
      <c r="J79">
        <f>'様式４号（個表） '!J94</f>
        <v>0</v>
      </c>
      <c r="K79">
        <f>'様式４号（個表） '!K94</f>
        <v>0</v>
      </c>
      <c r="L79">
        <f>'様式４号（個表） '!L94</f>
        <v>0</v>
      </c>
      <c r="M79" t="str">
        <f>'様式４号（個表） '!M94</f>
        <v/>
      </c>
      <c r="N79" t="str">
        <f>'様式４号（個表） '!N94</f>
        <v/>
      </c>
      <c r="O79" t="str">
        <f>'様式４号（個表） '!O94</f>
        <v>令和７年12月</v>
      </c>
    </row>
    <row r="80" spans="1:15">
      <c r="A80" t="str">
        <f>'様式４号（個表） '!B95</f>
        <v/>
      </c>
      <c r="B80" t="str">
        <f>'様式４号（個表） '!C95</f>
        <v/>
      </c>
      <c r="C80" t="str">
        <f>'様式４号（個表） '!D95</f>
        <v/>
      </c>
      <c r="D80" t="str">
        <f>'様式４号（個表） '!E95</f>
        <v/>
      </c>
      <c r="E80" t="str">
        <f>'様式４号（個表） '!F95</f>
        <v/>
      </c>
      <c r="F80" t="str">
        <f>'様式第２号　基本情報入力シート'!AC132</f>
        <v/>
      </c>
      <c r="G80" t="str">
        <f>'様式４号（個表） '!G95</f>
        <v/>
      </c>
      <c r="H80" t="str">
        <f>'様式４号（個表） '!H95</f>
        <v/>
      </c>
      <c r="I80" t="str">
        <f>'様式４号（個表） '!I95</f>
        <v/>
      </c>
      <c r="J80">
        <f>'様式４号（個表） '!J95</f>
        <v>0</v>
      </c>
      <c r="K80">
        <f>'様式４号（個表） '!K95</f>
        <v>0</v>
      </c>
      <c r="L80">
        <f>'様式４号（個表） '!L95</f>
        <v>0</v>
      </c>
      <c r="M80" t="str">
        <f>'様式４号（個表） '!M95</f>
        <v/>
      </c>
      <c r="N80" t="str">
        <f>'様式４号（個表） '!N95</f>
        <v/>
      </c>
      <c r="O80" t="str">
        <f>'様式４号（個表） '!O95</f>
        <v>令和７年12月</v>
      </c>
    </row>
    <row r="81" spans="1:15">
      <c r="A81" t="str">
        <f>'様式４号（個表） '!B96</f>
        <v/>
      </c>
      <c r="B81" t="str">
        <f>'様式４号（個表） '!C96</f>
        <v/>
      </c>
      <c r="C81" t="str">
        <f>'様式４号（個表） '!D96</f>
        <v/>
      </c>
      <c r="D81" t="str">
        <f>'様式４号（個表） '!E96</f>
        <v/>
      </c>
      <c r="E81" t="str">
        <f>'様式４号（個表） '!F96</f>
        <v/>
      </c>
      <c r="F81" t="str">
        <f>'様式第２号　基本情報入力シート'!AC133</f>
        <v/>
      </c>
      <c r="G81" t="str">
        <f>'様式４号（個表） '!G96</f>
        <v/>
      </c>
      <c r="H81" t="str">
        <f>'様式４号（個表） '!H96</f>
        <v/>
      </c>
      <c r="I81" t="str">
        <f>'様式４号（個表） '!I96</f>
        <v/>
      </c>
      <c r="J81">
        <f>'様式４号（個表） '!J96</f>
        <v>0</v>
      </c>
      <c r="K81">
        <f>'様式４号（個表） '!K96</f>
        <v>0</v>
      </c>
      <c r="L81">
        <f>'様式４号（個表） '!L96</f>
        <v>0</v>
      </c>
      <c r="M81" t="str">
        <f>'様式４号（個表） '!M96</f>
        <v/>
      </c>
      <c r="N81" t="str">
        <f>'様式４号（個表） '!N96</f>
        <v/>
      </c>
      <c r="O81" t="str">
        <f>'様式４号（個表） '!O96</f>
        <v>令和７年12月</v>
      </c>
    </row>
    <row r="82" spans="1:15">
      <c r="A82" t="str">
        <f>'様式４号（個表） '!B97</f>
        <v/>
      </c>
      <c r="B82" t="str">
        <f>'様式４号（個表） '!C97</f>
        <v/>
      </c>
      <c r="C82" t="str">
        <f>'様式４号（個表） '!D97</f>
        <v/>
      </c>
      <c r="D82" t="str">
        <f>'様式４号（個表） '!E97</f>
        <v/>
      </c>
      <c r="E82" t="str">
        <f>'様式４号（個表） '!F97</f>
        <v/>
      </c>
      <c r="F82" t="str">
        <f>'様式第２号　基本情報入力シート'!AC134</f>
        <v/>
      </c>
      <c r="G82" t="str">
        <f>'様式４号（個表） '!G97</f>
        <v/>
      </c>
      <c r="H82" t="str">
        <f>'様式４号（個表） '!H97</f>
        <v/>
      </c>
      <c r="I82" t="str">
        <f>'様式４号（個表） '!I97</f>
        <v/>
      </c>
      <c r="J82">
        <f>'様式４号（個表） '!J97</f>
        <v>0</v>
      </c>
      <c r="K82">
        <f>'様式４号（個表） '!K97</f>
        <v>0</v>
      </c>
      <c r="L82">
        <f>'様式４号（個表） '!L97</f>
        <v>0</v>
      </c>
      <c r="M82" t="str">
        <f>'様式４号（個表） '!M97</f>
        <v/>
      </c>
      <c r="N82" t="str">
        <f>'様式４号（個表） '!N97</f>
        <v/>
      </c>
      <c r="O82" t="str">
        <f>'様式４号（個表） '!O97</f>
        <v>令和７年12月</v>
      </c>
    </row>
    <row r="83" spans="1:15">
      <c r="A83" t="str">
        <f>'様式４号（個表） '!B98</f>
        <v/>
      </c>
      <c r="B83" t="str">
        <f>'様式４号（個表） '!C98</f>
        <v/>
      </c>
      <c r="C83" t="str">
        <f>'様式４号（個表） '!D98</f>
        <v/>
      </c>
      <c r="D83" t="str">
        <f>'様式４号（個表） '!E98</f>
        <v/>
      </c>
      <c r="E83" t="str">
        <f>'様式４号（個表） '!F98</f>
        <v/>
      </c>
      <c r="F83" t="str">
        <f>'様式第２号　基本情報入力シート'!AC135</f>
        <v/>
      </c>
      <c r="G83" t="str">
        <f>'様式４号（個表） '!G98</f>
        <v/>
      </c>
      <c r="H83" t="str">
        <f>'様式４号（個表） '!H98</f>
        <v/>
      </c>
      <c r="I83" t="str">
        <f>'様式４号（個表） '!I98</f>
        <v/>
      </c>
      <c r="J83">
        <f>'様式４号（個表） '!J98</f>
        <v>0</v>
      </c>
      <c r="K83">
        <f>'様式４号（個表） '!K98</f>
        <v>0</v>
      </c>
      <c r="L83">
        <f>'様式４号（個表） '!L98</f>
        <v>0</v>
      </c>
      <c r="M83" t="str">
        <f>'様式４号（個表） '!M98</f>
        <v/>
      </c>
      <c r="N83" t="str">
        <f>'様式４号（個表） '!N98</f>
        <v/>
      </c>
      <c r="O83" t="str">
        <f>'様式４号（個表） '!O98</f>
        <v>令和７年12月</v>
      </c>
    </row>
    <row r="84" spans="1:15">
      <c r="A84" t="str">
        <f>'様式４号（個表） '!B99</f>
        <v/>
      </c>
      <c r="B84" t="str">
        <f>'様式４号（個表） '!C99</f>
        <v/>
      </c>
      <c r="C84" t="str">
        <f>'様式４号（個表） '!D99</f>
        <v/>
      </c>
      <c r="D84" t="str">
        <f>'様式４号（個表） '!E99</f>
        <v/>
      </c>
      <c r="E84" t="str">
        <f>'様式４号（個表） '!F99</f>
        <v/>
      </c>
      <c r="F84" t="str">
        <f>'様式第２号　基本情報入力シート'!AC136</f>
        <v/>
      </c>
      <c r="G84" t="str">
        <f>'様式４号（個表） '!G99</f>
        <v/>
      </c>
      <c r="H84" t="str">
        <f>'様式４号（個表） '!H99</f>
        <v/>
      </c>
      <c r="I84" t="str">
        <f>'様式４号（個表） '!I99</f>
        <v/>
      </c>
      <c r="J84">
        <f>'様式４号（個表） '!J99</f>
        <v>0</v>
      </c>
      <c r="K84">
        <f>'様式４号（個表） '!K99</f>
        <v>0</v>
      </c>
      <c r="L84">
        <f>'様式４号（個表） '!L99</f>
        <v>0</v>
      </c>
      <c r="M84" t="str">
        <f>'様式４号（個表） '!M99</f>
        <v/>
      </c>
      <c r="N84" t="str">
        <f>'様式４号（個表） '!N99</f>
        <v/>
      </c>
      <c r="O84" t="str">
        <f>'様式４号（個表） '!O99</f>
        <v>令和７年12月</v>
      </c>
    </row>
    <row r="85" spans="1:15">
      <c r="A85" t="str">
        <f>'様式４号（個表） '!B100</f>
        <v/>
      </c>
      <c r="B85" t="str">
        <f>'様式４号（個表） '!C100</f>
        <v/>
      </c>
      <c r="C85" t="str">
        <f>'様式４号（個表） '!D100</f>
        <v/>
      </c>
      <c r="D85" t="str">
        <f>'様式４号（個表） '!E100</f>
        <v/>
      </c>
      <c r="E85" t="str">
        <f>'様式４号（個表） '!F100</f>
        <v/>
      </c>
      <c r="F85" t="str">
        <f>'様式第２号　基本情報入力シート'!AC137</f>
        <v/>
      </c>
      <c r="G85" t="str">
        <f>'様式４号（個表） '!G100</f>
        <v/>
      </c>
      <c r="H85" t="str">
        <f>'様式４号（個表） '!H100</f>
        <v/>
      </c>
      <c r="I85" t="str">
        <f>'様式４号（個表） '!I100</f>
        <v/>
      </c>
      <c r="J85">
        <f>'様式４号（個表） '!J100</f>
        <v>0</v>
      </c>
      <c r="K85">
        <f>'様式４号（個表） '!K100</f>
        <v>0</v>
      </c>
      <c r="L85">
        <f>'様式４号（個表） '!L100</f>
        <v>0</v>
      </c>
      <c r="M85" t="str">
        <f>'様式４号（個表） '!M100</f>
        <v/>
      </c>
      <c r="N85" t="str">
        <f>'様式４号（個表） '!N100</f>
        <v/>
      </c>
      <c r="O85" t="str">
        <f>'様式４号（個表） '!O100</f>
        <v>令和７年12月</v>
      </c>
    </row>
    <row r="86" spans="1:15">
      <c r="A86" t="str">
        <f>'様式４号（個表） '!B101</f>
        <v/>
      </c>
      <c r="B86" t="str">
        <f>'様式４号（個表） '!C101</f>
        <v/>
      </c>
      <c r="C86" t="str">
        <f>'様式４号（個表） '!D101</f>
        <v/>
      </c>
      <c r="D86" t="str">
        <f>'様式４号（個表） '!E101</f>
        <v/>
      </c>
      <c r="E86" t="str">
        <f>'様式４号（個表） '!F101</f>
        <v/>
      </c>
      <c r="F86" t="str">
        <f>'様式第２号　基本情報入力シート'!AC138</f>
        <v/>
      </c>
      <c r="G86" t="str">
        <f>'様式４号（個表） '!G101</f>
        <v/>
      </c>
      <c r="H86" t="str">
        <f>'様式４号（個表） '!H101</f>
        <v/>
      </c>
      <c r="I86" t="str">
        <f>'様式４号（個表） '!I101</f>
        <v/>
      </c>
      <c r="J86">
        <f>'様式４号（個表） '!J101</f>
        <v>0</v>
      </c>
      <c r="K86">
        <f>'様式４号（個表） '!K101</f>
        <v>0</v>
      </c>
      <c r="L86">
        <f>'様式４号（個表） '!L101</f>
        <v>0</v>
      </c>
      <c r="M86" t="str">
        <f>'様式４号（個表） '!M101</f>
        <v/>
      </c>
      <c r="N86" t="str">
        <f>'様式４号（個表） '!N101</f>
        <v/>
      </c>
      <c r="O86" t="str">
        <f>'様式４号（個表） '!O101</f>
        <v>令和７年12月</v>
      </c>
    </row>
    <row r="87" spans="1:15">
      <c r="A87" t="str">
        <f>'様式４号（個表） '!B102</f>
        <v/>
      </c>
      <c r="B87" t="str">
        <f>'様式４号（個表） '!C102</f>
        <v/>
      </c>
      <c r="C87" t="str">
        <f>'様式４号（個表） '!D102</f>
        <v/>
      </c>
      <c r="D87" t="str">
        <f>'様式４号（個表） '!E102</f>
        <v/>
      </c>
      <c r="E87" t="str">
        <f>'様式４号（個表） '!F102</f>
        <v/>
      </c>
      <c r="F87" t="str">
        <f>'様式第２号　基本情報入力シート'!AC139</f>
        <v/>
      </c>
      <c r="G87" t="str">
        <f>'様式４号（個表） '!G102</f>
        <v/>
      </c>
      <c r="H87" t="str">
        <f>'様式４号（個表） '!H102</f>
        <v/>
      </c>
      <c r="I87" t="str">
        <f>'様式４号（個表） '!I102</f>
        <v/>
      </c>
      <c r="J87">
        <f>'様式４号（個表） '!J102</f>
        <v>0</v>
      </c>
      <c r="K87">
        <f>'様式４号（個表） '!K102</f>
        <v>0</v>
      </c>
      <c r="L87">
        <f>'様式４号（個表） '!L102</f>
        <v>0</v>
      </c>
      <c r="M87" t="str">
        <f>'様式４号（個表） '!M102</f>
        <v/>
      </c>
      <c r="N87" t="str">
        <f>'様式４号（個表） '!N102</f>
        <v/>
      </c>
      <c r="O87" t="str">
        <f>'様式４号（個表） '!O102</f>
        <v>令和７年12月</v>
      </c>
    </row>
    <row r="88" spans="1:15">
      <c r="A88" t="str">
        <f>'様式４号（個表） '!B103</f>
        <v/>
      </c>
      <c r="B88" t="str">
        <f>'様式４号（個表） '!C103</f>
        <v/>
      </c>
      <c r="C88" t="str">
        <f>'様式４号（個表） '!D103</f>
        <v/>
      </c>
      <c r="D88" t="str">
        <f>'様式４号（個表） '!E103</f>
        <v/>
      </c>
      <c r="E88" t="str">
        <f>'様式４号（個表） '!F103</f>
        <v/>
      </c>
      <c r="F88" t="str">
        <f>'様式第２号　基本情報入力シート'!AC140</f>
        <v/>
      </c>
      <c r="G88" t="str">
        <f>'様式４号（個表） '!G103</f>
        <v/>
      </c>
      <c r="H88" t="str">
        <f>'様式４号（個表） '!H103</f>
        <v/>
      </c>
      <c r="I88" t="str">
        <f>'様式４号（個表） '!I103</f>
        <v/>
      </c>
      <c r="J88">
        <f>'様式４号（個表） '!J103</f>
        <v>0</v>
      </c>
      <c r="K88">
        <f>'様式４号（個表） '!K103</f>
        <v>0</v>
      </c>
      <c r="L88">
        <f>'様式４号（個表） '!L103</f>
        <v>0</v>
      </c>
      <c r="M88" t="str">
        <f>'様式４号（個表） '!M103</f>
        <v/>
      </c>
      <c r="N88" t="str">
        <f>'様式４号（個表） '!N103</f>
        <v/>
      </c>
      <c r="O88" t="str">
        <f>'様式４号（個表） '!O103</f>
        <v>令和７年12月</v>
      </c>
    </row>
    <row r="89" spans="1:15">
      <c r="A89" t="str">
        <f>'様式４号（個表） '!B104</f>
        <v/>
      </c>
      <c r="B89" t="str">
        <f>'様式４号（個表） '!C104</f>
        <v/>
      </c>
      <c r="C89" t="str">
        <f>'様式４号（個表） '!D104</f>
        <v/>
      </c>
      <c r="D89" t="str">
        <f>'様式４号（個表） '!E104</f>
        <v/>
      </c>
      <c r="E89" t="str">
        <f>'様式４号（個表） '!F104</f>
        <v/>
      </c>
      <c r="F89" t="str">
        <f>'様式第２号　基本情報入力シート'!AC141</f>
        <v/>
      </c>
      <c r="G89" t="str">
        <f>'様式４号（個表） '!G104</f>
        <v/>
      </c>
      <c r="H89" t="str">
        <f>'様式４号（個表） '!H104</f>
        <v/>
      </c>
      <c r="I89" t="str">
        <f>'様式４号（個表） '!I104</f>
        <v/>
      </c>
      <c r="J89">
        <f>'様式４号（個表） '!J104</f>
        <v>0</v>
      </c>
      <c r="K89">
        <f>'様式４号（個表） '!K104</f>
        <v>0</v>
      </c>
      <c r="L89">
        <f>'様式４号（個表） '!L104</f>
        <v>0</v>
      </c>
      <c r="M89" t="str">
        <f>'様式４号（個表） '!M104</f>
        <v/>
      </c>
      <c r="N89" t="str">
        <f>'様式４号（個表） '!N104</f>
        <v/>
      </c>
      <c r="O89" t="str">
        <f>'様式４号（個表） '!O104</f>
        <v>令和７年12月</v>
      </c>
    </row>
    <row r="90" spans="1:15">
      <c r="A90" t="str">
        <f>'様式４号（個表） '!B105</f>
        <v/>
      </c>
      <c r="B90" t="str">
        <f>'様式４号（個表） '!C105</f>
        <v/>
      </c>
      <c r="C90" t="str">
        <f>'様式４号（個表） '!D105</f>
        <v/>
      </c>
      <c r="D90" t="str">
        <f>'様式４号（個表） '!E105</f>
        <v/>
      </c>
      <c r="E90" t="str">
        <f>'様式４号（個表） '!F105</f>
        <v/>
      </c>
      <c r="F90" t="str">
        <f>'様式第２号　基本情報入力シート'!AC142</f>
        <v/>
      </c>
      <c r="G90" t="str">
        <f>'様式４号（個表） '!G105</f>
        <v/>
      </c>
      <c r="H90" t="str">
        <f>'様式４号（個表） '!H105</f>
        <v/>
      </c>
      <c r="I90" t="str">
        <f>'様式４号（個表） '!I105</f>
        <v/>
      </c>
      <c r="J90">
        <f>'様式４号（個表） '!J105</f>
        <v>0</v>
      </c>
      <c r="K90">
        <f>'様式４号（個表） '!K105</f>
        <v>0</v>
      </c>
      <c r="L90">
        <f>'様式４号（個表） '!L105</f>
        <v>0</v>
      </c>
      <c r="M90" t="str">
        <f>'様式４号（個表） '!M105</f>
        <v/>
      </c>
      <c r="N90" t="str">
        <f>'様式４号（個表） '!N105</f>
        <v/>
      </c>
      <c r="O90" t="str">
        <f>'様式４号（個表） '!O105</f>
        <v>令和７年12月</v>
      </c>
    </row>
    <row r="91" spans="1:15">
      <c r="A91" t="str">
        <f>'様式４号（個表） '!B106</f>
        <v/>
      </c>
      <c r="B91" t="str">
        <f>'様式４号（個表） '!C106</f>
        <v/>
      </c>
      <c r="C91" t="str">
        <f>'様式４号（個表） '!D106</f>
        <v/>
      </c>
      <c r="D91" t="str">
        <f>'様式４号（個表） '!E106</f>
        <v/>
      </c>
      <c r="E91" t="str">
        <f>'様式４号（個表） '!F106</f>
        <v/>
      </c>
      <c r="F91" t="str">
        <f>'様式第２号　基本情報入力シート'!AC143</f>
        <v/>
      </c>
      <c r="G91" t="str">
        <f>'様式４号（個表） '!G106</f>
        <v/>
      </c>
      <c r="H91" t="str">
        <f>'様式４号（個表） '!H106</f>
        <v/>
      </c>
      <c r="I91" t="str">
        <f>'様式４号（個表） '!I106</f>
        <v/>
      </c>
      <c r="J91">
        <f>'様式４号（個表） '!J106</f>
        <v>0</v>
      </c>
      <c r="K91">
        <f>'様式４号（個表） '!K106</f>
        <v>0</v>
      </c>
      <c r="L91">
        <f>'様式４号（個表） '!L106</f>
        <v>0</v>
      </c>
      <c r="M91" t="str">
        <f>'様式４号（個表） '!M106</f>
        <v/>
      </c>
      <c r="N91" t="str">
        <f>'様式４号（個表） '!N106</f>
        <v/>
      </c>
      <c r="O91" t="str">
        <f>'様式４号（個表） '!O106</f>
        <v>令和７年12月</v>
      </c>
    </row>
    <row r="92" spans="1:15">
      <c r="A92" t="str">
        <f>'様式４号（個表） '!B107</f>
        <v/>
      </c>
      <c r="B92" t="str">
        <f>'様式４号（個表） '!C107</f>
        <v/>
      </c>
      <c r="C92" t="str">
        <f>'様式４号（個表） '!D107</f>
        <v/>
      </c>
      <c r="D92" t="str">
        <f>'様式４号（個表） '!E107</f>
        <v/>
      </c>
      <c r="E92" t="str">
        <f>'様式４号（個表） '!F107</f>
        <v/>
      </c>
      <c r="F92" t="str">
        <f>'様式第２号　基本情報入力シート'!AC144</f>
        <v/>
      </c>
      <c r="G92" t="str">
        <f>'様式４号（個表） '!G107</f>
        <v/>
      </c>
      <c r="H92" t="str">
        <f>'様式４号（個表） '!H107</f>
        <v/>
      </c>
      <c r="I92" t="str">
        <f>'様式４号（個表） '!I107</f>
        <v/>
      </c>
      <c r="J92">
        <f>'様式４号（個表） '!J107</f>
        <v>0</v>
      </c>
      <c r="K92">
        <f>'様式４号（個表） '!K107</f>
        <v>0</v>
      </c>
      <c r="L92">
        <f>'様式４号（個表） '!L107</f>
        <v>0</v>
      </c>
      <c r="M92" t="str">
        <f>'様式４号（個表） '!M107</f>
        <v/>
      </c>
      <c r="N92" t="str">
        <f>'様式４号（個表） '!N107</f>
        <v/>
      </c>
      <c r="O92" t="str">
        <f>'様式４号（個表） '!O107</f>
        <v>令和７年12月</v>
      </c>
    </row>
    <row r="93" spans="1:15">
      <c r="A93" t="str">
        <f>'様式４号（個表） '!B108</f>
        <v/>
      </c>
      <c r="B93" t="str">
        <f>'様式４号（個表） '!C108</f>
        <v/>
      </c>
      <c r="C93" t="str">
        <f>'様式４号（個表） '!D108</f>
        <v/>
      </c>
      <c r="D93" t="str">
        <f>'様式４号（個表） '!E108</f>
        <v/>
      </c>
      <c r="E93" t="str">
        <f>'様式４号（個表） '!F108</f>
        <v/>
      </c>
      <c r="F93" t="str">
        <f>'様式第２号　基本情報入力シート'!AC145</f>
        <v/>
      </c>
      <c r="G93" t="str">
        <f>'様式４号（個表） '!G108</f>
        <v/>
      </c>
      <c r="H93" t="str">
        <f>'様式４号（個表） '!H108</f>
        <v/>
      </c>
      <c r="I93" t="str">
        <f>'様式４号（個表） '!I108</f>
        <v/>
      </c>
      <c r="J93">
        <f>'様式４号（個表） '!J108</f>
        <v>0</v>
      </c>
      <c r="K93">
        <f>'様式４号（個表） '!K108</f>
        <v>0</v>
      </c>
      <c r="L93">
        <f>'様式４号（個表） '!L108</f>
        <v>0</v>
      </c>
      <c r="M93" t="str">
        <f>'様式４号（個表） '!M108</f>
        <v/>
      </c>
      <c r="N93" t="str">
        <f>'様式４号（個表） '!N108</f>
        <v/>
      </c>
      <c r="O93" t="str">
        <f>'様式４号（個表） '!O108</f>
        <v>令和７年12月</v>
      </c>
    </row>
    <row r="94" spans="1:15">
      <c r="A94" t="str">
        <f>'様式４号（個表） '!B109</f>
        <v/>
      </c>
      <c r="B94" t="str">
        <f>'様式４号（個表） '!C109</f>
        <v/>
      </c>
      <c r="C94" t="str">
        <f>'様式４号（個表） '!D109</f>
        <v/>
      </c>
      <c r="D94" t="str">
        <f>'様式４号（個表） '!E109</f>
        <v/>
      </c>
      <c r="E94" t="str">
        <f>'様式４号（個表） '!F109</f>
        <v/>
      </c>
      <c r="F94" t="str">
        <f>'様式第２号　基本情報入力シート'!AC146</f>
        <v/>
      </c>
      <c r="G94" t="str">
        <f>'様式４号（個表） '!G109</f>
        <v/>
      </c>
      <c r="H94" t="str">
        <f>'様式４号（個表） '!H109</f>
        <v/>
      </c>
      <c r="I94" t="str">
        <f>'様式４号（個表） '!I109</f>
        <v/>
      </c>
      <c r="J94">
        <f>'様式４号（個表） '!J109</f>
        <v>0</v>
      </c>
      <c r="K94">
        <f>'様式４号（個表） '!K109</f>
        <v>0</v>
      </c>
      <c r="L94">
        <f>'様式４号（個表） '!L109</f>
        <v>0</v>
      </c>
      <c r="M94" t="str">
        <f>'様式４号（個表） '!M109</f>
        <v/>
      </c>
      <c r="N94" t="str">
        <f>'様式４号（個表） '!N109</f>
        <v/>
      </c>
      <c r="O94" t="str">
        <f>'様式４号（個表） '!O109</f>
        <v>令和７年12月</v>
      </c>
    </row>
    <row r="95" spans="1:15">
      <c r="A95" t="str">
        <f>'様式４号（個表） '!B110</f>
        <v/>
      </c>
      <c r="B95" t="str">
        <f>'様式４号（個表） '!C110</f>
        <v/>
      </c>
      <c r="C95" t="str">
        <f>'様式４号（個表） '!D110</f>
        <v/>
      </c>
      <c r="D95" t="str">
        <f>'様式４号（個表） '!E110</f>
        <v/>
      </c>
      <c r="E95" t="str">
        <f>'様式４号（個表） '!F110</f>
        <v/>
      </c>
      <c r="F95" t="str">
        <f>'様式第２号　基本情報入力シート'!AC147</f>
        <v/>
      </c>
      <c r="G95" t="str">
        <f>'様式４号（個表） '!G110</f>
        <v/>
      </c>
      <c r="H95" t="str">
        <f>'様式４号（個表） '!H110</f>
        <v/>
      </c>
      <c r="I95" t="str">
        <f>'様式４号（個表） '!I110</f>
        <v/>
      </c>
      <c r="J95">
        <f>'様式４号（個表） '!J110</f>
        <v>0</v>
      </c>
      <c r="K95">
        <f>'様式４号（個表） '!K110</f>
        <v>0</v>
      </c>
      <c r="L95">
        <f>'様式４号（個表） '!L110</f>
        <v>0</v>
      </c>
      <c r="M95" t="str">
        <f>'様式４号（個表） '!M110</f>
        <v/>
      </c>
      <c r="N95" t="str">
        <f>'様式４号（個表） '!N110</f>
        <v/>
      </c>
      <c r="O95" t="str">
        <f>'様式４号（個表） '!O110</f>
        <v>令和７年12月</v>
      </c>
    </row>
    <row r="96" spans="1:15">
      <c r="A96" t="str">
        <f>'様式４号（個表） '!B111</f>
        <v/>
      </c>
      <c r="B96" t="str">
        <f>'様式４号（個表） '!C111</f>
        <v/>
      </c>
      <c r="C96" t="str">
        <f>'様式４号（個表） '!D111</f>
        <v/>
      </c>
      <c r="D96" t="str">
        <f>'様式４号（個表） '!E111</f>
        <v/>
      </c>
      <c r="E96" t="str">
        <f>'様式４号（個表） '!F111</f>
        <v/>
      </c>
      <c r="F96" t="str">
        <f>'様式第２号　基本情報入力シート'!AC148</f>
        <v/>
      </c>
      <c r="G96" t="str">
        <f>'様式４号（個表） '!G111</f>
        <v/>
      </c>
      <c r="H96" t="str">
        <f>'様式４号（個表） '!H111</f>
        <v/>
      </c>
      <c r="I96" t="str">
        <f>'様式４号（個表） '!I111</f>
        <v/>
      </c>
      <c r="J96">
        <f>'様式４号（個表） '!J111</f>
        <v>0</v>
      </c>
      <c r="K96">
        <f>'様式４号（個表） '!K111</f>
        <v>0</v>
      </c>
      <c r="L96">
        <f>'様式４号（個表） '!L111</f>
        <v>0</v>
      </c>
      <c r="M96" t="str">
        <f>'様式４号（個表） '!M111</f>
        <v/>
      </c>
      <c r="N96" t="str">
        <f>'様式４号（個表） '!N111</f>
        <v/>
      </c>
      <c r="O96" t="str">
        <f>'様式４号（個表） '!O111</f>
        <v>令和７年12月</v>
      </c>
    </row>
    <row r="97" spans="1:15">
      <c r="A97" t="str">
        <f>'様式４号（個表） '!B112</f>
        <v/>
      </c>
      <c r="B97" t="str">
        <f>'様式４号（個表） '!C112</f>
        <v/>
      </c>
      <c r="C97" t="str">
        <f>'様式４号（個表） '!D112</f>
        <v/>
      </c>
      <c r="D97" t="str">
        <f>'様式４号（個表） '!E112</f>
        <v/>
      </c>
      <c r="E97" t="str">
        <f>'様式４号（個表） '!F112</f>
        <v/>
      </c>
      <c r="F97" t="str">
        <f>'様式第２号　基本情報入力シート'!AC149</f>
        <v/>
      </c>
      <c r="G97" t="str">
        <f>'様式４号（個表） '!G112</f>
        <v/>
      </c>
      <c r="H97" t="str">
        <f>'様式４号（個表） '!H112</f>
        <v/>
      </c>
      <c r="I97" t="str">
        <f>'様式４号（個表） '!I112</f>
        <v/>
      </c>
      <c r="J97">
        <f>'様式４号（個表） '!J112</f>
        <v>0</v>
      </c>
      <c r="K97">
        <f>'様式４号（個表） '!K112</f>
        <v>0</v>
      </c>
      <c r="L97">
        <f>'様式４号（個表） '!L112</f>
        <v>0</v>
      </c>
      <c r="M97" t="str">
        <f>'様式４号（個表） '!M112</f>
        <v/>
      </c>
      <c r="N97" t="str">
        <f>'様式４号（個表） '!N112</f>
        <v/>
      </c>
      <c r="O97" t="str">
        <f>'様式４号（個表） '!O112</f>
        <v>令和７年12月</v>
      </c>
    </row>
    <row r="98" spans="1:15">
      <c r="A98" t="str">
        <f>'様式４号（個表） '!B113</f>
        <v/>
      </c>
      <c r="B98" t="str">
        <f>'様式４号（個表） '!C113</f>
        <v/>
      </c>
      <c r="C98" t="str">
        <f>'様式４号（個表） '!D113</f>
        <v/>
      </c>
      <c r="D98" t="str">
        <f>'様式４号（個表） '!E113</f>
        <v/>
      </c>
      <c r="E98" t="str">
        <f>'様式４号（個表） '!F113</f>
        <v/>
      </c>
      <c r="F98" t="str">
        <f>'様式第２号　基本情報入力シート'!AC150</f>
        <v/>
      </c>
      <c r="G98" t="str">
        <f>'様式４号（個表） '!G113</f>
        <v/>
      </c>
      <c r="H98" t="str">
        <f>'様式４号（個表） '!H113</f>
        <v/>
      </c>
      <c r="I98" t="str">
        <f>'様式４号（個表） '!I113</f>
        <v/>
      </c>
      <c r="J98">
        <f>'様式４号（個表） '!J113</f>
        <v>0</v>
      </c>
      <c r="K98">
        <f>'様式４号（個表） '!K113</f>
        <v>0</v>
      </c>
      <c r="L98">
        <f>'様式４号（個表） '!L113</f>
        <v>0</v>
      </c>
      <c r="M98" t="str">
        <f>'様式４号（個表） '!M113</f>
        <v/>
      </c>
      <c r="N98" t="str">
        <f>'様式４号（個表） '!N113</f>
        <v/>
      </c>
      <c r="O98" t="str">
        <f>'様式４号（個表） '!O113</f>
        <v>令和７年12月</v>
      </c>
    </row>
    <row r="99" spans="1:15">
      <c r="A99" t="str">
        <f>'様式４号（個表） '!B114</f>
        <v/>
      </c>
      <c r="B99" t="str">
        <f>'様式４号（個表） '!C114</f>
        <v/>
      </c>
      <c r="C99" t="str">
        <f>'様式４号（個表） '!D114</f>
        <v/>
      </c>
      <c r="D99" t="str">
        <f>'様式４号（個表） '!E114</f>
        <v/>
      </c>
      <c r="E99" t="str">
        <f>'様式４号（個表） '!F114</f>
        <v/>
      </c>
      <c r="F99" t="str">
        <f>'様式第２号　基本情報入力シート'!AC151</f>
        <v/>
      </c>
      <c r="G99" t="str">
        <f>'様式４号（個表） '!G114</f>
        <v/>
      </c>
      <c r="H99" t="str">
        <f>'様式４号（個表） '!H114</f>
        <v/>
      </c>
      <c r="I99" t="str">
        <f>'様式４号（個表） '!I114</f>
        <v/>
      </c>
      <c r="J99">
        <f>'様式４号（個表） '!J114</f>
        <v>0</v>
      </c>
      <c r="K99">
        <f>'様式４号（個表） '!K114</f>
        <v>0</v>
      </c>
      <c r="L99">
        <f>'様式４号（個表） '!L114</f>
        <v>0</v>
      </c>
      <c r="M99" t="str">
        <f>'様式４号（個表） '!M114</f>
        <v/>
      </c>
      <c r="N99" t="str">
        <f>'様式４号（個表） '!N114</f>
        <v/>
      </c>
      <c r="O99" t="str">
        <f>'様式４号（個表） '!O114</f>
        <v>令和７年12月</v>
      </c>
    </row>
    <row r="100" spans="1:15">
      <c r="A100" t="str">
        <f>'様式４号（個表） '!B115</f>
        <v/>
      </c>
      <c r="B100" t="str">
        <f>'様式４号（個表） '!C115</f>
        <v/>
      </c>
      <c r="C100" t="str">
        <f>'様式４号（個表） '!D115</f>
        <v/>
      </c>
      <c r="D100" t="str">
        <f>'様式４号（個表） '!E115</f>
        <v/>
      </c>
      <c r="E100" t="str">
        <f>'様式４号（個表） '!F115</f>
        <v/>
      </c>
      <c r="F100" t="str">
        <f>'様式第２号　基本情報入力シート'!AC152</f>
        <v/>
      </c>
      <c r="G100" t="str">
        <f>'様式４号（個表） '!G115</f>
        <v/>
      </c>
      <c r="H100" t="str">
        <f>'様式４号（個表） '!H115</f>
        <v/>
      </c>
      <c r="I100" t="str">
        <f>'様式４号（個表） '!I115</f>
        <v/>
      </c>
      <c r="J100">
        <f>'様式４号（個表） '!J115</f>
        <v>0</v>
      </c>
      <c r="K100">
        <f>'様式４号（個表） '!K115</f>
        <v>0</v>
      </c>
      <c r="L100">
        <f>'様式４号（個表） '!L115</f>
        <v>0</v>
      </c>
      <c r="M100" t="str">
        <f>'様式４号（個表） '!M115</f>
        <v/>
      </c>
      <c r="N100" t="str">
        <f>'様式４号（個表） '!N115</f>
        <v/>
      </c>
      <c r="O100" t="str">
        <f>'様式４号（個表） '!O115</f>
        <v>令和７年12月</v>
      </c>
    </row>
    <row r="101" spans="1:15">
      <c r="A101" t="str">
        <f>'様式４号（個表） '!B116</f>
        <v/>
      </c>
      <c r="B101" t="str">
        <f>'様式４号（個表） '!C116</f>
        <v/>
      </c>
      <c r="C101" t="str">
        <f>'様式４号（個表） '!D116</f>
        <v/>
      </c>
      <c r="D101" t="str">
        <f>'様式４号（個表） '!E116</f>
        <v/>
      </c>
      <c r="E101" t="str">
        <f>'様式４号（個表） '!F116</f>
        <v/>
      </c>
      <c r="F101" t="str">
        <f>'様式第２号　基本情報入力シート'!AC153</f>
        <v/>
      </c>
      <c r="G101" t="str">
        <f>'様式４号（個表） '!G116</f>
        <v/>
      </c>
      <c r="H101" t="str">
        <f>'様式４号（個表） '!H116</f>
        <v/>
      </c>
      <c r="I101" t="str">
        <f>'様式４号（個表） '!I116</f>
        <v/>
      </c>
      <c r="J101">
        <f>'様式４号（個表） '!J116</f>
        <v>0</v>
      </c>
      <c r="K101">
        <f>'様式４号（個表） '!K116</f>
        <v>0</v>
      </c>
      <c r="L101">
        <f>'様式４号（個表） '!L116</f>
        <v>0</v>
      </c>
      <c r="M101" t="str">
        <f>'様式４号（個表） '!M116</f>
        <v/>
      </c>
      <c r="N101" t="str">
        <f>'様式４号（個表） '!N116</f>
        <v/>
      </c>
      <c r="O101" t="str">
        <f>'様式４号（個表） '!O116</f>
        <v>令和７年12月</v>
      </c>
    </row>
    <row r="102" spans="1:15">
      <c r="A102" t="str">
        <f>'様式４号（個表） '!B117</f>
        <v/>
      </c>
      <c r="B102" t="str">
        <f>'様式４号（個表） '!C117</f>
        <v/>
      </c>
      <c r="C102" t="str">
        <f>'様式４号（個表） '!D117</f>
        <v/>
      </c>
      <c r="D102" t="str">
        <f>'様式４号（個表） '!E117</f>
        <v/>
      </c>
      <c r="E102" t="str">
        <f>'様式４号（個表） '!F117</f>
        <v/>
      </c>
      <c r="F102" t="str">
        <f>'様式第２号　基本情報入力シート'!AC154</f>
        <v/>
      </c>
      <c r="G102" t="str">
        <f>'様式４号（個表） '!G117</f>
        <v/>
      </c>
      <c r="H102" t="str">
        <f>'様式４号（個表） '!H117</f>
        <v/>
      </c>
      <c r="I102" t="str">
        <f>'様式４号（個表） '!I117</f>
        <v/>
      </c>
      <c r="J102">
        <f>'様式４号（個表） '!J117</f>
        <v>0</v>
      </c>
      <c r="K102">
        <f>'様式４号（個表） '!K117</f>
        <v>0</v>
      </c>
      <c r="L102">
        <f>'様式４号（個表） '!L117</f>
        <v>0</v>
      </c>
      <c r="M102" t="str">
        <f>'様式４号（個表） '!M117</f>
        <v/>
      </c>
      <c r="N102" t="str">
        <f>'様式４号（個表） '!N117</f>
        <v/>
      </c>
      <c r="O102" t="str">
        <f>'様式４号（個表） '!O117</f>
        <v>令和７年12月</v>
      </c>
    </row>
    <row r="103" spans="1:15">
      <c r="A103" t="str">
        <f>'様式４号（個表） '!B118</f>
        <v/>
      </c>
      <c r="B103" t="str">
        <f>'様式４号（個表） '!C118</f>
        <v/>
      </c>
      <c r="C103" t="str">
        <f>'様式４号（個表） '!D118</f>
        <v/>
      </c>
      <c r="D103" t="str">
        <f>'様式４号（個表） '!E118</f>
        <v/>
      </c>
      <c r="E103" t="str">
        <f>'様式４号（個表） '!F118</f>
        <v/>
      </c>
      <c r="F103" t="str">
        <f>'様式第２号　基本情報入力シート'!AC155</f>
        <v/>
      </c>
      <c r="G103" t="str">
        <f>'様式４号（個表） '!G118</f>
        <v/>
      </c>
      <c r="H103" t="str">
        <f>'様式４号（個表） '!H118</f>
        <v/>
      </c>
      <c r="I103" t="str">
        <f>'様式４号（個表） '!I118</f>
        <v/>
      </c>
      <c r="J103">
        <f>'様式４号（個表） '!J118</f>
        <v>0</v>
      </c>
      <c r="K103">
        <f>'様式４号（個表） '!K118</f>
        <v>0</v>
      </c>
      <c r="L103">
        <f>'様式４号（個表） '!L118</f>
        <v>0</v>
      </c>
      <c r="M103" t="str">
        <f>'様式４号（個表） '!M118</f>
        <v/>
      </c>
      <c r="N103" t="str">
        <f>'様式４号（個表） '!N118</f>
        <v/>
      </c>
      <c r="O103" t="str">
        <f>'様式４号（個表） '!O118</f>
        <v>令和７年12月</v>
      </c>
    </row>
    <row r="104" spans="1:15">
      <c r="A104" t="str">
        <f>'様式４号（個表） '!B119</f>
        <v/>
      </c>
      <c r="B104" t="str">
        <f>'様式４号（個表） '!C119</f>
        <v/>
      </c>
      <c r="C104" t="str">
        <f>'様式４号（個表） '!D119</f>
        <v/>
      </c>
      <c r="D104" t="str">
        <f>'様式４号（個表） '!E119</f>
        <v/>
      </c>
      <c r="E104" t="str">
        <f>'様式４号（個表） '!F119</f>
        <v/>
      </c>
      <c r="F104" t="str">
        <f>'様式第２号　基本情報入力シート'!AC156</f>
        <v/>
      </c>
      <c r="G104" t="str">
        <f>'様式４号（個表） '!G119</f>
        <v/>
      </c>
      <c r="H104" t="str">
        <f>'様式４号（個表） '!H119</f>
        <v/>
      </c>
      <c r="I104" t="str">
        <f>'様式４号（個表） '!I119</f>
        <v/>
      </c>
      <c r="J104">
        <f>'様式４号（個表） '!J119</f>
        <v>0</v>
      </c>
      <c r="K104">
        <f>'様式４号（個表） '!K119</f>
        <v>0</v>
      </c>
      <c r="L104">
        <f>'様式４号（個表） '!L119</f>
        <v>0</v>
      </c>
      <c r="M104" t="str">
        <f>'様式４号（個表） '!M119</f>
        <v/>
      </c>
      <c r="N104" t="str">
        <f>'様式４号（個表） '!N119</f>
        <v/>
      </c>
      <c r="O104" t="str">
        <f>'様式４号（個表） '!O119</f>
        <v>令和７年12月</v>
      </c>
    </row>
    <row r="105" spans="1:15">
      <c r="A105" t="str">
        <f>'様式４号（個表） '!B120</f>
        <v/>
      </c>
      <c r="B105" t="str">
        <f>'様式４号（個表） '!C120</f>
        <v/>
      </c>
      <c r="C105" t="str">
        <f>'様式４号（個表） '!D120</f>
        <v/>
      </c>
      <c r="D105" t="str">
        <f>'様式４号（個表） '!E120</f>
        <v/>
      </c>
      <c r="E105" t="str">
        <f>'様式４号（個表） '!F120</f>
        <v/>
      </c>
      <c r="F105" t="str">
        <f>'様式第２号　基本情報入力シート'!AC157</f>
        <v/>
      </c>
      <c r="G105" t="str">
        <f>'様式４号（個表） '!G120</f>
        <v/>
      </c>
      <c r="H105" t="str">
        <f>'様式４号（個表） '!H120</f>
        <v/>
      </c>
      <c r="I105" t="str">
        <f>'様式４号（個表） '!I120</f>
        <v/>
      </c>
      <c r="J105">
        <f>'様式４号（個表） '!J120</f>
        <v>0</v>
      </c>
      <c r="K105">
        <f>'様式４号（個表） '!K120</f>
        <v>0</v>
      </c>
      <c r="L105">
        <f>'様式４号（個表） '!L120</f>
        <v>0</v>
      </c>
      <c r="M105" t="str">
        <f>'様式４号（個表） '!M120</f>
        <v/>
      </c>
      <c r="N105" t="str">
        <f>'様式４号（個表） '!N120</f>
        <v/>
      </c>
      <c r="O105" t="str">
        <f>'様式４号（個表） '!O120</f>
        <v>令和７年12月</v>
      </c>
    </row>
    <row r="106" spans="1:15">
      <c r="A106" t="str">
        <f>'様式４号（個表） '!B121</f>
        <v/>
      </c>
      <c r="B106" t="str">
        <f>'様式４号（個表） '!C121</f>
        <v/>
      </c>
      <c r="C106" t="str">
        <f>'様式４号（個表） '!D121</f>
        <v/>
      </c>
      <c r="D106" t="str">
        <f>'様式４号（個表） '!E121</f>
        <v/>
      </c>
      <c r="E106" t="str">
        <f>'様式４号（個表） '!F121</f>
        <v/>
      </c>
      <c r="F106" t="str">
        <f>'様式第２号　基本情報入力シート'!AC158</f>
        <v/>
      </c>
      <c r="G106" t="str">
        <f>'様式４号（個表） '!G121</f>
        <v/>
      </c>
      <c r="H106" t="str">
        <f>'様式４号（個表） '!H121</f>
        <v/>
      </c>
      <c r="I106" t="str">
        <f>'様式４号（個表） '!I121</f>
        <v/>
      </c>
      <c r="J106">
        <f>'様式４号（個表） '!J121</f>
        <v>0</v>
      </c>
      <c r="K106">
        <f>'様式４号（個表） '!K121</f>
        <v>0</v>
      </c>
      <c r="L106">
        <f>'様式４号（個表） '!L121</f>
        <v>0</v>
      </c>
      <c r="M106" t="str">
        <f>'様式４号（個表） '!M121</f>
        <v/>
      </c>
      <c r="N106" t="str">
        <f>'様式４号（個表） '!N121</f>
        <v/>
      </c>
      <c r="O106" t="str">
        <f>'様式４号（個表） '!O121</f>
        <v>令和７年12月</v>
      </c>
    </row>
    <row r="107" spans="1:15">
      <c r="A107" t="str">
        <f>'様式４号（個表） '!B122</f>
        <v/>
      </c>
      <c r="B107" t="str">
        <f>'様式４号（個表） '!C122</f>
        <v/>
      </c>
      <c r="C107" t="str">
        <f>'様式４号（個表） '!D122</f>
        <v/>
      </c>
      <c r="D107" t="str">
        <f>'様式４号（個表） '!E122</f>
        <v/>
      </c>
      <c r="E107" t="str">
        <f>'様式４号（個表） '!F122</f>
        <v/>
      </c>
      <c r="F107" t="str">
        <f>'様式第２号　基本情報入力シート'!AC159</f>
        <v/>
      </c>
      <c r="G107" t="str">
        <f>'様式４号（個表） '!G122</f>
        <v/>
      </c>
      <c r="H107" t="str">
        <f>'様式４号（個表） '!H122</f>
        <v/>
      </c>
      <c r="I107" t="str">
        <f>'様式４号（個表） '!I122</f>
        <v/>
      </c>
      <c r="J107">
        <f>'様式４号（個表） '!J122</f>
        <v>0</v>
      </c>
      <c r="K107">
        <f>'様式４号（個表） '!K122</f>
        <v>0</v>
      </c>
      <c r="L107">
        <f>'様式４号（個表） '!L122</f>
        <v>0</v>
      </c>
      <c r="M107" t="str">
        <f>'様式４号（個表） '!M122</f>
        <v/>
      </c>
      <c r="N107" t="str">
        <f>'様式４号（個表） '!N122</f>
        <v/>
      </c>
      <c r="O107" t="str">
        <f>'様式４号（個表） '!O122</f>
        <v>令和７年12月</v>
      </c>
    </row>
    <row r="108" spans="1:15">
      <c r="A108" t="str">
        <f>'様式４号（個表） '!B123</f>
        <v/>
      </c>
      <c r="B108" t="str">
        <f>'様式４号（個表） '!C123</f>
        <v/>
      </c>
      <c r="C108" t="str">
        <f>'様式４号（個表） '!D123</f>
        <v/>
      </c>
      <c r="D108" t="str">
        <f>'様式４号（個表） '!E123</f>
        <v/>
      </c>
      <c r="E108" t="str">
        <f>'様式４号（個表） '!F123</f>
        <v/>
      </c>
      <c r="F108" t="str">
        <f>'様式第２号　基本情報入力シート'!AC160</f>
        <v/>
      </c>
      <c r="G108" t="str">
        <f>'様式４号（個表） '!G123</f>
        <v/>
      </c>
      <c r="H108" t="str">
        <f>'様式４号（個表） '!H123</f>
        <v/>
      </c>
      <c r="I108" t="str">
        <f>'様式４号（個表） '!I123</f>
        <v/>
      </c>
      <c r="J108">
        <f>'様式４号（個表） '!J123</f>
        <v>0</v>
      </c>
      <c r="K108">
        <f>'様式４号（個表） '!K123</f>
        <v>0</v>
      </c>
      <c r="L108">
        <f>'様式４号（個表） '!L123</f>
        <v>0</v>
      </c>
      <c r="M108" t="str">
        <f>'様式４号（個表） '!M123</f>
        <v/>
      </c>
      <c r="N108" t="str">
        <f>'様式４号（個表） '!N123</f>
        <v/>
      </c>
      <c r="O108" t="str">
        <f>'様式４号（個表） '!O123</f>
        <v>令和７年12月</v>
      </c>
    </row>
    <row r="109" spans="1:15">
      <c r="A109" t="str">
        <f>'様式４号（個表） '!B124</f>
        <v/>
      </c>
      <c r="B109" t="str">
        <f>'様式４号（個表） '!C124</f>
        <v/>
      </c>
      <c r="C109" t="str">
        <f>'様式４号（個表） '!D124</f>
        <v/>
      </c>
      <c r="D109" t="str">
        <f>'様式４号（個表） '!E124</f>
        <v/>
      </c>
      <c r="E109" t="str">
        <f>'様式４号（個表） '!F124</f>
        <v/>
      </c>
      <c r="F109" t="str">
        <f>'様式第２号　基本情報入力シート'!AC161</f>
        <v/>
      </c>
      <c r="G109" t="str">
        <f>'様式４号（個表） '!G124</f>
        <v/>
      </c>
      <c r="H109" t="str">
        <f>'様式４号（個表） '!H124</f>
        <v/>
      </c>
      <c r="I109" t="str">
        <f>'様式４号（個表） '!I124</f>
        <v/>
      </c>
      <c r="J109">
        <f>'様式４号（個表） '!J124</f>
        <v>0</v>
      </c>
      <c r="K109">
        <f>'様式４号（個表） '!K124</f>
        <v>0</v>
      </c>
      <c r="L109">
        <f>'様式４号（個表） '!L124</f>
        <v>0</v>
      </c>
      <c r="M109" t="str">
        <f>'様式４号（個表） '!M124</f>
        <v/>
      </c>
      <c r="N109" t="str">
        <f>'様式４号（個表） '!N124</f>
        <v/>
      </c>
      <c r="O109" t="str">
        <f>'様式４号（個表） '!O124</f>
        <v>令和７年12月</v>
      </c>
    </row>
    <row r="110" spans="1:15">
      <c r="A110" t="str">
        <f>'様式４号（個表） '!B125</f>
        <v/>
      </c>
      <c r="B110" t="str">
        <f>'様式４号（個表） '!C125</f>
        <v/>
      </c>
      <c r="C110" t="str">
        <f>'様式４号（個表） '!D125</f>
        <v/>
      </c>
      <c r="D110" t="str">
        <f>'様式４号（個表） '!E125</f>
        <v/>
      </c>
      <c r="E110" t="str">
        <f>'様式４号（個表） '!F125</f>
        <v/>
      </c>
      <c r="F110" t="str">
        <f>'様式第２号　基本情報入力シート'!AC162</f>
        <v/>
      </c>
      <c r="G110" t="str">
        <f>'様式４号（個表） '!G125</f>
        <v/>
      </c>
      <c r="H110" t="str">
        <f>'様式４号（個表） '!H125</f>
        <v/>
      </c>
      <c r="I110" t="str">
        <f>'様式４号（個表） '!I125</f>
        <v/>
      </c>
      <c r="J110">
        <f>'様式４号（個表） '!J125</f>
        <v>0</v>
      </c>
      <c r="K110">
        <f>'様式４号（個表） '!K125</f>
        <v>0</v>
      </c>
      <c r="L110">
        <f>'様式４号（個表） '!L125</f>
        <v>0</v>
      </c>
      <c r="M110" t="str">
        <f>'様式４号（個表） '!M125</f>
        <v/>
      </c>
      <c r="N110" t="str">
        <f>'様式４号（個表） '!N125</f>
        <v/>
      </c>
      <c r="O110" t="str">
        <f>'様式４号（個表） '!O125</f>
        <v>令和７年12月</v>
      </c>
    </row>
    <row r="111" spans="1:15">
      <c r="A111" t="str">
        <f>'様式４号（個表） '!B126</f>
        <v/>
      </c>
      <c r="B111" t="str">
        <f>'様式４号（個表） '!C126</f>
        <v/>
      </c>
      <c r="C111" t="str">
        <f>'様式４号（個表） '!D126</f>
        <v/>
      </c>
      <c r="D111" t="str">
        <f>'様式４号（個表） '!E126</f>
        <v/>
      </c>
      <c r="E111" t="str">
        <f>'様式４号（個表） '!F126</f>
        <v/>
      </c>
      <c r="F111" t="str">
        <f>'様式第２号　基本情報入力シート'!AC163</f>
        <v/>
      </c>
      <c r="G111" t="str">
        <f>'様式４号（個表） '!G126</f>
        <v/>
      </c>
      <c r="H111" t="str">
        <f>'様式４号（個表） '!H126</f>
        <v/>
      </c>
      <c r="I111" t="str">
        <f>'様式４号（個表） '!I126</f>
        <v/>
      </c>
      <c r="J111">
        <f>'様式４号（個表） '!J126</f>
        <v>0</v>
      </c>
      <c r="K111">
        <f>'様式４号（個表） '!K126</f>
        <v>0</v>
      </c>
      <c r="L111">
        <f>'様式４号（個表） '!L126</f>
        <v>0</v>
      </c>
      <c r="M111" t="str">
        <f>'様式４号（個表） '!M126</f>
        <v/>
      </c>
      <c r="N111" t="str">
        <f>'様式４号（個表） '!N126</f>
        <v/>
      </c>
      <c r="O111" t="str">
        <f>'様式４号（個表） '!O126</f>
        <v>令和７年12月</v>
      </c>
    </row>
    <row r="112" spans="1:15">
      <c r="A112" t="str">
        <f>'様式４号（個表） '!B127</f>
        <v/>
      </c>
      <c r="B112" t="str">
        <f>'様式４号（個表） '!C127</f>
        <v/>
      </c>
      <c r="C112" t="str">
        <f>'様式４号（個表） '!D127</f>
        <v/>
      </c>
      <c r="D112" t="str">
        <f>'様式４号（個表） '!E127</f>
        <v/>
      </c>
      <c r="E112" t="str">
        <f>'様式４号（個表） '!F127</f>
        <v/>
      </c>
      <c r="F112" t="str">
        <f>'様式第２号　基本情報入力シート'!AC164</f>
        <v/>
      </c>
      <c r="G112" t="str">
        <f>'様式４号（個表） '!G127</f>
        <v/>
      </c>
      <c r="H112" t="str">
        <f>'様式４号（個表） '!H127</f>
        <v/>
      </c>
      <c r="I112" t="str">
        <f>'様式４号（個表） '!I127</f>
        <v/>
      </c>
      <c r="J112">
        <f>'様式４号（個表） '!J127</f>
        <v>0</v>
      </c>
      <c r="K112">
        <f>'様式４号（個表） '!K127</f>
        <v>0</v>
      </c>
      <c r="L112">
        <f>'様式４号（個表） '!L127</f>
        <v>0</v>
      </c>
      <c r="M112" t="str">
        <f>'様式４号（個表） '!M127</f>
        <v/>
      </c>
      <c r="N112" t="str">
        <f>'様式４号（個表） '!N127</f>
        <v/>
      </c>
      <c r="O112" t="str">
        <f>'様式４号（個表） '!O127</f>
        <v>令和７年12月</v>
      </c>
    </row>
    <row r="113" spans="1:15">
      <c r="A113" t="str">
        <f>'様式４号（個表） '!B128</f>
        <v/>
      </c>
      <c r="B113" t="str">
        <f>'様式４号（個表） '!C128</f>
        <v/>
      </c>
      <c r="C113" t="str">
        <f>'様式４号（個表） '!D128</f>
        <v/>
      </c>
      <c r="D113" t="str">
        <f>'様式４号（個表） '!E128</f>
        <v/>
      </c>
      <c r="E113" t="str">
        <f>'様式４号（個表） '!F128</f>
        <v/>
      </c>
      <c r="F113" t="str">
        <f>'様式第２号　基本情報入力シート'!AC165</f>
        <v/>
      </c>
      <c r="G113" t="str">
        <f>'様式４号（個表） '!G128</f>
        <v/>
      </c>
      <c r="H113" t="str">
        <f>'様式４号（個表） '!H128</f>
        <v/>
      </c>
      <c r="I113" t="str">
        <f>'様式４号（個表） '!I128</f>
        <v/>
      </c>
      <c r="J113">
        <f>'様式４号（個表） '!J128</f>
        <v>0</v>
      </c>
      <c r="K113">
        <f>'様式４号（個表） '!K128</f>
        <v>0</v>
      </c>
      <c r="L113">
        <f>'様式４号（個表） '!L128</f>
        <v>0</v>
      </c>
      <c r="M113" t="str">
        <f>'様式４号（個表） '!M128</f>
        <v/>
      </c>
      <c r="N113" t="str">
        <f>'様式４号（個表） '!N128</f>
        <v/>
      </c>
      <c r="O113" t="str">
        <f>'様式４号（個表） '!O128</f>
        <v>令和７年12月</v>
      </c>
    </row>
    <row r="114" spans="1:15">
      <c r="A114" t="str">
        <f>'様式４号（個表） '!B129</f>
        <v/>
      </c>
      <c r="B114" t="str">
        <f>'様式４号（個表） '!C129</f>
        <v/>
      </c>
      <c r="C114" t="str">
        <f>'様式４号（個表） '!D129</f>
        <v/>
      </c>
      <c r="D114" t="str">
        <f>'様式４号（個表） '!E129</f>
        <v/>
      </c>
      <c r="E114" t="str">
        <f>'様式４号（個表） '!F129</f>
        <v/>
      </c>
      <c r="F114" t="str">
        <f>'様式第２号　基本情報入力シート'!AC166</f>
        <v/>
      </c>
      <c r="G114" t="str">
        <f>'様式４号（個表） '!G129</f>
        <v/>
      </c>
      <c r="H114" t="str">
        <f>'様式４号（個表） '!H129</f>
        <v/>
      </c>
      <c r="I114" t="str">
        <f>'様式４号（個表） '!I129</f>
        <v/>
      </c>
      <c r="J114">
        <f>'様式４号（個表） '!J129</f>
        <v>0</v>
      </c>
      <c r="K114">
        <f>'様式４号（個表） '!K129</f>
        <v>0</v>
      </c>
      <c r="L114">
        <f>'様式４号（個表） '!L129</f>
        <v>0</v>
      </c>
      <c r="M114" t="str">
        <f>'様式４号（個表） '!M129</f>
        <v/>
      </c>
      <c r="N114" t="str">
        <f>'様式４号（個表） '!N129</f>
        <v/>
      </c>
      <c r="O114" t="str">
        <f>'様式４号（個表） '!O129</f>
        <v>令和７年12月</v>
      </c>
    </row>
    <row r="115" spans="1:15">
      <c r="A115" t="str">
        <f>'様式４号（個表） '!B130</f>
        <v/>
      </c>
      <c r="B115" t="str">
        <f>'様式４号（個表） '!C130</f>
        <v/>
      </c>
      <c r="C115" t="str">
        <f>'様式４号（個表） '!D130</f>
        <v/>
      </c>
      <c r="D115" t="str">
        <f>'様式４号（個表） '!E130</f>
        <v/>
      </c>
      <c r="E115" t="str">
        <f>'様式４号（個表） '!F130</f>
        <v/>
      </c>
      <c r="F115" t="str">
        <f>'様式第２号　基本情報入力シート'!AC167</f>
        <v/>
      </c>
      <c r="G115" t="str">
        <f>'様式４号（個表） '!G130</f>
        <v/>
      </c>
      <c r="H115" t="str">
        <f>'様式４号（個表） '!H130</f>
        <v/>
      </c>
      <c r="I115" t="str">
        <f>'様式４号（個表） '!I130</f>
        <v/>
      </c>
      <c r="J115">
        <f>'様式４号（個表） '!J130</f>
        <v>0</v>
      </c>
      <c r="K115">
        <f>'様式４号（個表） '!K130</f>
        <v>0</v>
      </c>
      <c r="L115">
        <f>'様式４号（個表） '!L130</f>
        <v>0</v>
      </c>
      <c r="M115" t="str">
        <f>'様式４号（個表） '!M130</f>
        <v/>
      </c>
      <c r="N115" t="str">
        <f>'様式４号（個表） '!N130</f>
        <v/>
      </c>
      <c r="O115" t="str">
        <f>'様式４号（個表） '!O130</f>
        <v>令和７年12月</v>
      </c>
    </row>
    <row r="116" spans="1:15">
      <c r="A116" t="str">
        <f>'様式４号（個表） '!B131</f>
        <v/>
      </c>
      <c r="B116" t="str">
        <f>'様式４号（個表） '!C131</f>
        <v/>
      </c>
      <c r="C116" t="str">
        <f>'様式４号（個表） '!D131</f>
        <v/>
      </c>
      <c r="D116" t="str">
        <f>'様式４号（個表） '!E131</f>
        <v/>
      </c>
      <c r="E116" t="str">
        <f>'様式４号（個表） '!F131</f>
        <v/>
      </c>
      <c r="F116" t="str">
        <f>'様式第２号　基本情報入力シート'!AC168</f>
        <v/>
      </c>
      <c r="G116" t="str">
        <f>'様式４号（個表） '!G131</f>
        <v/>
      </c>
      <c r="H116" t="str">
        <f>'様式４号（個表） '!H131</f>
        <v/>
      </c>
      <c r="I116" t="str">
        <f>'様式４号（個表） '!I131</f>
        <v/>
      </c>
      <c r="J116">
        <f>'様式４号（個表） '!J131</f>
        <v>0</v>
      </c>
      <c r="K116">
        <f>'様式４号（個表） '!K131</f>
        <v>0</v>
      </c>
      <c r="L116">
        <f>'様式４号（個表） '!L131</f>
        <v>0</v>
      </c>
      <c r="M116" t="str">
        <f>'様式４号（個表） '!M131</f>
        <v/>
      </c>
      <c r="N116" t="str">
        <f>'様式４号（個表） '!N131</f>
        <v/>
      </c>
      <c r="O116" t="str">
        <f>'様式４号（個表） '!O131</f>
        <v>令和７年12月</v>
      </c>
    </row>
    <row r="117" spans="1:15">
      <c r="A117" t="str">
        <f>'様式４号（個表） '!B132</f>
        <v/>
      </c>
      <c r="B117" t="str">
        <f>'様式４号（個表） '!C132</f>
        <v/>
      </c>
      <c r="C117" t="str">
        <f>'様式４号（個表） '!D132</f>
        <v/>
      </c>
      <c r="D117" t="str">
        <f>'様式４号（個表） '!E132</f>
        <v/>
      </c>
      <c r="E117" t="str">
        <f>'様式４号（個表） '!F132</f>
        <v/>
      </c>
      <c r="F117" t="str">
        <f>'様式第２号　基本情報入力シート'!AC169</f>
        <v/>
      </c>
      <c r="G117" t="str">
        <f>'様式４号（個表） '!G132</f>
        <v/>
      </c>
      <c r="H117" t="str">
        <f>'様式４号（個表） '!H132</f>
        <v/>
      </c>
      <c r="I117" t="str">
        <f>'様式４号（個表） '!I132</f>
        <v/>
      </c>
      <c r="J117">
        <f>'様式４号（個表） '!J132</f>
        <v>0</v>
      </c>
      <c r="K117">
        <f>'様式４号（個表） '!K132</f>
        <v>0</v>
      </c>
      <c r="L117">
        <f>'様式４号（個表） '!L132</f>
        <v>0</v>
      </c>
      <c r="M117" t="str">
        <f>'様式４号（個表） '!M132</f>
        <v/>
      </c>
      <c r="N117" t="str">
        <f>'様式４号（個表） '!N132</f>
        <v/>
      </c>
      <c r="O117" t="str">
        <f>'様式４号（個表） '!O132</f>
        <v>令和７年12月</v>
      </c>
    </row>
    <row r="118" spans="1:15">
      <c r="A118" t="str">
        <f>'様式４号（個表） '!B133</f>
        <v/>
      </c>
      <c r="B118" t="str">
        <f>'様式４号（個表） '!C133</f>
        <v/>
      </c>
      <c r="C118" t="str">
        <f>'様式４号（個表） '!D133</f>
        <v/>
      </c>
      <c r="D118" t="str">
        <f>'様式４号（個表） '!E133</f>
        <v/>
      </c>
      <c r="E118" t="str">
        <f>'様式４号（個表） '!F133</f>
        <v/>
      </c>
      <c r="F118" t="str">
        <f>'様式第２号　基本情報入力シート'!AC170</f>
        <v/>
      </c>
      <c r="G118" t="str">
        <f>'様式４号（個表） '!G133</f>
        <v/>
      </c>
      <c r="H118" t="str">
        <f>'様式４号（個表） '!H133</f>
        <v/>
      </c>
      <c r="I118" t="str">
        <f>'様式４号（個表） '!I133</f>
        <v/>
      </c>
      <c r="J118">
        <f>'様式４号（個表） '!J133</f>
        <v>0</v>
      </c>
      <c r="K118">
        <f>'様式４号（個表） '!K133</f>
        <v>0</v>
      </c>
      <c r="L118">
        <f>'様式４号（個表） '!L133</f>
        <v>0</v>
      </c>
      <c r="M118" t="str">
        <f>'様式４号（個表） '!M133</f>
        <v/>
      </c>
      <c r="N118" t="str">
        <f>'様式４号（個表） '!N133</f>
        <v/>
      </c>
      <c r="O118" t="str">
        <f>'様式４号（個表） '!O133</f>
        <v>令和７年12月</v>
      </c>
    </row>
    <row r="119" spans="1:15">
      <c r="A119" t="str">
        <f>'様式４号（個表） '!B134</f>
        <v/>
      </c>
      <c r="B119" t="str">
        <f>'様式４号（個表） '!C134</f>
        <v/>
      </c>
      <c r="C119" t="str">
        <f>'様式４号（個表） '!D134</f>
        <v/>
      </c>
      <c r="D119" t="str">
        <f>'様式４号（個表） '!E134</f>
        <v/>
      </c>
      <c r="E119" t="str">
        <f>'様式４号（個表） '!F134</f>
        <v/>
      </c>
      <c r="F119" t="str">
        <f>'様式第２号　基本情報入力シート'!AC171</f>
        <v/>
      </c>
      <c r="G119" t="str">
        <f>'様式４号（個表） '!G134</f>
        <v/>
      </c>
      <c r="H119" t="str">
        <f>'様式４号（個表） '!H134</f>
        <v/>
      </c>
      <c r="I119" t="str">
        <f>'様式４号（個表） '!I134</f>
        <v/>
      </c>
      <c r="J119">
        <f>'様式４号（個表） '!J134</f>
        <v>0</v>
      </c>
      <c r="K119">
        <f>'様式４号（個表） '!K134</f>
        <v>0</v>
      </c>
      <c r="L119">
        <f>'様式４号（個表） '!L134</f>
        <v>0</v>
      </c>
      <c r="M119" t="str">
        <f>'様式４号（個表） '!M134</f>
        <v/>
      </c>
      <c r="N119" t="str">
        <f>'様式４号（個表） '!N134</f>
        <v/>
      </c>
      <c r="O119" t="str">
        <f>'様式４号（個表） '!O134</f>
        <v>令和７年12月</v>
      </c>
    </row>
    <row r="120" spans="1:15">
      <c r="A120" t="str">
        <f>'様式４号（個表） '!B135</f>
        <v/>
      </c>
      <c r="B120" t="str">
        <f>'様式４号（個表） '!C135</f>
        <v/>
      </c>
      <c r="C120" t="str">
        <f>'様式４号（個表） '!D135</f>
        <v/>
      </c>
      <c r="D120" t="str">
        <f>'様式４号（個表） '!E135</f>
        <v/>
      </c>
      <c r="E120" t="str">
        <f>'様式４号（個表） '!F135</f>
        <v/>
      </c>
      <c r="F120" t="str">
        <f>'様式第２号　基本情報入力シート'!AC172</f>
        <v/>
      </c>
      <c r="G120" t="str">
        <f>'様式４号（個表） '!G135</f>
        <v/>
      </c>
      <c r="H120" t="str">
        <f>'様式４号（個表） '!H135</f>
        <v/>
      </c>
      <c r="I120" t="str">
        <f>'様式４号（個表） '!I135</f>
        <v/>
      </c>
      <c r="J120">
        <f>'様式４号（個表） '!J135</f>
        <v>0</v>
      </c>
      <c r="K120">
        <f>'様式４号（個表） '!K135</f>
        <v>0</v>
      </c>
      <c r="L120">
        <f>'様式４号（個表） '!L135</f>
        <v>0</v>
      </c>
      <c r="M120" t="str">
        <f>'様式４号（個表） '!M135</f>
        <v/>
      </c>
      <c r="N120" t="str">
        <f>'様式４号（個表） '!N135</f>
        <v/>
      </c>
      <c r="O120" t="str">
        <f>'様式４号（個表） '!O135</f>
        <v>令和７年12月</v>
      </c>
    </row>
    <row r="121" spans="1:15">
      <c r="A121" t="str">
        <f>'様式４号（個表） '!B136</f>
        <v/>
      </c>
      <c r="B121" t="str">
        <f>'様式４号（個表） '!C136</f>
        <v/>
      </c>
      <c r="C121" t="str">
        <f>'様式４号（個表） '!D136</f>
        <v/>
      </c>
      <c r="D121" t="str">
        <f>'様式４号（個表） '!E136</f>
        <v/>
      </c>
      <c r="E121" t="str">
        <f>'様式４号（個表） '!F136</f>
        <v/>
      </c>
      <c r="F121" t="str">
        <f>'様式第２号　基本情報入力シート'!AC173</f>
        <v/>
      </c>
      <c r="G121" t="str">
        <f>'様式４号（個表） '!G136</f>
        <v/>
      </c>
      <c r="H121" t="str">
        <f>'様式４号（個表） '!H136</f>
        <v/>
      </c>
      <c r="I121" t="str">
        <f>'様式４号（個表） '!I136</f>
        <v/>
      </c>
      <c r="J121">
        <f>'様式４号（個表） '!J136</f>
        <v>0</v>
      </c>
      <c r="K121">
        <f>'様式４号（個表） '!K136</f>
        <v>0</v>
      </c>
      <c r="L121">
        <f>'様式４号（個表） '!L136</f>
        <v>0</v>
      </c>
      <c r="M121" t="str">
        <f>'様式４号（個表） '!M136</f>
        <v/>
      </c>
      <c r="N121" t="str">
        <f>'様式４号（個表） '!N136</f>
        <v/>
      </c>
      <c r="O121" t="str">
        <f>'様式４号（個表） '!O136</f>
        <v>令和７年12月</v>
      </c>
    </row>
    <row r="122" spans="1:15">
      <c r="A122" t="str">
        <f>'様式４号（個表） '!B137</f>
        <v/>
      </c>
      <c r="B122" t="str">
        <f>'様式４号（個表） '!C137</f>
        <v/>
      </c>
      <c r="C122" t="str">
        <f>'様式４号（個表） '!D137</f>
        <v/>
      </c>
      <c r="D122" t="str">
        <f>'様式４号（個表） '!E137</f>
        <v/>
      </c>
      <c r="E122" t="str">
        <f>'様式４号（個表） '!F137</f>
        <v/>
      </c>
      <c r="F122" t="str">
        <f>'様式第２号　基本情報入力シート'!AC174</f>
        <v/>
      </c>
      <c r="G122" t="str">
        <f>'様式４号（個表） '!G137</f>
        <v/>
      </c>
      <c r="H122" t="str">
        <f>'様式４号（個表） '!H137</f>
        <v/>
      </c>
      <c r="I122" t="str">
        <f>'様式４号（個表） '!I137</f>
        <v/>
      </c>
      <c r="J122">
        <f>'様式４号（個表） '!J137</f>
        <v>0</v>
      </c>
      <c r="K122">
        <f>'様式４号（個表） '!K137</f>
        <v>0</v>
      </c>
      <c r="L122">
        <f>'様式４号（個表） '!L137</f>
        <v>0</v>
      </c>
      <c r="M122" t="str">
        <f>'様式４号（個表） '!M137</f>
        <v/>
      </c>
      <c r="N122" t="str">
        <f>'様式４号（個表） '!N137</f>
        <v/>
      </c>
      <c r="O122" t="str">
        <f>'様式４号（個表） '!O137</f>
        <v>令和７年12月</v>
      </c>
    </row>
    <row r="123" spans="1:15">
      <c r="A123" t="str">
        <f>'様式４号（個表） '!B138</f>
        <v/>
      </c>
      <c r="B123" t="str">
        <f>'様式４号（個表） '!C138</f>
        <v/>
      </c>
      <c r="C123" t="str">
        <f>'様式４号（個表） '!D138</f>
        <v/>
      </c>
      <c r="D123" t="str">
        <f>'様式４号（個表） '!E138</f>
        <v/>
      </c>
      <c r="E123" t="str">
        <f>'様式４号（個表） '!F138</f>
        <v/>
      </c>
      <c r="F123" t="str">
        <f>'様式第２号　基本情報入力シート'!AC175</f>
        <v/>
      </c>
      <c r="G123" t="str">
        <f>'様式４号（個表） '!G138</f>
        <v/>
      </c>
      <c r="H123" t="str">
        <f>'様式４号（個表） '!H138</f>
        <v/>
      </c>
      <c r="I123" t="str">
        <f>'様式４号（個表） '!I138</f>
        <v/>
      </c>
      <c r="J123">
        <f>'様式４号（個表） '!J138</f>
        <v>0</v>
      </c>
      <c r="K123">
        <f>'様式４号（個表） '!K138</f>
        <v>0</v>
      </c>
      <c r="L123">
        <f>'様式４号（個表） '!L138</f>
        <v>0</v>
      </c>
      <c r="M123" t="str">
        <f>'様式４号（個表） '!M138</f>
        <v/>
      </c>
      <c r="N123" t="str">
        <f>'様式４号（個表） '!N138</f>
        <v/>
      </c>
      <c r="O123" t="str">
        <f>'様式４号（個表） '!O138</f>
        <v>令和７年12月</v>
      </c>
    </row>
    <row r="124" spans="1:15">
      <c r="A124" t="str">
        <f>'様式４号（個表） '!B139</f>
        <v/>
      </c>
      <c r="B124" t="str">
        <f>'様式４号（個表） '!C139</f>
        <v/>
      </c>
      <c r="C124" t="str">
        <f>'様式４号（個表） '!D139</f>
        <v/>
      </c>
      <c r="D124" t="str">
        <f>'様式４号（個表） '!E139</f>
        <v/>
      </c>
      <c r="E124" t="str">
        <f>'様式４号（個表） '!F139</f>
        <v/>
      </c>
      <c r="F124" t="str">
        <f>'様式第２号　基本情報入力シート'!AC176</f>
        <v/>
      </c>
      <c r="G124" t="str">
        <f>'様式４号（個表） '!G139</f>
        <v/>
      </c>
      <c r="H124" t="str">
        <f>'様式４号（個表） '!H139</f>
        <v/>
      </c>
      <c r="I124" t="str">
        <f>'様式４号（個表） '!I139</f>
        <v/>
      </c>
      <c r="J124">
        <f>'様式４号（個表） '!J139</f>
        <v>0</v>
      </c>
      <c r="K124">
        <f>'様式４号（個表） '!K139</f>
        <v>0</v>
      </c>
      <c r="L124">
        <f>'様式４号（個表） '!L139</f>
        <v>0</v>
      </c>
      <c r="M124" t="str">
        <f>'様式４号（個表） '!M139</f>
        <v/>
      </c>
      <c r="N124" t="str">
        <f>'様式４号（個表） '!N139</f>
        <v/>
      </c>
      <c r="O124" t="str">
        <f>'様式４号（個表） '!O139</f>
        <v>令和７年12月</v>
      </c>
    </row>
    <row r="125" spans="1:15">
      <c r="A125" t="str">
        <f>'様式４号（個表） '!B140</f>
        <v/>
      </c>
      <c r="B125" t="str">
        <f>'様式４号（個表） '!C140</f>
        <v/>
      </c>
      <c r="C125" t="str">
        <f>'様式４号（個表） '!D140</f>
        <v/>
      </c>
      <c r="D125" t="str">
        <f>'様式４号（個表） '!E140</f>
        <v/>
      </c>
      <c r="E125" t="str">
        <f>'様式４号（個表） '!F140</f>
        <v/>
      </c>
      <c r="F125" t="str">
        <f>'様式第２号　基本情報入力シート'!AC177</f>
        <v/>
      </c>
      <c r="G125" t="str">
        <f>'様式４号（個表） '!G140</f>
        <v/>
      </c>
      <c r="H125" t="str">
        <f>'様式４号（個表） '!H140</f>
        <v/>
      </c>
      <c r="I125" t="str">
        <f>'様式４号（個表） '!I140</f>
        <v/>
      </c>
      <c r="J125">
        <f>'様式４号（個表） '!J140</f>
        <v>0</v>
      </c>
      <c r="K125">
        <f>'様式４号（個表） '!K140</f>
        <v>0</v>
      </c>
      <c r="L125">
        <f>'様式４号（個表） '!L140</f>
        <v>0</v>
      </c>
      <c r="M125" t="str">
        <f>'様式４号（個表） '!M140</f>
        <v/>
      </c>
      <c r="N125" t="str">
        <f>'様式４号（個表） '!N140</f>
        <v/>
      </c>
      <c r="O125" t="str">
        <f>'様式４号（個表） '!O140</f>
        <v>令和７年12月</v>
      </c>
    </row>
    <row r="126" spans="1:15">
      <c r="A126" t="str">
        <f>'様式４号（個表） '!B141</f>
        <v/>
      </c>
      <c r="B126" t="str">
        <f>'様式４号（個表） '!C141</f>
        <v/>
      </c>
      <c r="C126" t="str">
        <f>'様式４号（個表） '!D141</f>
        <v/>
      </c>
      <c r="D126" t="str">
        <f>'様式４号（個表） '!E141</f>
        <v/>
      </c>
      <c r="E126" t="str">
        <f>'様式４号（個表） '!F141</f>
        <v/>
      </c>
      <c r="F126" t="str">
        <f>'様式第２号　基本情報入力シート'!AC178</f>
        <v/>
      </c>
      <c r="G126" t="str">
        <f>'様式４号（個表） '!G141</f>
        <v/>
      </c>
      <c r="H126" t="str">
        <f>'様式４号（個表） '!H141</f>
        <v/>
      </c>
      <c r="I126" t="str">
        <f>'様式４号（個表） '!I141</f>
        <v/>
      </c>
      <c r="J126">
        <f>'様式４号（個表） '!J141</f>
        <v>0</v>
      </c>
      <c r="K126">
        <f>'様式４号（個表） '!K141</f>
        <v>0</v>
      </c>
      <c r="L126">
        <f>'様式４号（個表） '!L141</f>
        <v>0</v>
      </c>
      <c r="M126" t="str">
        <f>'様式４号（個表） '!M141</f>
        <v/>
      </c>
      <c r="N126" t="str">
        <f>'様式４号（個表） '!N141</f>
        <v/>
      </c>
      <c r="O126" t="str">
        <f>'様式４号（個表） '!O141</f>
        <v>令和７年12月</v>
      </c>
    </row>
    <row r="127" spans="1:15">
      <c r="A127" t="str">
        <f>'様式４号（個表） '!B142</f>
        <v/>
      </c>
      <c r="B127" t="str">
        <f>'様式４号（個表） '!C142</f>
        <v/>
      </c>
      <c r="C127" t="str">
        <f>'様式４号（個表） '!D142</f>
        <v/>
      </c>
      <c r="D127" t="str">
        <f>'様式４号（個表） '!E142</f>
        <v/>
      </c>
      <c r="E127" t="str">
        <f>'様式４号（個表） '!F142</f>
        <v/>
      </c>
      <c r="F127" t="str">
        <f>'様式第２号　基本情報入力シート'!AC179</f>
        <v/>
      </c>
      <c r="G127" t="str">
        <f>'様式４号（個表） '!G142</f>
        <v/>
      </c>
      <c r="H127" t="str">
        <f>'様式４号（個表） '!H142</f>
        <v/>
      </c>
      <c r="I127" t="str">
        <f>'様式４号（個表） '!I142</f>
        <v/>
      </c>
      <c r="J127">
        <f>'様式４号（個表） '!J142</f>
        <v>0</v>
      </c>
      <c r="K127">
        <f>'様式４号（個表） '!K142</f>
        <v>0</v>
      </c>
      <c r="L127">
        <f>'様式４号（個表） '!L142</f>
        <v>0</v>
      </c>
      <c r="M127" t="str">
        <f>'様式４号（個表） '!M142</f>
        <v/>
      </c>
      <c r="N127" t="str">
        <f>'様式４号（個表） '!N142</f>
        <v/>
      </c>
      <c r="O127" t="str">
        <f>'様式４号（個表） '!O142</f>
        <v>令和７年12月</v>
      </c>
    </row>
    <row r="128" spans="1:15">
      <c r="A128" t="str">
        <f>'様式４号（個表） '!B143</f>
        <v/>
      </c>
      <c r="B128" t="str">
        <f>'様式４号（個表） '!C143</f>
        <v/>
      </c>
      <c r="C128" t="str">
        <f>'様式４号（個表） '!D143</f>
        <v/>
      </c>
      <c r="D128" t="str">
        <f>'様式４号（個表） '!E143</f>
        <v/>
      </c>
      <c r="E128" t="str">
        <f>'様式４号（個表） '!F143</f>
        <v/>
      </c>
      <c r="F128" t="str">
        <f>'様式第２号　基本情報入力シート'!AC180</f>
        <v/>
      </c>
      <c r="G128" t="str">
        <f>'様式４号（個表） '!G143</f>
        <v/>
      </c>
      <c r="H128" t="str">
        <f>'様式４号（個表） '!H143</f>
        <v/>
      </c>
      <c r="I128" t="str">
        <f>'様式４号（個表） '!I143</f>
        <v/>
      </c>
      <c r="J128">
        <f>'様式４号（個表） '!J143</f>
        <v>0</v>
      </c>
      <c r="K128">
        <f>'様式４号（個表） '!K143</f>
        <v>0</v>
      </c>
      <c r="L128">
        <f>'様式４号（個表） '!L143</f>
        <v>0</v>
      </c>
      <c r="M128" t="str">
        <f>'様式４号（個表） '!M143</f>
        <v/>
      </c>
      <c r="N128" t="str">
        <f>'様式４号（個表） '!N143</f>
        <v/>
      </c>
      <c r="O128" t="str">
        <f>'様式４号（個表） '!O143</f>
        <v>令和７年12月</v>
      </c>
    </row>
    <row r="129" spans="1:15">
      <c r="A129" t="str">
        <f>'様式４号（個表） '!B144</f>
        <v/>
      </c>
      <c r="B129" t="str">
        <f>'様式４号（個表） '!C144</f>
        <v/>
      </c>
      <c r="C129" t="str">
        <f>'様式４号（個表） '!D144</f>
        <v/>
      </c>
      <c r="D129" t="str">
        <f>'様式４号（個表） '!E144</f>
        <v/>
      </c>
      <c r="E129" t="str">
        <f>'様式４号（個表） '!F144</f>
        <v/>
      </c>
      <c r="F129" t="str">
        <f>'様式第２号　基本情報入力シート'!AC181</f>
        <v/>
      </c>
      <c r="G129" t="str">
        <f>'様式４号（個表） '!G144</f>
        <v/>
      </c>
      <c r="H129" t="str">
        <f>'様式４号（個表） '!H144</f>
        <v/>
      </c>
      <c r="I129" t="str">
        <f>'様式４号（個表） '!I144</f>
        <v/>
      </c>
      <c r="J129">
        <f>'様式４号（個表） '!J144</f>
        <v>0</v>
      </c>
      <c r="K129">
        <f>'様式４号（個表） '!K144</f>
        <v>0</v>
      </c>
      <c r="L129">
        <f>'様式４号（個表） '!L144</f>
        <v>0</v>
      </c>
      <c r="M129" t="str">
        <f>'様式４号（個表） '!M144</f>
        <v/>
      </c>
      <c r="N129" t="str">
        <f>'様式４号（個表） '!N144</f>
        <v/>
      </c>
      <c r="O129" t="str">
        <f>'様式４号（個表） '!O144</f>
        <v>令和７年12月</v>
      </c>
    </row>
    <row r="130" spans="1:15">
      <c r="A130" t="str">
        <f>'様式４号（個表） '!B145</f>
        <v/>
      </c>
      <c r="B130" t="str">
        <f>'様式４号（個表） '!C145</f>
        <v/>
      </c>
      <c r="C130" t="str">
        <f>'様式４号（個表） '!D145</f>
        <v/>
      </c>
      <c r="D130" t="str">
        <f>'様式４号（個表） '!E145</f>
        <v/>
      </c>
      <c r="E130" t="str">
        <f>'様式４号（個表） '!F145</f>
        <v/>
      </c>
      <c r="F130" t="str">
        <f>'様式第２号　基本情報入力シート'!AC182</f>
        <v/>
      </c>
      <c r="G130" t="str">
        <f>'様式４号（個表） '!G145</f>
        <v/>
      </c>
      <c r="H130" t="str">
        <f>'様式４号（個表） '!H145</f>
        <v/>
      </c>
      <c r="I130" t="str">
        <f>'様式４号（個表） '!I145</f>
        <v/>
      </c>
      <c r="J130">
        <f>'様式４号（個表） '!J145</f>
        <v>0</v>
      </c>
      <c r="K130">
        <f>'様式４号（個表） '!K145</f>
        <v>0</v>
      </c>
      <c r="L130">
        <f>'様式４号（個表） '!L145</f>
        <v>0</v>
      </c>
      <c r="M130" t="str">
        <f>'様式４号（個表） '!M145</f>
        <v/>
      </c>
      <c r="N130" t="str">
        <f>'様式４号（個表） '!N145</f>
        <v/>
      </c>
      <c r="O130" t="str">
        <f>'様式４号（個表） '!O145</f>
        <v>令和７年12月</v>
      </c>
    </row>
    <row r="131" spans="1:15">
      <c r="A131" t="str">
        <f>'様式４号（個表） '!B146</f>
        <v/>
      </c>
      <c r="B131" t="str">
        <f>'様式４号（個表） '!C146</f>
        <v/>
      </c>
      <c r="C131" t="str">
        <f>'様式４号（個表） '!D146</f>
        <v/>
      </c>
      <c r="D131" t="str">
        <f>'様式４号（個表） '!E146</f>
        <v/>
      </c>
      <c r="E131" t="str">
        <f>'様式４号（個表） '!F146</f>
        <v/>
      </c>
      <c r="F131" t="str">
        <f>'様式第２号　基本情報入力シート'!AC183</f>
        <v/>
      </c>
      <c r="G131" t="str">
        <f>'様式４号（個表） '!G146</f>
        <v/>
      </c>
      <c r="H131" t="str">
        <f>'様式４号（個表） '!H146</f>
        <v/>
      </c>
      <c r="I131" t="str">
        <f>'様式４号（個表） '!I146</f>
        <v/>
      </c>
      <c r="J131">
        <f>'様式４号（個表） '!J146</f>
        <v>0</v>
      </c>
      <c r="K131">
        <f>'様式４号（個表） '!K146</f>
        <v>0</v>
      </c>
      <c r="L131">
        <f>'様式４号（個表） '!L146</f>
        <v>0</v>
      </c>
      <c r="M131" t="str">
        <f>'様式４号（個表） '!M146</f>
        <v/>
      </c>
      <c r="N131" t="str">
        <f>'様式４号（個表） '!N146</f>
        <v/>
      </c>
      <c r="O131" t="str">
        <f>'様式４号（個表） '!O146</f>
        <v>令和７年12月</v>
      </c>
    </row>
    <row r="132" spans="1:15">
      <c r="A132" t="str">
        <f>'様式４号（個表） '!B147</f>
        <v/>
      </c>
      <c r="B132" t="str">
        <f>'様式４号（個表） '!C147</f>
        <v/>
      </c>
      <c r="C132" t="str">
        <f>'様式４号（個表） '!D147</f>
        <v/>
      </c>
      <c r="D132" t="str">
        <f>'様式４号（個表） '!E147</f>
        <v/>
      </c>
      <c r="E132" t="str">
        <f>'様式４号（個表） '!F147</f>
        <v/>
      </c>
      <c r="F132" t="str">
        <f>'様式第２号　基本情報入力シート'!AC184</f>
        <v/>
      </c>
      <c r="G132" t="str">
        <f>'様式４号（個表） '!G147</f>
        <v/>
      </c>
      <c r="H132" t="str">
        <f>'様式４号（個表） '!H147</f>
        <v/>
      </c>
      <c r="I132" t="str">
        <f>'様式４号（個表） '!I147</f>
        <v/>
      </c>
      <c r="J132">
        <f>'様式４号（個表） '!J147</f>
        <v>0</v>
      </c>
      <c r="K132">
        <f>'様式４号（個表） '!K147</f>
        <v>0</v>
      </c>
      <c r="L132">
        <f>'様式４号（個表） '!L147</f>
        <v>0</v>
      </c>
      <c r="M132" t="str">
        <f>'様式４号（個表） '!M147</f>
        <v/>
      </c>
      <c r="N132" t="str">
        <f>'様式４号（個表） '!N147</f>
        <v/>
      </c>
      <c r="O132" t="str">
        <f>'様式４号（個表） '!O147</f>
        <v>令和７年12月</v>
      </c>
    </row>
    <row r="133" spans="1:15">
      <c r="A133" t="str">
        <f>'様式４号（個表） '!B148</f>
        <v/>
      </c>
      <c r="B133" t="str">
        <f>'様式４号（個表） '!C148</f>
        <v/>
      </c>
      <c r="C133" t="str">
        <f>'様式４号（個表） '!D148</f>
        <v/>
      </c>
      <c r="D133" t="str">
        <f>'様式４号（個表） '!E148</f>
        <v/>
      </c>
      <c r="E133" t="str">
        <f>'様式４号（個表） '!F148</f>
        <v/>
      </c>
      <c r="F133" t="str">
        <f>'様式第２号　基本情報入力シート'!AC185</f>
        <v/>
      </c>
      <c r="G133" t="str">
        <f>'様式４号（個表） '!G148</f>
        <v/>
      </c>
      <c r="H133" t="str">
        <f>'様式４号（個表） '!H148</f>
        <v/>
      </c>
      <c r="I133" t="str">
        <f>'様式４号（個表） '!I148</f>
        <v/>
      </c>
      <c r="J133">
        <f>'様式４号（個表） '!J148</f>
        <v>0</v>
      </c>
      <c r="K133">
        <f>'様式４号（個表） '!K148</f>
        <v>0</v>
      </c>
      <c r="L133">
        <f>'様式４号（個表） '!L148</f>
        <v>0</v>
      </c>
      <c r="M133" t="str">
        <f>'様式４号（個表） '!M148</f>
        <v/>
      </c>
      <c r="N133" t="str">
        <f>'様式４号（個表） '!N148</f>
        <v/>
      </c>
      <c r="O133" t="str">
        <f>'様式４号（個表） '!O148</f>
        <v>令和７年12月</v>
      </c>
    </row>
    <row r="134" spans="1:15">
      <c r="A134" t="str">
        <f>'様式４号（個表） '!B149</f>
        <v/>
      </c>
      <c r="B134" t="str">
        <f>'様式４号（個表） '!C149</f>
        <v/>
      </c>
      <c r="C134" t="str">
        <f>'様式４号（個表） '!D149</f>
        <v/>
      </c>
      <c r="D134" t="str">
        <f>'様式４号（個表） '!E149</f>
        <v/>
      </c>
      <c r="E134" t="str">
        <f>'様式４号（個表） '!F149</f>
        <v/>
      </c>
      <c r="F134" t="str">
        <f>'様式第２号　基本情報入力シート'!AC186</f>
        <v/>
      </c>
      <c r="G134" t="str">
        <f>'様式４号（個表） '!G149</f>
        <v/>
      </c>
      <c r="H134" t="str">
        <f>'様式４号（個表） '!H149</f>
        <v/>
      </c>
      <c r="I134" t="str">
        <f>'様式４号（個表） '!I149</f>
        <v/>
      </c>
      <c r="J134">
        <f>'様式４号（個表） '!J149</f>
        <v>0</v>
      </c>
      <c r="K134">
        <f>'様式４号（個表） '!K149</f>
        <v>0</v>
      </c>
      <c r="L134">
        <f>'様式４号（個表） '!L149</f>
        <v>0</v>
      </c>
      <c r="M134" t="str">
        <f>'様式４号（個表） '!M149</f>
        <v/>
      </c>
      <c r="N134" t="str">
        <f>'様式４号（個表） '!N149</f>
        <v/>
      </c>
      <c r="O134" t="str">
        <f>'様式４号（個表） '!O149</f>
        <v>令和７年12月</v>
      </c>
    </row>
    <row r="135" spans="1:15">
      <c r="A135" t="str">
        <f>'様式４号（個表） '!B150</f>
        <v/>
      </c>
      <c r="B135" t="str">
        <f>'様式４号（個表） '!C150</f>
        <v/>
      </c>
      <c r="C135" t="str">
        <f>'様式４号（個表） '!D150</f>
        <v/>
      </c>
      <c r="D135" t="str">
        <f>'様式４号（個表） '!E150</f>
        <v/>
      </c>
      <c r="E135" t="str">
        <f>'様式４号（個表） '!F150</f>
        <v/>
      </c>
      <c r="F135" t="str">
        <f>'様式第２号　基本情報入力シート'!AC187</f>
        <v/>
      </c>
      <c r="G135" t="str">
        <f>'様式４号（個表） '!G150</f>
        <v/>
      </c>
      <c r="H135" t="str">
        <f>'様式４号（個表） '!H150</f>
        <v/>
      </c>
      <c r="I135" t="str">
        <f>'様式４号（個表） '!I150</f>
        <v/>
      </c>
      <c r="J135">
        <f>'様式４号（個表） '!J150</f>
        <v>0</v>
      </c>
      <c r="K135">
        <f>'様式４号（個表） '!K150</f>
        <v>0</v>
      </c>
      <c r="L135">
        <f>'様式４号（個表） '!L150</f>
        <v>0</v>
      </c>
      <c r="M135" t="str">
        <f>'様式４号（個表） '!M150</f>
        <v/>
      </c>
      <c r="N135" t="str">
        <f>'様式４号（個表） '!N150</f>
        <v/>
      </c>
      <c r="O135" t="str">
        <f>'様式４号（個表） '!O150</f>
        <v>令和７年12月</v>
      </c>
    </row>
    <row r="136" spans="1:15">
      <c r="A136" t="str">
        <f>'様式４号（個表） '!B151</f>
        <v/>
      </c>
      <c r="B136" t="str">
        <f>'様式４号（個表） '!C151</f>
        <v/>
      </c>
      <c r="C136" t="str">
        <f>'様式４号（個表） '!D151</f>
        <v/>
      </c>
      <c r="D136" t="str">
        <f>'様式４号（個表） '!E151</f>
        <v/>
      </c>
      <c r="E136" t="str">
        <f>'様式４号（個表） '!F151</f>
        <v/>
      </c>
      <c r="F136" t="str">
        <f>'様式第２号　基本情報入力シート'!AC188</f>
        <v/>
      </c>
      <c r="G136" t="str">
        <f>'様式４号（個表） '!G151</f>
        <v/>
      </c>
      <c r="H136" t="str">
        <f>'様式４号（個表） '!H151</f>
        <v/>
      </c>
      <c r="I136" t="str">
        <f>'様式４号（個表） '!I151</f>
        <v/>
      </c>
      <c r="J136">
        <f>'様式４号（個表） '!J151</f>
        <v>0</v>
      </c>
      <c r="K136">
        <f>'様式４号（個表） '!K151</f>
        <v>0</v>
      </c>
      <c r="L136">
        <f>'様式４号（個表） '!L151</f>
        <v>0</v>
      </c>
      <c r="M136" t="str">
        <f>'様式４号（個表） '!M151</f>
        <v/>
      </c>
      <c r="N136" t="str">
        <f>'様式４号（個表） '!N151</f>
        <v/>
      </c>
      <c r="O136" t="str">
        <f>'様式４号（個表） '!O151</f>
        <v>令和７年12月</v>
      </c>
    </row>
    <row r="137" spans="1:15">
      <c r="A137" t="str">
        <f>'様式４号（個表） '!B152</f>
        <v/>
      </c>
      <c r="B137" t="str">
        <f>'様式４号（個表） '!C152</f>
        <v/>
      </c>
      <c r="C137" t="str">
        <f>'様式４号（個表） '!D152</f>
        <v/>
      </c>
      <c r="D137" t="str">
        <f>'様式４号（個表） '!E152</f>
        <v/>
      </c>
      <c r="E137" t="str">
        <f>'様式４号（個表） '!F152</f>
        <v/>
      </c>
      <c r="F137" t="str">
        <f>'様式第２号　基本情報入力シート'!AC189</f>
        <v/>
      </c>
      <c r="G137" t="str">
        <f>'様式４号（個表） '!G152</f>
        <v/>
      </c>
      <c r="H137" t="str">
        <f>'様式４号（個表） '!H152</f>
        <v/>
      </c>
      <c r="I137" t="str">
        <f>'様式４号（個表） '!I152</f>
        <v/>
      </c>
      <c r="J137">
        <f>'様式４号（個表） '!J152</f>
        <v>0</v>
      </c>
      <c r="K137">
        <f>'様式４号（個表） '!K152</f>
        <v>0</v>
      </c>
      <c r="L137">
        <f>'様式４号（個表） '!L152</f>
        <v>0</v>
      </c>
      <c r="M137" t="str">
        <f>'様式４号（個表） '!M152</f>
        <v/>
      </c>
      <c r="N137" t="str">
        <f>'様式４号（個表） '!N152</f>
        <v/>
      </c>
      <c r="O137" t="str">
        <f>'様式４号（個表） '!O152</f>
        <v>令和７年12月</v>
      </c>
    </row>
    <row r="138" spans="1:15">
      <c r="A138" t="str">
        <f>'様式４号（個表） '!B153</f>
        <v/>
      </c>
      <c r="B138" t="str">
        <f>'様式４号（個表） '!C153</f>
        <v/>
      </c>
      <c r="C138" t="str">
        <f>'様式４号（個表） '!D153</f>
        <v/>
      </c>
      <c r="D138" t="str">
        <f>'様式４号（個表） '!E153</f>
        <v/>
      </c>
      <c r="E138" t="str">
        <f>'様式４号（個表） '!F153</f>
        <v/>
      </c>
      <c r="F138" t="str">
        <f>'様式第２号　基本情報入力シート'!AC190</f>
        <v/>
      </c>
      <c r="G138" t="str">
        <f>'様式４号（個表） '!G153</f>
        <v/>
      </c>
      <c r="H138" t="str">
        <f>'様式４号（個表） '!H153</f>
        <v/>
      </c>
      <c r="I138" t="str">
        <f>'様式４号（個表） '!I153</f>
        <v/>
      </c>
      <c r="J138">
        <f>'様式４号（個表） '!J153</f>
        <v>0</v>
      </c>
      <c r="K138">
        <f>'様式４号（個表） '!K153</f>
        <v>0</v>
      </c>
      <c r="L138">
        <f>'様式４号（個表） '!L153</f>
        <v>0</v>
      </c>
      <c r="M138" t="str">
        <f>'様式４号（個表） '!M153</f>
        <v/>
      </c>
      <c r="N138" t="str">
        <f>'様式４号（個表） '!N153</f>
        <v/>
      </c>
      <c r="O138" t="str">
        <f>'様式４号（個表） '!O153</f>
        <v>令和７年12月</v>
      </c>
    </row>
    <row r="139" spans="1:15">
      <c r="A139" t="str">
        <f>'様式４号（個表） '!B154</f>
        <v/>
      </c>
      <c r="B139" t="str">
        <f>'様式４号（個表） '!C154</f>
        <v/>
      </c>
      <c r="C139" t="str">
        <f>'様式４号（個表） '!D154</f>
        <v/>
      </c>
      <c r="D139" t="str">
        <f>'様式４号（個表） '!E154</f>
        <v/>
      </c>
      <c r="E139" t="str">
        <f>'様式４号（個表） '!F154</f>
        <v/>
      </c>
      <c r="F139" t="str">
        <f>'様式第２号　基本情報入力シート'!AC191</f>
        <v/>
      </c>
      <c r="G139" t="str">
        <f>'様式４号（個表） '!G154</f>
        <v/>
      </c>
      <c r="H139" t="str">
        <f>'様式４号（個表） '!H154</f>
        <v/>
      </c>
      <c r="I139" t="str">
        <f>'様式４号（個表） '!I154</f>
        <v/>
      </c>
      <c r="J139">
        <f>'様式４号（個表） '!J154</f>
        <v>0</v>
      </c>
      <c r="K139">
        <f>'様式４号（個表） '!K154</f>
        <v>0</v>
      </c>
      <c r="L139">
        <f>'様式４号（個表） '!L154</f>
        <v>0</v>
      </c>
      <c r="M139" t="str">
        <f>'様式４号（個表） '!M154</f>
        <v/>
      </c>
      <c r="N139" t="str">
        <f>'様式４号（個表） '!N154</f>
        <v/>
      </c>
      <c r="O139" t="str">
        <f>'様式４号（個表） '!O154</f>
        <v>令和７年12月</v>
      </c>
    </row>
    <row r="140" spans="1:15">
      <c r="A140" t="str">
        <f>'様式４号（個表） '!B155</f>
        <v/>
      </c>
      <c r="B140" t="str">
        <f>'様式４号（個表） '!C155</f>
        <v/>
      </c>
      <c r="C140" t="str">
        <f>'様式４号（個表） '!D155</f>
        <v/>
      </c>
      <c r="D140" t="str">
        <f>'様式４号（個表） '!E155</f>
        <v/>
      </c>
      <c r="E140" t="str">
        <f>'様式４号（個表） '!F155</f>
        <v/>
      </c>
      <c r="F140" t="str">
        <f>'様式第２号　基本情報入力シート'!AC192</f>
        <v/>
      </c>
      <c r="G140" t="str">
        <f>'様式４号（個表） '!G155</f>
        <v/>
      </c>
      <c r="H140" t="str">
        <f>'様式４号（個表） '!H155</f>
        <v/>
      </c>
      <c r="I140" t="str">
        <f>'様式４号（個表） '!I155</f>
        <v/>
      </c>
      <c r="J140">
        <f>'様式４号（個表） '!J155</f>
        <v>0</v>
      </c>
      <c r="K140">
        <f>'様式４号（個表） '!K155</f>
        <v>0</v>
      </c>
      <c r="L140">
        <f>'様式４号（個表） '!L155</f>
        <v>0</v>
      </c>
      <c r="M140" t="str">
        <f>'様式４号（個表） '!M155</f>
        <v/>
      </c>
      <c r="N140" t="str">
        <f>'様式４号（個表） '!N155</f>
        <v/>
      </c>
      <c r="O140" t="str">
        <f>'様式４号（個表） '!O155</f>
        <v>令和７年12月</v>
      </c>
    </row>
    <row r="141" spans="1:15">
      <c r="A141" t="str">
        <f>'様式４号（個表） '!B156</f>
        <v/>
      </c>
      <c r="B141" t="str">
        <f>'様式４号（個表） '!C156</f>
        <v/>
      </c>
      <c r="C141" t="str">
        <f>'様式４号（個表） '!D156</f>
        <v/>
      </c>
      <c r="D141" t="str">
        <f>'様式４号（個表） '!E156</f>
        <v/>
      </c>
      <c r="E141" t="str">
        <f>'様式４号（個表） '!F156</f>
        <v/>
      </c>
      <c r="F141" t="str">
        <f>'様式第２号　基本情報入力シート'!AC193</f>
        <v/>
      </c>
      <c r="G141" t="str">
        <f>'様式４号（個表） '!G156</f>
        <v/>
      </c>
      <c r="H141" t="str">
        <f>'様式４号（個表） '!H156</f>
        <v/>
      </c>
      <c r="I141" t="str">
        <f>'様式４号（個表） '!I156</f>
        <v/>
      </c>
      <c r="J141">
        <f>'様式４号（個表） '!J156</f>
        <v>0</v>
      </c>
      <c r="K141">
        <f>'様式４号（個表） '!K156</f>
        <v>0</v>
      </c>
      <c r="L141">
        <f>'様式４号（個表） '!L156</f>
        <v>0</v>
      </c>
      <c r="M141" t="str">
        <f>'様式４号（個表） '!M156</f>
        <v/>
      </c>
      <c r="N141" t="str">
        <f>'様式４号（個表） '!N156</f>
        <v/>
      </c>
      <c r="O141" t="str">
        <f>'様式４号（個表） '!O156</f>
        <v>令和７年12月</v>
      </c>
    </row>
    <row r="142" spans="1:15">
      <c r="A142" t="str">
        <f>'様式４号（個表） '!B157</f>
        <v/>
      </c>
      <c r="B142" t="str">
        <f>'様式４号（個表） '!C157</f>
        <v/>
      </c>
      <c r="C142" t="str">
        <f>'様式４号（個表） '!D157</f>
        <v/>
      </c>
      <c r="D142" t="str">
        <f>'様式４号（個表） '!E157</f>
        <v/>
      </c>
      <c r="E142" t="str">
        <f>'様式４号（個表） '!F157</f>
        <v/>
      </c>
      <c r="F142" t="str">
        <f>'様式第２号　基本情報入力シート'!AC194</f>
        <v/>
      </c>
      <c r="G142" t="str">
        <f>'様式４号（個表） '!G157</f>
        <v/>
      </c>
      <c r="H142" t="str">
        <f>'様式４号（個表） '!H157</f>
        <v/>
      </c>
      <c r="I142" t="str">
        <f>'様式４号（個表） '!I157</f>
        <v/>
      </c>
      <c r="J142">
        <f>'様式４号（個表） '!J157</f>
        <v>0</v>
      </c>
      <c r="K142">
        <f>'様式４号（個表） '!K157</f>
        <v>0</v>
      </c>
      <c r="L142">
        <f>'様式４号（個表） '!L157</f>
        <v>0</v>
      </c>
      <c r="M142" t="str">
        <f>'様式４号（個表） '!M157</f>
        <v/>
      </c>
      <c r="N142" t="str">
        <f>'様式４号（個表） '!N157</f>
        <v/>
      </c>
      <c r="O142" t="str">
        <f>'様式４号（個表） '!O157</f>
        <v>令和７年12月</v>
      </c>
    </row>
    <row r="143" spans="1:15">
      <c r="A143" t="str">
        <f>'様式４号（個表） '!B158</f>
        <v/>
      </c>
      <c r="B143" t="str">
        <f>'様式４号（個表） '!C158</f>
        <v/>
      </c>
      <c r="C143" t="str">
        <f>'様式４号（個表） '!D158</f>
        <v/>
      </c>
      <c r="D143" t="str">
        <f>'様式４号（個表） '!E158</f>
        <v/>
      </c>
      <c r="E143" t="str">
        <f>'様式４号（個表） '!F158</f>
        <v/>
      </c>
      <c r="F143" t="str">
        <f>'様式第２号　基本情報入力シート'!AC195</f>
        <v/>
      </c>
      <c r="G143" t="str">
        <f>'様式４号（個表） '!G158</f>
        <v/>
      </c>
      <c r="H143" t="str">
        <f>'様式４号（個表） '!H158</f>
        <v/>
      </c>
      <c r="I143" t="str">
        <f>'様式４号（個表） '!I158</f>
        <v/>
      </c>
      <c r="J143">
        <f>'様式４号（個表） '!J158</f>
        <v>0</v>
      </c>
      <c r="K143">
        <f>'様式４号（個表） '!K158</f>
        <v>0</v>
      </c>
      <c r="L143">
        <f>'様式４号（個表） '!L158</f>
        <v>0</v>
      </c>
      <c r="M143" t="str">
        <f>'様式４号（個表） '!M158</f>
        <v/>
      </c>
      <c r="N143" t="str">
        <f>'様式４号（個表） '!N158</f>
        <v/>
      </c>
      <c r="O143" t="str">
        <f>'様式４号（個表） '!O158</f>
        <v>令和７年12月</v>
      </c>
    </row>
    <row r="144" spans="1:15">
      <c r="A144" t="str">
        <f>'様式４号（個表） '!B159</f>
        <v/>
      </c>
      <c r="B144" t="str">
        <f>'様式４号（個表） '!C159</f>
        <v/>
      </c>
      <c r="C144" t="str">
        <f>'様式４号（個表） '!D159</f>
        <v/>
      </c>
      <c r="D144" t="str">
        <f>'様式４号（個表） '!E159</f>
        <v/>
      </c>
      <c r="E144" t="str">
        <f>'様式４号（個表） '!F159</f>
        <v/>
      </c>
      <c r="F144" t="str">
        <f>'様式第２号　基本情報入力シート'!AC196</f>
        <v/>
      </c>
      <c r="G144" t="str">
        <f>'様式４号（個表） '!G159</f>
        <v/>
      </c>
      <c r="H144" t="str">
        <f>'様式４号（個表） '!H159</f>
        <v/>
      </c>
      <c r="I144" t="str">
        <f>'様式４号（個表） '!I159</f>
        <v/>
      </c>
      <c r="J144">
        <f>'様式４号（個表） '!J159</f>
        <v>0</v>
      </c>
      <c r="K144">
        <f>'様式４号（個表） '!K159</f>
        <v>0</v>
      </c>
      <c r="L144">
        <f>'様式４号（個表） '!L159</f>
        <v>0</v>
      </c>
      <c r="M144" t="str">
        <f>'様式４号（個表） '!M159</f>
        <v/>
      </c>
      <c r="N144" t="str">
        <f>'様式４号（個表） '!N159</f>
        <v/>
      </c>
      <c r="O144" t="str">
        <f>'様式４号（個表） '!O159</f>
        <v>令和７年12月</v>
      </c>
    </row>
    <row r="145" spans="1:15">
      <c r="A145" t="str">
        <f>'様式４号（個表） '!B160</f>
        <v/>
      </c>
      <c r="B145" t="str">
        <f>'様式４号（個表） '!C160</f>
        <v/>
      </c>
      <c r="C145" t="str">
        <f>'様式４号（個表） '!D160</f>
        <v/>
      </c>
      <c r="D145" t="str">
        <f>'様式４号（個表） '!E160</f>
        <v/>
      </c>
      <c r="E145" t="str">
        <f>'様式４号（個表） '!F160</f>
        <v/>
      </c>
      <c r="F145" t="str">
        <f>'様式第２号　基本情報入力シート'!AC197</f>
        <v/>
      </c>
      <c r="G145" t="str">
        <f>'様式４号（個表） '!G160</f>
        <v/>
      </c>
      <c r="H145" t="str">
        <f>'様式４号（個表） '!H160</f>
        <v/>
      </c>
      <c r="I145" t="str">
        <f>'様式４号（個表） '!I160</f>
        <v/>
      </c>
      <c r="J145">
        <f>'様式４号（個表） '!J160</f>
        <v>0</v>
      </c>
      <c r="K145">
        <f>'様式４号（個表） '!K160</f>
        <v>0</v>
      </c>
      <c r="L145">
        <f>'様式４号（個表） '!L160</f>
        <v>0</v>
      </c>
      <c r="M145" t="str">
        <f>'様式４号（個表） '!M160</f>
        <v/>
      </c>
      <c r="N145" t="str">
        <f>'様式４号（個表） '!N160</f>
        <v/>
      </c>
      <c r="O145" t="str">
        <f>'様式４号（個表） '!O160</f>
        <v>令和７年12月</v>
      </c>
    </row>
    <row r="146" spans="1:15">
      <c r="A146" t="str">
        <f>'様式４号（個表） '!B161</f>
        <v/>
      </c>
      <c r="B146" t="str">
        <f>'様式４号（個表） '!C161</f>
        <v/>
      </c>
      <c r="C146" t="str">
        <f>'様式４号（個表） '!D161</f>
        <v/>
      </c>
      <c r="D146" t="str">
        <f>'様式４号（個表） '!E161</f>
        <v/>
      </c>
      <c r="E146" t="str">
        <f>'様式４号（個表） '!F161</f>
        <v/>
      </c>
      <c r="F146" t="str">
        <f>'様式第２号　基本情報入力シート'!AC198</f>
        <v/>
      </c>
      <c r="G146" t="str">
        <f>'様式４号（個表） '!G161</f>
        <v/>
      </c>
      <c r="H146" t="str">
        <f>'様式４号（個表） '!H161</f>
        <v/>
      </c>
      <c r="I146" t="str">
        <f>'様式４号（個表） '!I161</f>
        <v/>
      </c>
      <c r="J146">
        <f>'様式４号（個表） '!J161</f>
        <v>0</v>
      </c>
      <c r="K146">
        <f>'様式４号（個表） '!K161</f>
        <v>0</v>
      </c>
      <c r="L146">
        <f>'様式４号（個表） '!L161</f>
        <v>0</v>
      </c>
      <c r="M146" t="str">
        <f>'様式４号（個表） '!M161</f>
        <v/>
      </c>
      <c r="N146" t="str">
        <f>'様式４号（個表） '!N161</f>
        <v/>
      </c>
      <c r="O146" t="str">
        <f>'様式４号（個表） '!O161</f>
        <v>令和７年12月</v>
      </c>
    </row>
    <row r="147" spans="1:15">
      <c r="A147" t="str">
        <f>'様式４号（個表） '!B162</f>
        <v/>
      </c>
      <c r="B147" t="str">
        <f>'様式４号（個表） '!C162</f>
        <v/>
      </c>
      <c r="C147" t="str">
        <f>'様式４号（個表） '!D162</f>
        <v/>
      </c>
      <c r="D147" t="str">
        <f>'様式４号（個表） '!E162</f>
        <v/>
      </c>
      <c r="E147" t="str">
        <f>'様式４号（個表） '!F162</f>
        <v/>
      </c>
      <c r="F147" t="str">
        <f>'様式第２号　基本情報入力シート'!AC199</f>
        <v/>
      </c>
      <c r="G147" t="str">
        <f>'様式４号（個表） '!G162</f>
        <v/>
      </c>
      <c r="H147" t="str">
        <f>'様式４号（個表） '!H162</f>
        <v/>
      </c>
      <c r="I147" t="str">
        <f>'様式４号（個表） '!I162</f>
        <v/>
      </c>
      <c r="J147">
        <f>'様式４号（個表） '!J162</f>
        <v>0</v>
      </c>
      <c r="K147">
        <f>'様式４号（個表） '!K162</f>
        <v>0</v>
      </c>
      <c r="L147">
        <f>'様式４号（個表） '!L162</f>
        <v>0</v>
      </c>
      <c r="M147" t="str">
        <f>'様式４号（個表） '!M162</f>
        <v/>
      </c>
      <c r="N147" t="str">
        <f>'様式４号（個表） '!N162</f>
        <v/>
      </c>
      <c r="O147" t="str">
        <f>'様式４号（個表） '!O162</f>
        <v>令和７年12月</v>
      </c>
    </row>
    <row r="148" spans="1:15">
      <c r="A148" t="str">
        <f>'様式４号（個表） '!B163</f>
        <v/>
      </c>
      <c r="B148" t="str">
        <f>'様式４号（個表） '!C163</f>
        <v/>
      </c>
      <c r="C148" t="str">
        <f>'様式４号（個表） '!D163</f>
        <v/>
      </c>
      <c r="D148" t="str">
        <f>'様式４号（個表） '!E163</f>
        <v/>
      </c>
      <c r="E148" t="str">
        <f>'様式４号（個表） '!F163</f>
        <v/>
      </c>
      <c r="F148" t="str">
        <f>'様式第２号　基本情報入力シート'!AC200</f>
        <v/>
      </c>
      <c r="G148" t="str">
        <f>'様式４号（個表） '!G163</f>
        <v/>
      </c>
      <c r="H148" t="str">
        <f>'様式４号（個表） '!H163</f>
        <v/>
      </c>
      <c r="I148" t="str">
        <f>'様式４号（個表） '!I163</f>
        <v/>
      </c>
      <c r="J148">
        <f>'様式４号（個表） '!J163</f>
        <v>0</v>
      </c>
      <c r="K148">
        <f>'様式４号（個表） '!K163</f>
        <v>0</v>
      </c>
      <c r="L148">
        <f>'様式４号（個表） '!L163</f>
        <v>0</v>
      </c>
      <c r="M148" t="str">
        <f>'様式４号（個表） '!M163</f>
        <v/>
      </c>
      <c r="N148" t="str">
        <f>'様式４号（個表） '!N163</f>
        <v/>
      </c>
      <c r="O148" t="str">
        <f>'様式４号（個表） '!O163</f>
        <v>令和７年12月</v>
      </c>
    </row>
    <row r="149" spans="1:15">
      <c r="A149" t="str">
        <f>'様式４号（個表） '!B164</f>
        <v/>
      </c>
      <c r="B149" t="str">
        <f>'様式４号（個表） '!C164</f>
        <v/>
      </c>
      <c r="C149" t="str">
        <f>'様式４号（個表） '!D164</f>
        <v/>
      </c>
      <c r="D149" t="str">
        <f>'様式４号（個表） '!E164</f>
        <v/>
      </c>
      <c r="E149" t="str">
        <f>'様式４号（個表） '!F164</f>
        <v/>
      </c>
      <c r="F149" t="str">
        <f>'様式第２号　基本情報入力シート'!AC201</f>
        <v/>
      </c>
      <c r="G149" t="str">
        <f>'様式４号（個表） '!G164</f>
        <v/>
      </c>
      <c r="H149" t="str">
        <f>'様式４号（個表） '!H164</f>
        <v/>
      </c>
      <c r="I149" t="str">
        <f>'様式４号（個表） '!I164</f>
        <v/>
      </c>
      <c r="J149">
        <f>'様式４号（個表） '!J164</f>
        <v>0</v>
      </c>
      <c r="K149">
        <f>'様式４号（個表） '!K164</f>
        <v>0</v>
      </c>
      <c r="L149">
        <f>'様式４号（個表） '!L164</f>
        <v>0</v>
      </c>
      <c r="M149" t="str">
        <f>'様式４号（個表） '!M164</f>
        <v/>
      </c>
      <c r="N149" t="str">
        <f>'様式４号（個表） '!N164</f>
        <v/>
      </c>
      <c r="O149" t="str">
        <f>'様式４号（個表） '!O164</f>
        <v>令和７年12月</v>
      </c>
    </row>
    <row r="150" spans="1:15">
      <c r="A150" t="str">
        <f>'様式４号（個表） '!B165</f>
        <v/>
      </c>
      <c r="B150" t="str">
        <f>'様式４号（個表） '!C165</f>
        <v/>
      </c>
      <c r="C150" t="str">
        <f>'様式４号（個表） '!D165</f>
        <v/>
      </c>
      <c r="D150" t="str">
        <f>'様式４号（個表） '!E165</f>
        <v/>
      </c>
      <c r="E150" t="str">
        <f>'様式４号（個表） '!F165</f>
        <v/>
      </c>
      <c r="F150" t="str">
        <f>'様式第２号　基本情報入力シート'!AC202</f>
        <v/>
      </c>
      <c r="G150" t="str">
        <f>'様式４号（個表） '!G165</f>
        <v/>
      </c>
      <c r="H150" t="str">
        <f>'様式４号（個表） '!H165</f>
        <v/>
      </c>
      <c r="I150" t="str">
        <f>'様式４号（個表） '!I165</f>
        <v/>
      </c>
      <c r="J150">
        <f>'様式４号（個表） '!J165</f>
        <v>0</v>
      </c>
      <c r="K150">
        <f>'様式４号（個表） '!K165</f>
        <v>0</v>
      </c>
      <c r="L150">
        <f>'様式４号（個表） '!L165</f>
        <v>0</v>
      </c>
      <c r="M150" t="str">
        <f>'様式４号（個表） '!M165</f>
        <v/>
      </c>
      <c r="N150" t="str">
        <f>'様式４号（個表） '!N165</f>
        <v/>
      </c>
      <c r="O150" t="str">
        <f>'様式４号（個表） '!O165</f>
        <v>令和７年12月</v>
      </c>
    </row>
    <row r="151" spans="1:15">
      <c r="A151" t="str">
        <f>'様式４号（個表） '!B166</f>
        <v/>
      </c>
      <c r="B151" t="str">
        <f>'様式４号（個表） '!C166</f>
        <v/>
      </c>
      <c r="C151" t="str">
        <f>'様式４号（個表） '!D166</f>
        <v/>
      </c>
      <c r="D151" t="str">
        <f>'様式４号（個表） '!E166</f>
        <v/>
      </c>
      <c r="E151" t="str">
        <f>'様式４号（個表） '!F166</f>
        <v/>
      </c>
      <c r="F151" t="str">
        <f>'様式第２号　基本情報入力シート'!AC203</f>
        <v/>
      </c>
      <c r="G151" t="str">
        <f>'様式４号（個表） '!G166</f>
        <v/>
      </c>
      <c r="H151" t="str">
        <f>'様式４号（個表） '!H166</f>
        <v/>
      </c>
      <c r="I151" t="str">
        <f>'様式４号（個表） '!I166</f>
        <v/>
      </c>
      <c r="J151">
        <f>'様式４号（個表） '!J166</f>
        <v>0</v>
      </c>
      <c r="K151">
        <f>'様式４号（個表） '!K166</f>
        <v>0</v>
      </c>
      <c r="L151">
        <f>'様式４号（個表） '!L166</f>
        <v>0</v>
      </c>
      <c r="M151" t="str">
        <f>'様式４号（個表） '!M166</f>
        <v/>
      </c>
      <c r="N151" t="str">
        <f>'様式４号（個表） '!N166</f>
        <v/>
      </c>
      <c r="O151" t="str">
        <f>'様式４号（個表） '!O166</f>
        <v>令和７年12月</v>
      </c>
    </row>
    <row r="152" spans="1:15">
      <c r="A152" t="str">
        <f>'様式４号（個表） '!B167</f>
        <v/>
      </c>
      <c r="B152" t="str">
        <f>'様式４号（個表） '!C167</f>
        <v/>
      </c>
      <c r="C152" t="str">
        <f>'様式４号（個表） '!D167</f>
        <v/>
      </c>
      <c r="D152" t="str">
        <f>'様式４号（個表） '!E167</f>
        <v/>
      </c>
      <c r="E152" t="str">
        <f>'様式４号（個表） '!F167</f>
        <v/>
      </c>
      <c r="F152" t="str">
        <f>'様式第２号　基本情報入力シート'!AC204</f>
        <v/>
      </c>
      <c r="G152" t="str">
        <f>'様式４号（個表） '!G167</f>
        <v/>
      </c>
      <c r="H152" t="str">
        <f>'様式４号（個表） '!H167</f>
        <v/>
      </c>
      <c r="I152" t="str">
        <f>'様式４号（個表） '!I167</f>
        <v/>
      </c>
      <c r="J152">
        <f>'様式４号（個表） '!J167</f>
        <v>0</v>
      </c>
      <c r="K152">
        <f>'様式４号（個表） '!K167</f>
        <v>0</v>
      </c>
      <c r="L152">
        <f>'様式４号（個表） '!L167</f>
        <v>0</v>
      </c>
      <c r="M152" t="str">
        <f>'様式４号（個表） '!M167</f>
        <v/>
      </c>
      <c r="N152" t="str">
        <f>'様式４号（個表） '!N167</f>
        <v/>
      </c>
      <c r="O152" t="str">
        <f>'様式４号（個表） '!O167</f>
        <v>令和７年12月</v>
      </c>
    </row>
    <row r="153" spans="1:15">
      <c r="A153" t="str">
        <f>'様式４号（個表） '!B168</f>
        <v/>
      </c>
      <c r="B153" t="str">
        <f>'様式４号（個表） '!C168</f>
        <v/>
      </c>
      <c r="C153" t="str">
        <f>'様式４号（個表） '!D168</f>
        <v/>
      </c>
      <c r="D153" t="str">
        <f>'様式４号（個表） '!E168</f>
        <v/>
      </c>
      <c r="E153" t="str">
        <f>'様式４号（個表） '!F168</f>
        <v/>
      </c>
      <c r="F153" t="str">
        <f>'様式第２号　基本情報入力シート'!AC205</f>
        <v/>
      </c>
      <c r="G153" t="str">
        <f>'様式４号（個表） '!G168</f>
        <v/>
      </c>
      <c r="H153" t="str">
        <f>'様式４号（個表） '!H168</f>
        <v/>
      </c>
      <c r="I153" t="str">
        <f>'様式４号（個表） '!I168</f>
        <v/>
      </c>
      <c r="J153">
        <f>'様式４号（個表） '!J168</f>
        <v>0</v>
      </c>
      <c r="K153">
        <f>'様式４号（個表） '!K168</f>
        <v>0</v>
      </c>
      <c r="L153">
        <f>'様式４号（個表） '!L168</f>
        <v>0</v>
      </c>
      <c r="M153" t="str">
        <f>'様式４号（個表） '!M168</f>
        <v/>
      </c>
      <c r="N153" t="str">
        <f>'様式４号（個表） '!N168</f>
        <v/>
      </c>
      <c r="O153" t="str">
        <f>'様式４号（個表） '!O168</f>
        <v>令和７年12月</v>
      </c>
    </row>
    <row r="154" spans="1:15">
      <c r="A154" t="str">
        <f>'様式４号（個表） '!B169</f>
        <v/>
      </c>
      <c r="B154" t="str">
        <f>'様式４号（個表） '!C169</f>
        <v/>
      </c>
      <c r="C154" t="str">
        <f>'様式４号（個表） '!D169</f>
        <v/>
      </c>
      <c r="D154" t="str">
        <f>'様式４号（個表） '!E169</f>
        <v/>
      </c>
      <c r="E154" t="str">
        <f>'様式４号（個表） '!F169</f>
        <v/>
      </c>
      <c r="F154" t="str">
        <f>'様式第２号　基本情報入力シート'!AC206</f>
        <v/>
      </c>
      <c r="G154" t="str">
        <f>'様式４号（個表） '!G169</f>
        <v/>
      </c>
      <c r="H154" t="str">
        <f>'様式４号（個表） '!H169</f>
        <v/>
      </c>
      <c r="I154" t="str">
        <f>'様式４号（個表） '!I169</f>
        <v/>
      </c>
      <c r="J154">
        <f>'様式４号（個表） '!J169</f>
        <v>0</v>
      </c>
      <c r="K154">
        <f>'様式４号（個表） '!K169</f>
        <v>0</v>
      </c>
      <c r="L154">
        <f>'様式４号（個表） '!L169</f>
        <v>0</v>
      </c>
      <c r="M154" t="str">
        <f>'様式４号（個表） '!M169</f>
        <v/>
      </c>
      <c r="N154" t="str">
        <f>'様式４号（個表） '!N169</f>
        <v/>
      </c>
      <c r="O154" t="str">
        <f>'様式４号（個表） '!O169</f>
        <v>令和７年12月</v>
      </c>
    </row>
    <row r="155" spans="1:15">
      <c r="A155" t="str">
        <f>'様式４号（個表） '!B170</f>
        <v/>
      </c>
      <c r="B155" t="str">
        <f>'様式４号（個表） '!C170</f>
        <v/>
      </c>
      <c r="C155" t="str">
        <f>'様式４号（個表） '!D170</f>
        <v/>
      </c>
      <c r="D155" t="str">
        <f>'様式４号（個表） '!E170</f>
        <v/>
      </c>
      <c r="E155" t="str">
        <f>'様式４号（個表） '!F170</f>
        <v/>
      </c>
      <c r="F155" t="str">
        <f>'様式第２号　基本情報入力シート'!AC207</f>
        <v/>
      </c>
      <c r="G155" t="str">
        <f>'様式４号（個表） '!G170</f>
        <v/>
      </c>
      <c r="H155" t="str">
        <f>'様式４号（個表） '!H170</f>
        <v/>
      </c>
      <c r="I155" t="str">
        <f>'様式４号（個表） '!I170</f>
        <v/>
      </c>
      <c r="J155">
        <f>'様式４号（個表） '!J170</f>
        <v>0</v>
      </c>
      <c r="K155">
        <f>'様式４号（個表） '!K170</f>
        <v>0</v>
      </c>
      <c r="L155">
        <f>'様式４号（個表） '!L170</f>
        <v>0</v>
      </c>
      <c r="M155" t="str">
        <f>'様式４号（個表） '!M170</f>
        <v/>
      </c>
      <c r="N155" t="str">
        <f>'様式４号（個表） '!N170</f>
        <v/>
      </c>
      <c r="O155" t="str">
        <f>'様式４号（個表） '!O170</f>
        <v>令和７年12月</v>
      </c>
    </row>
    <row r="156" spans="1:15">
      <c r="A156" t="str">
        <f>'様式４号（個表） '!B171</f>
        <v/>
      </c>
      <c r="B156" t="str">
        <f>'様式４号（個表） '!C171</f>
        <v/>
      </c>
      <c r="C156" t="str">
        <f>'様式４号（個表） '!D171</f>
        <v/>
      </c>
      <c r="D156" t="str">
        <f>'様式４号（個表） '!E171</f>
        <v/>
      </c>
      <c r="E156" t="str">
        <f>'様式４号（個表） '!F171</f>
        <v/>
      </c>
      <c r="F156" t="str">
        <f>'様式第２号　基本情報入力シート'!AC208</f>
        <v/>
      </c>
      <c r="G156" t="str">
        <f>'様式４号（個表） '!G171</f>
        <v/>
      </c>
      <c r="H156" t="str">
        <f>'様式４号（個表） '!H171</f>
        <v/>
      </c>
      <c r="I156" t="str">
        <f>'様式４号（個表） '!I171</f>
        <v/>
      </c>
      <c r="J156">
        <f>'様式４号（個表） '!J171</f>
        <v>0</v>
      </c>
      <c r="K156">
        <f>'様式４号（個表） '!K171</f>
        <v>0</v>
      </c>
      <c r="L156">
        <f>'様式４号（個表） '!L171</f>
        <v>0</v>
      </c>
      <c r="M156" t="str">
        <f>'様式４号（個表） '!M171</f>
        <v/>
      </c>
      <c r="N156" t="str">
        <f>'様式４号（個表） '!N171</f>
        <v/>
      </c>
      <c r="O156" t="str">
        <f>'様式４号（個表） '!O171</f>
        <v>令和７年12月</v>
      </c>
    </row>
    <row r="157" spans="1:15">
      <c r="A157" t="str">
        <f>'様式４号（個表） '!B172</f>
        <v/>
      </c>
      <c r="B157" t="str">
        <f>'様式４号（個表） '!C172</f>
        <v/>
      </c>
      <c r="C157" t="str">
        <f>'様式４号（個表） '!D172</f>
        <v/>
      </c>
      <c r="D157" t="str">
        <f>'様式４号（個表） '!E172</f>
        <v/>
      </c>
      <c r="E157" t="str">
        <f>'様式４号（個表） '!F172</f>
        <v/>
      </c>
      <c r="F157" t="str">
        <f>'様式第２号　基本情報入力シート'!AC209</f>
        <v/>
      </c>
      <c r="G157" t="str">
        <f>'様式４号（個表） '!G172</f>
        <v/>
      </c>
      <c r="H157" t="str">
        <f>'様式４号（個表） '!H172</f>
        <v/>
      </c>
      <c r="I157" t="str">
        <f>'様式４号（個表） '!I172</f>
        <v/>
      </c>
      <c r="J157">
        <f>'様式４号（個表） '!J172</f>
        <v>0</v>
      </c>
      <c r="K157">
        <f>'様式４号（個表） '!K172</f>
        <v>0</v>
      </c>
      <c r="L157">
        <f>'様式４号（個表） '!L172</f>
        <v>0</v>
      </c>
      <c r="M157" t="str">
        <f>'様式４号（個表） '!M172</f>
        <v/>
      </c>
      <c r="N157" t="str">
        <f>'様式４号（個表） '!N172</f>
        <v/>
      </c>
      <c r="O157" t="str">
        <f>'様式４号（個表） '!O172</f>
        <v>令和７年12月</v>
      </c>
    </row>
    <row r="158" spans="1:15">
      <c r="A158" t="str">
        <f>'様式４号（個表） '!B173</f>
        <v/>
      </c>
      <c r="B158" t="str">
        <f>'様式４号（個表） '!C173</f>
        <v/>
      </c>
      <c r="C158" t="str">
        <f>'様式４号（個表） '!D173</f>
        <v/>
      </c>
      <c r="D158" t="str">
        <f>'様式４号（個表） '!E173</f>
        <v/>
      </c>
      <c r="E158" t="str">
        <f>'様式４号（個表） '!F173</f>
        <v/>
      </c>
      <c r="F158" t="str">
        <f>'様式第２号　基本情報入力シート'!AC210</f>
        <v/>
      </c>
      <c r="G158" t="str">
        <f>'様式４号（個表） '!G173</f>
        <v/>
      </c>
      <c r="H158" t="str">
        <f>'様式４号（個表） '!H173</f>
        <v/>
      </c>
      <c r="I158" t="str">
        <f>'様式４号（個表） '!I173</f>
        <v/>
      </c>
      <c r="J158">
        <f>'様式４号（個表） '!J173</f>
        <v>0</v>
      </c>
      <c r="K158">
        <f>'様式４号（個表） '!K173</f>
        <v>0</v>
      </c>
      <c r="L158">
        <f>'様式４号（個表） '!L173</f>
        <v>0</v>
      </c>
      <c r="M158" t="str">
        <f>'様式４号（個表） '!M173</f>
        <v/>
      </c>
      <c r="N158" t="str">
        <f>'様式４号（個表） '!N173</f>
        <v/>
      </c>
      <c r="O158" t="str">
        <f>'様式４号（個表） '!O173</f>
        <v>令和７年12月</v>
      </c>
    </row>
    <row r="159" spans="1:15">
      <c r="A159" t="str">
        <f>'様式４号（個表） '!B174</f>
        <v/>
      </c>
      <c r="B159" t="str">
        <f>'様式４号（個表） '!C174</f>
        <v/>
      </c>
      <c r="C159" t="str">
        <f>'様式４号（個表） '!D174</f>
        <v/>
      </c>
      <c r="D159" t="str">
        <f>'様式４号（個表） '!E174</f>
        <v/>
      </c>
      <c r="E159" t="str">
        <f>'様式４号（個表） '!F174</f>
        <v/>
      </c>
      <c r="F159" t="str">
        <f>'様式第２号　基本情報入力シート'!AC211</f>
        <v/>
      </c>
      <c r="G159" t="str">
        <f>'様式４号（個表） '!G174</f>
        <v/>
      </c>
      <c r="H159" t="str">
        <f>'様式４号（個表） '!H174</f>
        <v/>
      </c>
      <c r="I159" t="str">
        <f>'様式４号（個表） '!I174</f>
        <v/>
      </c>
      <c r="J159">
        <f>'様式４号（個表） '!J174</f>
        <v>0</v>
      </c>
      <c r="K159">
        <f>'様式４号（個表） '!K174</f>
        <v>0</v>
      </c>
      <c r="L159">
        <f>'様式４号（個表） '!L174</f>
        <v>0</v>
      </c>
      <c r="M159" t="str">
        <f>'様式４号（個表） '!M174</f>
        <v/>
      </c>
      <c r="N159" t="str">
        <f>'様式４号（個表） '!N174</f>
        <v/>
      </c>
      <c r="O159" t="str">
        <f>'様式４号（個表） '!O174</f>
        <v>令和７年12月</v>
      </c>
    </row>
    <row r="160" spans="1:15">
      <c r="A160" t="str">
        <f>'様式４号（個表） '!B175</f>
        <v/>
      </c>
      <c r="B160" t="str">
        <f>'様式４号（個表） '!C175</f>
        <v/>
      </c>
      <c r="C160" t="str">
        <f>'様式４号（個表） '!D175</f>
        <v/>
      </c>
      <c r="D160" t="str">
        <f>'様式４号（個表） '!E175</f>
        <v/>
      </c>
      <c r="E160" t="str">
        <f>'様式４号（個表） '!F175</f>
        <v/>
      </c>
      <c r="F160" t="str">
        <f>'様式第２号　基本情報入力シート'!AC212</f>
        <v/>
      </c>
      <c r="G160" t="str">
        <f>'様式４号（個表） '!G175</f>
        <v/>
      </c>
      <c r="H160" t="str">
        <f>'様式４号（個表） '!H175</f>
        <v/>
      </c>
      <c r="I160" t="str">
        <f>'様式４号（個表） '!I175</f>
        <v/>
      </c>
      <c r="J160">
        <f>'様式４号（個表） '!J175</f>
        <v>0</v>
      </c>
      <c r="K160">
        <f>'様式４号（個表） '!K175</f>
        <v>0</v>
      </c>
      <c r="L160">
        <f>'様式４号（個表） '!L175</f>
        <v>0</v>
      </c>
      <c r="M160" t="str">
        <f>'様式４号（個表） '!M175</f>
        <v/>
      </c>
      <c r="N160" t="str">
        <f>'様式４号（個表） '!N175</f>
        <v/>
      </c>
      <c r="O160" t="str">
        <f>'様式４号（個表） '!O175</f>
        <v>令和７年12月</v>
      </c>
    </row>
    <row r="161" spans="1:15">
      <c r="A161" t="str">
        <f>'様式４号（個表） '!B176</f>
        <v/>
      </c>
      <c r="B161" t="str">
        <f>'様式４号（個表） '!C176</f>
        <v/>
      </c>
      <c r="C161" t="str">
        <f>'様式４号（個表） '!D176</f>
        <v/>
      </c>
      <c r="D161" t="str">
        <f>'様式４号（個表） '!E176</f>
        <v/>
      </c>
      <c r="E161" t="str">
        <f>'様式４号（個表） '!F176</f>
        <v/>
      </c>
      <c r="F161" t="str">
        <f>'様式第２号　基本情報入力シート'!AC213</f>
        <v/>
      </c>
      <c r="G161" t="str">
        <f>'様式４号（個表） '!G176</f>
        <v/>
      </c>
      <c r="H161" t="str">
        <f>'様式４号（個表） '!H176</f>
        <v/>
      </c>
      <c r="I161" t="str">
        <f>'様式４号（個表） '!I176</f>
        <v/>
      </c>
      <c r="J161">
        <f>'様式４号（個表） '!J176</f>
        <v>0</v>
      </c>
      <c r="K161">
        <f>'様式４号（個表） '!K176</f>
        <v>0</v>
      </c>
      <c r="L161">
        <f>'様式４号（個表） '!L176</f>
        <v>0</v>
      </c>
      <c r="M161" t="str">
        <f>'様式４号（個表） '!M176</f>
        <v/>
      </c>
      <c r="N161" t="str">
        <f>'様式４号（個表） '!N176</f>
        <v/>
      </c>
      <c r="O161" t="str">
        <f>'様式４号（個表） '!O176</f>
        <v>令和７年12月</v>
      </c>
    </row>
    <row r="162" spans="1:15">
      <c r="A162" t="str">
        <f>'様式４号（個表） '!B177</f>
        <v/>
      </c>
      <c r="B162" t="str">
        <f>'様式４号（個表） '!C177</f>
        <v/>
      </c>
      <c r="C162" t="str">
        <f>'様式４号（個表） '!D177</f>
        <v/>
      </c>
      <c r="D162" t="str">
        <f>'様式４号（個表） '!E177</f>
        <v/>
      </c>
      <c r="E162" t="str">
        <f>'様式４号（個表） '!F177</f>
        <v/>
      </c>
      <c r="F162" t="str">
        <f>'様式第２号　基本情報入力シート'!AC214</f>
        <v/>
      </c>
      <c r="G162" t="str">
        <f>'様式４号（個表） '!G177</f>
        <v/>
      </c>
      <c r="H162" t="str">
        <f>'様式４号（個表） '!H177</f>
        <v/>
      </c>
      <c r="I162" t="str">
        <f>'様式４号（個表） '!I177</f>
        <v/>
      </c>
      <c r="J162">
        <f>'様式４号（個表） '!J177</f>
        <v>0</v>
      </c>
      <c r="K162">
        <f>'様式４号（個表） '!K177</f>
        <v>0</v>
      </c>
      <c r="L162">
        <f>'様式４号（個表） '!L177</f>
        <v>0</v>
      </c>
      <c r="M162" t="str">
        <f>'様式４号（個表） '!M177</f>
        <v/>
      </c>
      <c r="N162" t="str">
        <f>'様式４号（個表） '!N177</f>
        <v/>
      </c>
      <c r="O162" t="str">
        <f>'様式４号（個表） '!O177</f>
        <v>令和７年12月</v>
      </c>
    </row>
    <row r="163" spans="1:15">
      <c r="A163" t="str">
        <f>'様式４号（個表） '!B178</f>
        <v/>
      </c>
      <c r="B163" t="str">
        <f>'様式４号（個表） '!C178</f>
        <v/>
      </c>
      <c r="C163" t="str">
        <f>'様式４号（個表） '!D178</f>
        <v/>
      </c>
      <c r="D163" t="str">
        <f>'様式４号（個表） '!E178</f>
        <v/>
      </c>
      <c r="E163" t="str">
        <f>'様式４号（個表） '!F178</f>
        <v/>
      </c>
      <c r="F163" t="str">
        <f>'様式第２号　基本情報入力シート'!AC215</f>
        <v/>
      </c>
      <c r="G163" t="str">
        <f>'様式４号（個表） '!G178</f>
        <v/>
      </c>
      <c r="H163" t="str">
        <f>'様式４号（個表） '!H178</f>
        <v/>
      </c>
      <c r="I163" t="str">
        <f>'様式４号（個表） '!I178</f>
        <v/>
      </c>
      <c r="J163">
        <f>'様式４号（個表） '!J178</f>
        <v>0</v>
      </c>
      <c r="K163">
        <f>'様式４号（個表） '!K178</f>
        <v>0</v>
      </c>
      <c r="L163">
        <f>'様式４号（個表） '!L178</f>
        <v>0</v>
      </c>
      <c r="M163" t="str">
        <f>'様式４号（個表） '!M178</f>
        <v/>
      </c>
      <c r="N163" t="str">
        <f>'様式４号（個表） '!N178</f>
        <v/>
      </c>
      <c r="O163" t="str">
        <f>'様式４号（個表） '!O178</f>
        <v>令和７年12月</v>
      </c>
    </row>
    <row r="164" spans="1:15">
      <c r="A164" t="str">
        <f>'様式４号（個表） '!B179</f>
        <v/>
      </c>
      <c r="B164" t="str">
        <f>'様式４号（個表） '!C179</f>
        <v/>
      </c>
      <c r="C164" t="str">
        <f>'様式４号（個表） '!D179</f>
        <v/>
      </c>
      <c r="D164" t="str">
        <f>'様式４号（個表） '!E179</f>
        <v/>
      </c>
      <c r="E164" t="str">
        <f>'様式４号（個表） '!F179</f>
        <v/>
      </c>
      <c r="F164" t="str">
        <f>'様式第２号　基本情報入力シート'!AC216</f>
        <v/>
      </c>
      <c r="G164" t="str">
        <f>'様式４号（個表） '!G179</f>
        <v/>
      </c>
      <c r="H164" t="str">
        <f>'様式４号（個表） '!H179</f>
        <v/>
      </c>
      <c r="I164" t="str">
        <f>'様式４号（個表） '!I179</f>
        <v/>
      </c>
      <c r="J164">
        <f>'様式４号（個表） '!J179</f>
        <v>0</v>
      </c>
      <c r="K164">
        <f>'様式４号（個表） '!K179</f>
        <v>0</v>
      </c>
      <c r="L164">
        <f>'様式４号（個表） '!L179</f>
        <v>0</v>
      </c>
      <c r="M164" t="str">
        <f>'様式４号（個表） '!M179</f>
        <v/>
      </c>
      <c r="N164" t="str">
        <f>'様式４号（個表） '!N179</f>
        <v/>
      </c>
      <c r="O164" t="str">
        <f>'様式４号（個表） '!O179</f>
        <v>令和７年12月</v>
      </c>
    </row>
    <row r="165" spans="1:15">
      <c r="A165" t="str">
        <f>'様式４号（個表） '!B180</f>
        <v/>
      </c>
      <c r="B165" t="str">
        <f>'様式４号（個表） '!C180</f>
        <v/>
      </c>
      <c r="C165" t="str">
        <f>'様式４号（個表） '!D180</f>
        <v/>
      </c>
      <c r="D165" t="str">
        <f>'様式４号（個表） '!E180</f>
        <v/>
      </c>
      <c r="E165" t="str">
        <f>'様式４号（個表） '!F180</f>
        <v/>
      </c>
      <c r="F165" t="str">
        <f>'様式第２号　基本情報入力シート'!AC217</f>
        <v/>
      </c>
      <c r="G165" t="str">
        <f>'様式４号（個表） '!G180</f>
        <v/>
      </c>
      <c r="H165" t="str">
        <f>'様式４号（個表） '!H180</f>
        <v/>
      </c>
      <c r="I165" t="str">
        <f>'様式４号（個表） '!I180</f>
        <v/>
      </c>
      <c r="J165">
        <f>'様式４号（個表） '!J180</f>
        <v>0</v>
      </c>
      <c r="K165">
        <f>'様式４号（個表） '!K180</f>
        <v>0</v>
      </c>
      <c r="L165">
        <f>'様式４号（個表） '!L180</f>
        <v>0</v>
      </c>
      <c r="M165" t="str">
        <f>'様式４号（個表） '!M180</f>
        <v/>
      </c>
      <c r="N165" t="str">
        <f>'様式４号（個表） '!N180</f>
        <v/>
      </c>
      <c r="O165" t="str">
        <f>'様式４号（個表） '!O180</f>
        <v>令和７年12月</v>
      </c>
    </row>
    <row r="166" spans="1:15">
      <c r="A166" t="str">
        <f>'様式４号（個表） '!B181</f>
        <v/>
      </c>
      <c r="B166" t="str">
        <f>'様式４号（個表） '!C181</f>
        <v/>
      </c>
      <c r="C166" t="str">
        <f>'様式４号（個表） '!D181</f>
        <v/>
      </c>
      <c r="D166" t="str">
        <f>'様式４号（個表） '!E181</f>
        <v/>
      </c>
      <c r="E166" t="str">
        <f>'様式４号（個表） '!F181</f>
        <v/>
      </c>
      <c r="F166" t="str">
        <f>'様式第２号　基本情報入力シート'!AC218</f>
        <v/>
      </c>
      <c r="G166" t="str">
        <f>'様式４号（個表） '!G181</f>
        <v/>
      </c>
      <c r="H166" t="str">
        <f>'様式４号（個表） '!H181</f>
        <v/>
      </c>
      <c r="I166" t="str">
        <f>'様式４号（個表） '!I181</f>
        <v/>
      </c>
      <c r="J166">
        <f>'様式４号（個表） '!J181</f>
        <v>0</v>
      </c>
      <c r="K166">
        <f>'様式４号（個表） '!K181</f>
        <v>0</v>
      </c>
      <c r="L166">
        <f>'様式４号（個表） '!L181</f>
        <v>0</v>
      </c>
      <c r="M166" t="str">
        <f>'様式４号（個表） '!M181</f>
        <v/>
      </c>
      <c r="N166" t="str">
        <f>'様式４号（個表） '!N181</f>
        <v/>
      </c>
      <c r="O166" t="str">
        <f>'様式４号（個表） '!O181</f>
        <v>令和７年12月</v>
      </c>
    </row>
    <row r="167" spans="1:15">
      <c r="A167" t="str">
        <f>'様式４号（個表） '!B182</f>
        <v/>
      </c>
      <c r="B167" t="str">
        <f>'様式４号（個表） '!C182</f>
        <v/>
      </c>
      <c r="C167" t="str">
        <f>'様式４号（個表） '!D182</f>
        <v/>
      </c>
      <c r="D167" t="str">
        <f>'様式４号（個表） '!E182</f>
        <v/>
      </c>
      <c r="E167" t="str">
        <f>'様式４号（個表） '!F182</f>
        <v/>
      </c>
      <c r="F167" t="str">
        <f>'様式第２号　基本情報入力シート'!AC219</f>
        <v/>
      </c>
      <c r="G167" t="str">
        <f>'様式４号（個表） '!G182</f>
        <v/>
      </c>
      <c r="H167" t="str">
        <f>'様式４号（個表） '!H182</f>
        <v/>
      </c>
      <c r="I167" t="str">
        <f>'様式４号（個表） '!I182</f>
        <v/>
      </c>
      <c r="J167">
        <f>'様式４号（個表） '!J182</f>
        <v>0</v>
      </c>
      <c r="K167">
        <f>'様式４号（個表） '!K182</f>
        <v>0</v>
      </c>
      <c r="L167">
        <f>'様式４号（個表） '!L182</f>
        <v>0</v>
      </c>
      <c r="M167" t="str">
        <f>'様式４号（個表） '!M182</f>
        <v/>
      </c>
      <c r="N167" t="str">
        <f>'様式４号（個表） '!N182</f>
        <v/>
      </c>
      <c r="O167" t="str">
        <f>'様式４号（個表） '!O182</f>
        <v>令和７年12月</v>
      </c>
    </row>
    <row r="168" spans="1:15">
      <c r="A168" t="str">
        <f>'様式４号（個表） '!B183</f>
        <v/>
      </c>
      <c r="B168" t="str">
        <f>'様式４号（個表） '!C183</f>
        <v/>
      </c>
      <c r="C168" t="str">
        <f>'様式４号（個表） '!D183</f>
        <v/>
      </c>
      <c r="D168" t="str">
        <f>'様式４号（個表） '!E183</f>
        <v/>
      </c>
      <c r="E168" t="str">
        <f>'様式４号（個表） '!F183</f>
        <v/>
      </c>
      <c r="F168" t="str">
        <f>'様式第２号　基本情報入力シート'!AC220</f>
        <v/>
      </c>
      <c r="G168" t="str">
        <f>'様式４号（個表） '!G183</f>
        <v/>
      </c>
      <c r="H168" t="str">
        <f>'様式４号（個表） '!H183</f>
        <v/>
      </c>
      <c r="I168" t="str">
        <f>'様式４号（個表） '!I183</f>
        <v/>
      </c>
      <c r="J168">
        <f>'様式４号（個表） '!J183</f>
        <v>0</v>
      </c>
      <c r="K168">
        <f>'様式４号（個表） '!K183</f>
        <v>0</v>
      </c>
      <c r="L168">
        <f>'様式４号（個表） '!L183</f>
        <v>0</v>
      </c>
      <c r="M168" t="str">
        <f>'様式４号（個表） '!M183</f>
        <v/>
      </c>
      <c r="N168" t="str">
        <f>'様式４号（個表） '!N183</f>
        <v/>
      </c>
      <c r="O168" t="str">
        <f>'様式４号（個表） '!O183</f>
        <v>令和７年12月</v>
      </c>
    </row>
    <row r="169" spans="1:15">
      <c r="A169" t="str">
        <f>'様式４号（個表） '!B184</f>
        <v/>
      </c>
      <c r="B169" t="str">
        <f>'様式４号（個表） '!C184</f>
        <v/>
      </c>
      <c r="C169" t="str">
        <f>'様式４号（個表） '!D184</f>
        <v/>
      </c>
      <c r="D169" t="str">
        <f>'様式４号（個表） '!E184</f>
        <v/>
      </c>
      <c r="E169" t="str">
        <f>'様式４号（個表） '!F184</f>
        <v/>
      </c>
      <c r="F169" t="str">
        <f>'様式第２号　基本情報入力シート'!AC221</f>
        <v/>
      </c>
      <c r="G169" t="str">
        <f>'様式４号（個表） '!G184</f>
        <v/>
      </c>
      <c r="H169" t="str">
        <f>'様式４号（個表） '!H184</f>
        <v/>
      </c>
      <c r="I169" t="str">
        <f>'様式４号（個表） '!I184</f>
        <v/>
      </c>
      <c r="J169">
        <f>'様式４号（個表） '!J184</f>
        <v>0</v>
      </c>
      <c r="K169">
        <f>'様式４号（個表） '!K184</f>
        <v>0</v>
      </c>
      <c r="L169">
        <f>'様式４号（個表） '!L184</f>
        <v>0</v>
      </c>
      <c r="M169" t="str">
        <f>'様式４号（個表） '!M184</f>
        <v/>
      </c>
      <c r="N169" t="str">
        <f>'様式４号（個表） '!N184</f>
        <v/>
      </c>
      <c r="O169" t="str">
        <f>'様式４号（個表） '!O184</f>
        <v>令和７年12月</v>
      </c>
    </row>
    <row r="170" spans="1:15">
      <c r="A170" t="str">
        <f>'様式４号（個表） '!B185</f>
        <v/>
      </c>
      <c r="B170" t="str">
        <f>'様式４号（個表） '!C185</f>
        <v/>
      </c>
      <c r="C170" t="str">
        <f>'様式４号（個表） '!D185</f>
        <v/>
      </c>
      <c r="D170" t="str">
        <f>'様式４号（個表） '!E185</f>
        <v/>
      </c>
      <c r="E170" t="str">
        <f>'様式４号（個表） '!F185</f>
        <v/>
      </c>
      <c r="F170" t="str">
        <f>'様式第２号　基本情報入力シート'!AC222</f>
        <v/>
      </c>
      <c r="G170" t="str">
        <f>'様式４号（個表） '!G185</f>
        <v/>
      </c>
      <c r="H170" t="str">
        <f>'様式４号（個表） '!H185</f>
        <v/>
      </c>
      <c r="I170" t="str">
        <f>'様式４号（個表） '!I185</f>
        <v/>
      </c>
      <c r="J170">
        <f>'様式４号（個表） '!J185</f>
        <v>0</v>
      </c>
      <c r="K170">
        <f>'様式４号（個表） '!K185</f>
        <v>0</v>
      </c>
      <c r="L170">
        <f>'様式４号（個表） '!L185</f>
        <v>0</v>
      </c>
      <c r="M170" t="str">
        <f>'様式４号（個表） '!M185</f>
        <v/>
      </c>
      <c r="N170" t="str">
        <f>'様式４号（個表） '!N185</f>
        <v/>
      </c>
      <c r="O170" t="str">
        <f>'様式４号（個表） '!O185</f>
        <v>令和７年12月</v>
      </c>
    </row>
    <row r="171" spans="1:15">
      <c r="A171" t="str">
        <f>'様式４号（個表） '!B186</f>
        <v/>
      </c>
      <c r="B171" t="str">
        <f>'様式４号（個表） '!C186</f>
        <v/>
      </c>
      <c r="C171" t="str">
        <f>'様式４号（個表） '!D186</f>
        <v/>
      </c>
      <c r="D171" t="str">
        <f>'様式４号（個表） '!E186</f>
        <v/>
      </c>
      <c r="E171" t="str">
        <f>'様式４号（個表） '!F186</f>
        <v/>
      </c>
      <c r="F171" t="str">
        <f>'様式第２号　基本情報入力シート'!AC223</f>
        <v/>
      </c>
      <c r="G171" t="str">
        <f>'様式４号（個表） '!G186</f>
        <v/>
      </c>
      <c r="H171" t="str">
        <f>'様式４号（個表） '!H186</f>
        <v/>
      </c>
      <c r="I171" t="str">
        <f>'様式４号（個表） '!I186</f>
        <v/>
      </c>
      <c r="J171">
        <f>'様式４号（個表） '!J186</f>
        <v>0</v>
      </c>
      <c r="K171">
        <f>'様式４号（個表） '!K186</f>
        <v>0</v>
      </c>
      <c r="L171">
        <f>'様式４号（個表） '!L186</f>
        <v>0</v>
      </c>
      <c r="M171" t="str">
        <f>'様式４号（個表） '!M186</f>
        <v/>
      </c>
      <c r="N171" t="str">
        <f>'様式４号（個表） '!N186</f>
        <v/>
      </c>
      <c r="O171" t="str">
        <f>'様式４号（個表） '!O186</f>
        <v>令和７年12月</v>
      </c>
    </row>
    <row r="172" spans="1:15">
      <c r="A172" t="str">
        <f>'様式４号（個表） '!B187</f>
        <v/>
      </c>
      <c r="B172" t="str">
        <f>'様式４号（個表） '!C187</f>
        <v/>
      </c>
      <c r="C172" t="str">
        <f>'様式４号（個表） '!D187</f>
        <v/>
      </c>
      <c r="D172" t="str">
        <f>'様式４号（個表） '!E187</f>
        <v/>
      </c>
      <c r="E172" t="str">
        <f>'様式４号（個表） '!F187</f>
        <v/>
      </c>
      <c r="F172" t="str">
        <f>'様式第２号　基本情報入力シート'!AC224</f>
        <v/>
      </c>
      <c r="G172" t="str">
        <f>'様式４号（個表） '!G187</f>
        <v/>
      </c>
      <c r="H172" t="str">
        <f>'様式４号（個表） '!H187</f>
        <v/>
      </c>
      <c r="I172" t="str">
        <f>'様式４号（個表） '!I187</f>
        <v/>
      </c>
      <c r="J172">
        <f>'様式４号（個表） '!J187</f>
        <v>0</v>
      </c>
      <c r="K172">
        <f>'様式４号（個表） '!K187</f>
        <v>0</v>
      </c>
      <c r="L172">
        <f>'様式４号（個表） '!L187</f>
        <v>0</v>
      </c>
      <c r="M172" t="str">
        <f>'様式４号（個表） '!M187</f>
        <v/>
      </c>
      <c r="N172" t="str">
        <f>'様式４号（個表） '!N187</f>
        <v/>
      </c>
      <c r="O172" t="str">
        <f>'様式４号（個表） '!O187</f>
        <v>令和７年12月</v>
      </c>
    </row>
    <row r="173" spans="1:15">
      <c r="A173" t="str">
        <f>'様式４号（個表） '!B188</f>
        <v/>
      </c>
      <c r="B173" t="str">
        <f>'様式４号（個表） '!C188</f>
        <v/>
      </c>
      <c r="C173" t="str">
        <f>'様式４号（個表） '!D188</f>
        <v/>
      </c>
      <c r="D173" t="str">
        <f>'様式４号（個表） '!E188</f>
        <v/>
      </c>
      <c r="E173" t="str">
        <f>'様式４号（個表） '!F188</f>
        <v/>
      </c>
      <c r="F173" t="str">
        <f>'様式第２号　基本情報入力シート'!AC225</f>
        <v/>
      </c>
      <c r="G173" t="str">
        <f>'様式４号（個表） '!G188</f>
        <v/>
      </c>
      <c r="H173" t="str">
        <f>'様式４号（個表） '!H188</f>
        <v/>
      </c>
      <c r="I173" t="str">
        <f>'様式４号（個表） '!I188</f>
        <v/>
      </c>
      <c r="J173">
        <f>'様式４号（個表） '!J188</f>
        <v>0</v>
      </c>
      <c r="K173">
        <f>'様式４号（個表） '!K188</f>
        <v>0</v>
      </c>
      <c r="L173">
        <f>'様式４号（個表） '!L188</f>
        <v>0</v>
      </c>
      <c r="M173" t="str">
        <f>'様式４号（個表） '!M188</f>
        <v/>
      </c>
      <c r="N173" t="str">
        <f>'様式４号（個表） '!N188</f>
        <v/>
      </c>
      <c r="O173" t="str">
        <f>'様式４号（個表） '!O188</f>
        <v>令和７年12月</v>
      </c>
    </row>
    <row r="174" spans="1:15">
      <c r="A174" t="str">
        <f>'様式４号（個表） '!B189</f>
        <v/>
      </c>
      <c r="B174" t="str">
        <f>'様式４号（個表） '!C189</f>
        <v/>
      </c>
      <c r="C174" t="str">
        <f>'様式４号（個表） '!D189</f>
        <v/>
      </c>
      <c r="D174" t="str">
        <f>'様式４号（個表） '!E189</f>
        <v/>
      </c>
      <c r="E174" t="str">
        <f>'様式４号（個表） '!F189</f>
        <v/>
      </c>
      <c r="F174" t="str">
        <f>'様式第２号　基本情報入力シート'!AC226</f>
        <v/>
      </c>
      <c r="G174" t="str">
        <f>'様式４号（個表） '!G189</f>
        <v/>
      </c>
      <c r="H174" t="str">
        <f>'様式４号（個表） '!H189</f>
        <v/>
      </c>
      <c r="I174" t="str">
        <f>'様式４号（個表） '!I189</f>
        <v/>
      </c>
      <c r="J174">
        <f>'様式４号（個表） '!J189</f>
        <v>0</v>
      </c>
      <c r="K174">
        <f>'様式４号（個表） '!K189</f>
        <v>0</v>
      </c>
      <c r="L174">
        <f>'様式４号（個表） '!L189</f>
        <v>0</v>
      </c>
      <c r="M174" t="str">
        <f>'様式４号（個表） '!M189</f>
        <v/>
      </c>
      <c r="N174" t="str">
        <f>'様式４号（個表） '!N189</f>
        <v/>
      </c>
      <c r="O174" t="str">
        <f>'様式４号（個表） '!O189</f>
        <v>令和７年12月</v>
      </c>
    </row>
    <row r="175" spans="1:15">
      <c r="A175" t="str">
        <f>'様式４号（個表） '!B190</f>
        <v/>
      </c>
      <c r="B175" t="str">
        <f>'様式４号（個表） '!C190</f>
        <v/>
      </c>
      <c r="C175" t="str">
        <f>'様式４号（個表） '!D190</f>
        <v/>
      </c>
      <c r="D175" t="str">
        <f>'様式４号（個表） '!E190</f>
        <v/>
      </c>
      <c r="E175" t="str">
        <f>'様式４号（個表） '!F190</f>
        <v/>
      </c>
      <c r="F175" t="str">
        <f>'様式第２号　基本情報入力シート'!AC227</f>
        <v/>
      </c>
      <c r="G175" t="str">
        <f>'様式４号（個表） '!G190</f>
        <v/>
      </c>
      <c r="H175" t="str">
        <f>'様式４号（個表） '!H190</f>
        <v/>
      </c>
      <c r="I175" t="str">
        <f>'様式４号（個表） '!I190</f>
        <v/>
      </c>
      <c r="J175">
        <f>'様式４号（個表） '!J190</f>
        <v>0</v>
      </c>
      <c r="K175">
        <f>'様式４号（個表） '!K190</f>
        <v>0</v>
      </c>
      <c r="L175">
        <f>'様式４号（個表） '!L190</f>
        <v>0</v>
      </c>
      <c r="M175" t="str">
        <f>'様式４号（個表） '!M190</f>
        <v/>
      </c>
      <c r="N175" t="str">
        <f>'様式４号（個表） '!N190</f>
        <v/>
      </c>
      <c r="O175" t="str">
        <f>'様式４号（個表） '!O190</f>
        <v>令和７年12月</v>
      </c>
    </row>
    <row r="176" spans="1:15">
      <c r="A176" t="str">
        <f>'様式４号（個表） '!B191</f>
        <v/>
      </c>
      <c r="B176" t="str">
        <f>'様式４号（個表） '!C191</f>
        <v/>
      </c>
      <c r="C176" t="str">
        <f>'様式４号（個表） '!D191</f>
        <v/>
      </c>
      <c r="D176" t="str">
        <f>'様式４号（個表） '!E191</f>
        <v/>
      </c>
      <c r="E176" t="str">
        <f>'様式４号（個表） '!F191</f>
        <v/>
      </c>
      <c r="F176" t="str">
        <f>'様式第２号　基本情報入力シート'!AC228</f>
        <v/>
      </c>
      <c r="G176" t="str">
        <f>'様式４号（個表） '!G191</f>
        <v/>
      </c>
      <c r="H176" t="str">
        <f>'様式４号（個表） '!H191</f>
        <v/>
      </c>
      <c r="I176" t="str">
        <f>'様式４号（個表） '!I191</f>
        <v/>
      </c>
      <c r="J176">
        <f>'様式４号（個表） '!J191</f>
        <v>0</v>
      </c>
      <c r="K176">
        <f>'様式４号（個表） '!K191</f>
        <v>0</v>
      </c>
      <c r="L176">
        <f>'様式４号（個表） '!L191</f>
        <v>0</v>
      </c>
      <c r="M176" t="str">
        <f>'様式４号（個表） '!M191</f>
        <v/>
      </c>
      <c r="N176" t="str">
        <f>'様式４号（個表） '!N191</f>
        <v/>
      </c>
      <c r="O176" t="str">
        <f>'様式４号（個表） '!O191</f>
        <v>令和７年12月</v>
      </c>
    </row>
    <row r="177" spans="1:15">
      <c r="A177" t="str">
        <f>'様式４号（個表） '!B192</f>
        <v/>
      </c>
      <c r="B177" t="str">
        <f>'様式４号（個表） '!C192</f>
        <v/>
      </c>
      <c r="C177" t="str">
        <f>'様式４号（個表） '!D192</f>
        <v/>
      </c>
      <c r="D177" t="str">
        <f>'様式４号（個表） '!E192</f>
        <v/>
      </c>
      <c r="E177" t="str">
        <f>'様式４号（個表） '!F192</f>
        <v/>
      </c>
      <c r="F177" t="str">
        <f>'様式第２号　基本情報入力シート'!AC229</f>
        <v/>
      </c>
      <c r="G177" t="str">
        <f>'様式４号（個表） '!G192</f>
        <v/>
      </c>
      <c r="H177" t="str">
        <f>'様式４号（個表） '!H192</f>
        <v/>
      </c>
      <c r="I177" t="str">
        <f>'様式４号（個表） '!I192</f>
        <v/>
      </c>
      <c r="J177">
        <f>'様式４号（個表） '!J192</f>
        <v>0</v>
      </c>
      <c r="K177">
        <f>'様式４号（個表） '!K192</f>
        <v>0</v>
      </c>
      <c r="L177">
        <f>'様式４号（個表） '!L192</f>
        <v>0</v>
      </c>
      <c r="M177" t="str">
        <f>'様式４号（個表） '!M192</f>
        <v/>
      </c>
      <c r="N177" t="str">
        <f>'様式４号（個表） '!N192</f>
        <v/>
      </c>
      <c r="O177" t="str">
        <f>'様式４号（個表） '!O192</f>
        <v>令和７年12月</v>
      </c>
    </row>
    <row r="178" spans="1:15">
      <c r="A178" t="str">
        <f>'様式４号（個表） '!B193</f>
        <v/>
      </c>
      <c r="B178" t="str">
        <f>'様式４号（個表） '!C193</f>
        <v/>
      </c>
      <c r="C178" t="str">
        <f>'様式４号（個表） '!D193</f>
        <v/>
      </c>
      <c r="D178" t="str">
        <f>'様式４号（個表） '!E193</f>
        <v/>
      </c>
      <c r="E178" t="str">
        <f>'様式４号（個表） '!F193</f>
        <v/>
      </c>
      <c r="F178" t="str">
        <f>'様式第２号　基本情報入力シート'!AC230</f>
        <v/>
      </c>
      <c r="G178" t="str">
        <f>'様式４号（個表） '!G193</f>
        <v/>
      </c>
      <c r="H178" t="str">
        <f>'様式４号（個表） '!H193</f>
        <v/>
      </c>
      <c r="I178" t="str">
        <f>'様式４号（個表） '!I193</f>
        <v/>
      </c>
      <c r="J178">
        <f>'様式４号（個表） '!J193</f>
        <v>0</v>
      </c>
      <c r="K178">
        <f>'様式４号（個表） '!K193</f>
        <v>0</v>
      </c>
      <c r="L178">
        <f>'様式４号（個表） '!L193</f>
        <v>0</v>
      </c>
      <c r="M178" t="str">
        <f>'様式４号（個表） '!M193</f>
        <v/>
      </c>
      <c r="N178" t="str">
        <f>'様式４号（個表） '!N193</f>
        <v/>
      </c>
      <c r="O178" t="str">
        <f>'様式４号（個表） '!O193</f>
        <v>令和７年12月</v>
      </c>
    </row>
    <row r="179" spans="1:15">
      <c r="A179" t="str">
        <f>'様式４号（個表） '!B194</f>
        <v/>
      </c>
      <c r="B179" t="str">
        <f>'様式４号（個表） '!C194</f>
        <v/>
      </c>
      <c r="C179" t="str">
        <f>'様式４号（個表） '!D194</f>
        <v/>
      </c>
      <c r="D179" t="str">
        <f>'様式４号（個表） '!E194</f>
        <v/>
      </c>
      <c r="E179" t="str">
        <f>'様式４号（個表） '!F194</f>
        <v/>
      </c>
      <c r="F179" t="str">
        <f>'様式第２号　基本情報入力シート'!AC231</f>
        <v/>
      </c>
      <c r="G179" t="str">
        <f>'様式４号（個表） '!G194</f>
        <v/>
      </c>
      <c r="H179" t="str">
        <f>'様式４号（個表） '!H194</f>
        <v/>
      </c>
      <c r="I179" t="str">
        <f>'様式４号（個表） '!I194</f>
        <v/>
      </c>
      <c r="J179">
        <f>'様式４号（個表） '!J194</f>
        <v>0</v>
      </c>
      <c r="K179">
        <f>'様式４号（個表） '!K194</f>
        <v>0</v>
      </c>
      <c r="L179">
        <f>'様式４号（個表） '!L194</f>
        <v>0</v>
      </c>
      <c r="M179" t="str">
        <f>'様式４号（個表） '!M194</f>
        <v/>
      </c>
      <c r="N179" t="str">
        <f>'様式４号（個表） '!N194</f>
        <v/>
      </c>
      <c r="O179" t="str">
        <f>'様式４号（個表） '!O194</f>
        <v>令和７年12月</v>
      </c>
    </row>
    <row r="180" spans="1:15">
      <c r="A180" t="str">
        <f>'様式４号（個表） '!B195</f>
        <v/>
      </c>
      <c r="B180" t="str">
        <f>'様式４号（個表） '!C195</f>
        <v/>
      </c>
      <c r="C180" t="str">
        <f>'様式４号（個表） '!D195</f>
        <v/>
      </c>
      <c r="D180" t="str">
        <f>'様式４号（個表） '!E195</f>
        <v/>
      </c>
      <c r="E180" t="str">
        <f>'様式４号（個表） '!F195</f>
        <v/>
      </c>
      <c r="F180" t="str">
        <f>'様式第２号　基本情報入力シート'!AC232</f>
        <v/>
      </c>
      <c r="G180" t="str">
        <f>'様式４号（個表） '!G195</f>
        <v/>
      </c>
      <c r="H180" t="str">
        <f>'様式４号（個表） '!H195</f>
        <v/>
      </c>
      <c r="I180" t="str">
        <f>'様式４号（個表） '!I195</f>
        <v/>
      </c>
      <c r="J180">
        <f>'様式４号（個表） '!J195</f>
        <v>0</v>
      </c>
      <c r="K180">
        <f>'様式４号（個表） '!K195</f>
        <v>0</v>
      </c>
      <c r="L180">
        <f>'様式４号（個表） '!L195</f>
        <v>0</v>
      </c>
      <c r="M180" t="str">
        <f>'様式４号（個表） '!M195</f>
        <v/>
      </c>
      <c r="N180" t="str">
        <f>'様式４号（個表） '!N195</f>
        <v/>
      </c>
      <c r="O180" t="str">
        <f>'様式４号（個表） '!O195</f>
        <v>令和７年12月</v>
      </c>
    </row>
    <row r="181" spans="1:15">
      <c r="A181" t="str">
        <f>'様式４号（個表） '!B196</f>
        <v/>
      </c>
      <c r="B181" t="str">
        <f>'様式４号（個表） '!C196</f>
        <v/>
      </c>
      <c r="C181" t="str">
        <f>'様式４号（個表） '!D196</f>
        <v/>
      </c>
      <c r="D181" t="str">
        <f>'様式４号（個表） '!E196</f>
        <v/>
      </c>
      <c r="E181" t="str">
        <f>'様式４号（個表） '!F196</f>
        <v/>
      </c>
      <c r="F181" t="str">
        <f>'様式第２号　基本情報入力シート'!AC233</f>
        <v/>
      </c>
      <c r="G181" t="str">
        <f>'様式４号（個表） '!G196</f>
        <v/>
      </c>
      <c r="H181" t="str">
        <f>'様式４号（個表） '!H196</f>
        <v/>
      </c>
      <c r="I181" t="str">
        <f>'様式４号（個表） '!I196</f>
        <v/>
      </c>
      <c r="J181">
        <f>'様式４号（個表） '!J196</f>
        <v>0</v>
      </c>
      <c r="K181">
        <f>'様式４号（個表） '!K196</f>
        <v>0</v>
      </c>
      <c r="L181">
        <f>'様式４号（個表） '!L196</f>
        <v>0</v>
      </c>
      <c r="M181" t="str">
        <f>'様式４号（個表） '!M196</f>
        <v/>
      </c>
      <c r="N181" t="str">
        <f>'様式４号（個表） '!N196</f>
        <v/>
      </c>
      <c r="O181" t="str">
        <f>'様式４号（個表） '!O196</f>
        <v>令和７年12月</v>
      </c>
    </row>
    <row r="182" spans="1:15">
      <c r="A182" t="str">
        <f>'様式４号（個表） '!B197</f>
        <v/>
      </c>
      <c r="B182" t="str">
        <f>'様式４号（個表） '!C197</f>
        <v/>
      </c>
      <c r="C182" t="str">
        <f>'様式４号（個表） '!D197</f>
        <v/>
      </c>
      <c r="D182" t="str">
        <f>'様式４号（個表） '!E197</f>
        <v/>
      </c>
      <c r="E182" t="str">
        <f>'様式４号（個表） '!F197</f>
        <v/>
      </c>
      <c r="F182" t="str">
        <f>'様式第２号　基本情報入力シート'!AC234</f>
        <v/>
      </c>
      <c r="G182" t="str">
        <f>'様式４号（個表） '!G197</f>
        <v/>
      </c>
      <c r="H182" t="str">
        <f>'様式４号（個表） '!H197</f>
        <v/>
      </c>
      <c r="I182" t="str">
        <f>'様式４号（個表） '!I197</f>
        <v/>
      </c>
      <c r="J182">
        <f>'様式４号（個表） '!J197</f>
        <v>0</v>
      </c>
      <c r="K182">
        <f>'様式４号（個表） '!K197</f>
        <v>0</v>
      </c>
      <c r="L182">
        <f>'様式４号（個表） '!L197</f>
        <v>0</v>
      </c>
      <c r="M182" t="str">
        <f>'様式４号（個表） '!M197</f>
        <v/>
      </c>
      <c r="N182" t="str">
        <f>'様式４号（個表） '!N197</f>
        <v/>
      </c>
      <c r="O182" t="str">
        <f>'様式４号（個表） '!O197</f>
        <v>令和７年12月</v>
      </c>
    </row>
    <row r="183" spans="1:15">
      <c r="A183" t="str">
        <f>'様式４号（個表） '!B198</f>
        <v/>
      </c>
      <c r="B183" t="str">
        <f>'様式４号（個表） '!C198</f>
        <v/>
      </c>
      <c r="C183" t="str">
        <f>'様式４号（個表） '!D198</f>
        <v/>
      </c>
      <c r="D183" t="str">
        <f>'様式４号（個表） '!E198</f>
        <v/>
      </c>
      <c r="E183" t="str">
        <f>'様式４号（個表） '!F198</f>
        <v/>
      </c>
      <c r="F183" t="str">
        <f>'様式第２号　基本情報入力シート'!AC235</f>
        <v/>
      </c>
      <c r="G183" t="str">
        <f>'様式４号（個表） '!G198</f>
        <v/>
      </c>
      <c r="H183" t="str">
        <f>'様式４号（個表） '!H198</f>
        <v/>
      </c>
      <c r="I183" t="str">
        <f>'様式４号（個表） '!I198</f>
        <v/>
      </c>
      <c r="J183">
        <f>'様式４号（個表） '!J198</f>
        <v>0</v>
      </c>
      <c r="K183">
        <f>'様式４号（個表） '!K198</f>
        <v>0</v>
      </c>
      <c r="L183">
        <f>'様式４号（個表） '!L198</f>
        <v>0</v>
      </c>
      <c r="M183" t="str">
        <f>'様式４号（個表） '!M198</f>
        <v/>
      </c>
      <c r="N183" t="str">
        <f>'様式４号（個表） '!N198</f>
        <v/>
      </c>
      <c r="O183" t="str">
        <f>'様式４号（個表） '!O198</f>
        <v>令和７年12月</v>
      </c>
    </row>
    <row r="184" spans="1:15">
      <c r="A184" t="str">
        <f>'様式４号（個表） '!B199</f>
        <v/>
      </c>
      <c r="B184" t="str">
        <f>'様式４号（個表） '!C199</f>
        <v/>
      </c>
      <c r="C184" t="str">
        <f>'様式４号（個表） '!D199</f>
        <v/>
      </c>
      <c r="D184" t="str">
        <f>'様式４号（個表） '!E199</f>
        <v/>
      </c>
      <c r="E184" t="str">
        <f>'様式４号（個表） '!F199</f>
        <v/>
      </c>
      <c r="F184" t="str">
        <f>'様式第２号　基本情報入力シート'!AC236</f>
        <v/>
      </c>
      <c r="G184" t="str">
        <f>'様式４号（個表） '!G199</f>
        <v/>
      </c>
      <c r="H184" t="str">
        <f>'様式４号（個表） '!H199</f>
        <v/>
      </c>
      <c r="I184" t="str">
        <f>'様式４号（個表） '!I199</f>
        <v/>
      </c>
      <c r="J184">
        <f>'様式４号（個表） '!J199</f>
        <v>0</v>
      </c>
      <c r="K184">
        <f>'様式４号（個表） '!K199</f>
        <v>0</v>
      </c>
      <c r="L184">
        <f>'様式４号（個表） '!L199</f>
        <v>0</v>
      </c>
      <c r="M184" t="str">
        <f>'様式４号（個表） '!M199</f>
        <v/>
      </c>
      <c r="N184" t="str">
        <f>'様式４号（個表） '!N199</f>
        <v/>
      </c>
      <c r="O184" t="str">
        <f>'様式４号（個表） '!O199</f>
        <v>令和７年12月</v>
      </c>
    </row>
    <row r="185" spans="1:15">
      <c r="A185" t="str">
        <f>'様式４号（個表） '!B200</f>
        <v/>
      </c>
      <c r="B185" t="str">
        <f>'様式４号（個表） '!C200</f>
        <v/>
      </c>
      <c r="C185" t="str">
        <f>'様式４号（個表） '!D200</f>
        <v/>
      </c>
      <c r="D185" t="str">
        <f>'様式４号（個表） '!E200</f>
        <v/>
      </c>
      <c r="E185" t="str">
        <f>'様式４号（個表） '!F200</f>
        <v/>
      </c>
      <c r="F185" t="str">
        <f>'様式第２号　基本情報入力シート'!AC237</f>
        <v/>
      </c>
      <c r="G185" t="str">
        <f>'様式４号（個表） '!G200</f>
        <v/>
      </c>
      <c r="H185" t="str">
        <f>'様式４号（個表） '!H200</f>
        <v/>
      </c>
      <c r="I185" t="str">
        <f>'様式４号（個表） '!I200</f>
        <v/>
      </c>
      <c r="J185">
        <f>'様式４号（個表） '!J200</f>
        <v>0</v>
      </c>
      <c r="K185">
        <f>'様式４号（個表） '!K200</f>
        <v>0</v>
      </c>
      <c r="L185">
        <f>'様式４号（個表） '!L200</f>
        <v>0</v>
      </c>
      <c r="M185" t="str">
        <f>'様式４号（個表） '!M200</f>
        <v/>
      </c>
      <c r="N185" t="str">
        <f>'様式４号（個表） '!N200</f>
        <v/>
      </c>
      <c r="O185" t="str">
        <f>'様式４号（個表） '!O200</f>
        <v>令和７年12月</v>
      </c>
    </row>
    <row r="186" spans="1:15">
      <c r="A186" t="str">
        <f>'様式４号（個表） '!B201</f>
        <v/>
      </c>
      <c r="B186" t="str">
        <f>'様式４号（個表） '!C201</f>
        <v/>
      </c>
      <c r="C186" t="str">
        <f>'様式４号（個表） '!D201</f>
        <v/>
      </c>
      <c r="D186" t="str">
        <f>'様式４号（個表） '!E201</f>
        <v/>
      </c>
      <c r="E186" t="str">
        <f>'様式４号（個表） '!F201</f>
        <v/>
      </c>
      <c r="F186" t="str">
        <f>'様式第２号　基本情報入力シート'!AC238</f>
        <v/>
      </c>
      <c r="G186" t="str">
        <f>'様式４号（個表） '!G201</f>
        <v/>
      </c>
      <c r="H186" t="str">
        <f>'様式４号（個表） '!H201</f>
        <v/>
      </c>
      <c r="I186" t="str">
        <f>'様式４号（個表） '!I201</f>
        <v/>
      </c>
      <c r="J186">
        <f>'様式４号（個表） '!J201</f>
        <v>0</v>
      </c>
      <c r="K186">
        <f>'様式４号（個表） '!K201</f>
        <v>0</v>
      </c>
      <c r="L186">
        <f>'様式４号（個表） '!L201</f>
        <v>0</v>
      </c>
      <c r="M186" t="str">
        <f>'様式４号（個表） '!M201</f>
        <v/>
      </c>
      <c r="N186" t="str">
        <f>'様式４号（個表） '!N201</f>
        <v/>
      </c>
      <c r="O186" t="str">
        <f>'様式４号（個表） '!O201</f>
        <v>令和７年12月</v>
      </c>
    </row>
    <row r="187" spans="1:15">
      <c r="A187" t="str">
        <f>'様式４号（個表） '!B202</f>
        <v/>
      </c>
      <c r="B187" t="str">
        <f>'様式４号（個表） '!C202</f>
        <v/>
      </c>
      <c r="C187" t="str">
        <f>'様式４号（個表） '!D202</f>
        <v/>
      </c>
      <c r="D187" t="str">
        <f>'様式４号（個表） '!E202</f>
        <v/>
      </c>
      <c r="E187" t="str">
        <f>'様式４号（個表） '!F202</f>
        <v/>
      </c>
      <c r="F187" t="str">
        <f>'様式第２号　基本情報入力シート'!AC239</f>
        <v/>
      </c>
      <c r="G187" t="str">
        <f>'様式４号（個表） '!G202</f>
        <v/>
      </c>
      <c r="H187" t="str">
        <f>'様式４号（個表） '!H202</f>
        <v/>
      </c>
      <c r="I187" t="str">
        <f>'様式４号（個表） '!I202</f>
        <v/>
      </c>
      <c r="J187">
        <f>'様式４号（個表） '!J202</f>
        <v>0</v>
      </c>
      <c r="K187">
        <f>'様式４号（個表） '!K202</f>
        <v>0</v>
      </c>
      <c r="L187">
        <f>'様式４号（個表） '!L202</f>
        <v>0</v>
      </c>
      <c r="M187" t="str">
        <f>'様式４号（個表） '!M202</f>
        <v/>
      </c>
      <c r="N187" t="str">
        <f>'様式４号（個表） '!N202</f>
        <v/>
      </c>
      <c r="O187" t="str">
        <f>'様式４号（個表） '!O202</f>
        <v>令和７年12月</v>
      </c>
    </row>
    <row r="188" spans="1:15">
      <c r="A188" t="str">
        <f>'様式４号（個表） '!B203</f>
        <v/>
      </c>
      <c r="B188" t="str">
        <f>'様式４号（個表） '!C203</f>
        <v/>
      </c>
      <c r="C188" t="str">
        <f>'様式４号（個表） '!D203</f>
        <v/>
      </c>
      <c r="D188" t="str">
        <f>'様式４号（個表） '!E203</f>
        <v/>
      </c>
      <c r="E188" t="str">
        <f>'様式４号（個表） '!F203</f>
        <v/>
      </c>
      <c r="F188" t="str">
        <f>'様式第２号　基本情報入力シート'!AC240</f>
        <v/>
      </c>
      <c r="G188" t="str">
        <f>'様式４号（個表） '!G203</f>
        <v/>
      </c>
      <c r="H188" t="str">
        <f>'様式４号（個表） '!H203</f>
        <v/>
      </c>
      <c r="I188" t="str">
        <f>'様式４号（個表） '!I203</f>
        <v/>
      </c>
      <c r="J188">
        <f>'様式４号（個表） '!J203</f>
        <v>0</v>
      </c>
      <c r="K188">
        <f>'様式４号（個表） '!K203</f>
        <v>0</v>
      </c>
      <c r="L188">
        <f>'様式４号（個表） '!L203</f>
        <v>0</v>
      </c>
      <c r="M188" t="str">
        <f>'様式４号（個表） '!M203</f>
        <v/>
      </c>
      <c r="N188" t="str">
        <f>'様式４号（個表） '!N203</f>
        <v/>
      </c>
      <c r="O188" t="str">
        <f>'様式４号（個表） '!O203</f>
        <v>令和７年12月</v>
      </c>
    </row>
    <row r="189" spans="1:15">
      <c r="A189" t="str">
        <f>'様式４号（個表） '!B204</f>
        <v/>
      </c>
      <c r="B189" t="str">
        <f>'様式４号（個表） '!C204</f>
        <v/>
      </c>
      <c r="C189" t="str">
        <f>'様式４号（個表） '!D204</f>
        <v/>
      </c>
      <c r="D189" t="str">
        <f>'様式４号（個表） '!E204</f>
        <v/>
      </c>
      <c r="E189" t="str">
        <f>'様式４号（個表） '!F204</f>
        <v/>
      </c>
      <c r="F189" t="str">
        <f>'様式第２号　基本情報入力シート'!AC241</f>
        <v/>
      </c>
      <c r="G189" t="str">
        <f>'様式４号（個表） '!G204</f>
        <v/>
      </c>
      <c r="H189" t="str">
        <f>'様式４号（個表） '!H204</f>
        <v/>
      </c>
      <c r="I189" t="str">
        <f>'様式４号（個表） '!I204</f>
        <v/>
      </c>
      <c r="J189">
        <f>'様式４号（個表） '!J204</f>
        <v>0</v>
      </c>
      <c r="K189">
        <f>'様式４号（個表） '!K204</f>
        <v>0</v>
      </c>
      <c r="L189">
        <f>'様式４号（個表） '!L204</f>
        <v>0</v>
      </c>
      <c r="M189" t="str">
        <f>'様式４号（個表） '!M204</f>
        <v/>
      </c>
      <c r="N189" t="str">
        <f>'様式４号（個表） '!N204</f>
        <v/>
      </c>
      <c r="O189" t="str">
        <f>'様式４号（個表） '!O204</f>
        <v>令和７年12月</v>
      </c>
    </row>
    <row r="190" spans="1:15">
      <c r="A190" t="str">
        <f>'様式４号（個表） '!B205</f>
        <v/>
      </c>
      <c r="B190" t="str">
        <f>'様式４号（個表） '!C205</f>
        <v/>
      </c>
      <c r="C190" t="str">
        <f>'様式４号（個表） '!D205</f>
        <v/>
      </c>
      <c r="D190" t="str">
        <f>'様式４号（個表） '!E205</f>
        <v/>
      </c>
      <c r="E190" t="str">
        <f>'様式４号（個表） '!F205</f>
        <v/>
      </c>
      <c r="F190" t="str">
        <f>'様式第２号　基本情報入力シート'!AC242</f>
        <v/>
      </c>
      <c r="G190" t="str">
        <f>'様式４号（個表） '!G205</f>
        <v/>
      </c>
      <c r="H190" t="str">
        <f>'様式４号（個表） '!H205</f>
        <v/>
      </c>
      <c r="I190" t="str">
        <f>'様式４号（個表） '!I205</f>
        <v/>
      </c>
      <c r="J190">
        <f>'様式４号（個表） '!J205</f>
        <v>0</v>
      </c>
      <c r="K190">
        <f>'様式４号（個表） '!K205</f>
        <v>0</v>
      </c>
      <c r="L190">
        <f>'様式４号（個表） '!L205</f>
        <v>0</v>
      </c>
      <c r="M190" t="str">
        <f>'様式４号（個表） '!M205</f>
        <v/>
      </c>
      <c r="N190" t="str">
        <f>'様式４号（個表） '!N205</f>
        <v/>
      </c>
      <c r="O190" t="str">
        <f>'様式４号（個表） '!O205</f>
        <v>令和７年12月</v>
      </c>
    </row>
    <row r="191" spans="1:15">
      <c r="A191" t="str">
        <f>'様式４号（個表） '!B206</f>
        <v/>
      </c>
      <c r="B191" t="str">
        <f>'様式４号（個表） '!C206</f>
        <v/>
      </c>
      <c r="C191" t="str">
        <f>'様式４号（個表） '!D206</f>
        <v/>
      </c>
      <c r="D191" t="str">
        <f>'様式４号（個表） '!E206</f>
        <v/>
      </c>
      <c r="E191" t="str">
        <f>'様式４号（個表） '!F206</f>
        <v/>
      </c>
      <c r="F191" t="str">
        <f>'様式第２号　基本情報入力シート'!AC243</f>
        <v/>
      </c>
      <c r="G191" t="str">
        <f>'様式４号（個表） '!G206</f>
        <v/>
      </c>
      <c r="H191" t="str">
        <f>'様式４号（個表） '!H206</f>
        <v/>
      </c>
      <c r="I191" t="str">
        <f>'様式４号（個表） '!I206</f>
        <v/>
      </c>
      <c r="J191">
        <f>'様式４号（個表） '!J206</f>
        <v>0</v>
      </c>
      <c r="K191">
        <f>'様式４号（個表） '!K206</f>
        <v>0</v>
      </c>
      <c r="L191">
        <f>'様式４号（個表） '!L206</f>
        <v>0</v>
      </c>
      <c r="M191" t="str">
        <f>'様式４号（個表） '!M206</f>
        <v/>
      </c>
      <c r="N191" t="str">
        <f>'様式４号（個表） '!N206</f>
        <v/>
      </c>
      <c r="O191" t="str">
        <f>'様式４号（個表） '!O206</f>
        <v>令和７年12月</v>
      </c>
    </row>
    <row r="192" spans="1:15">
      <c r="A192" t="str">
        <f>'様式４号（個表） '!B207</f>
        <v/>
      </c>
      <c r="B192" t="str">
        <f>'様式４号（個表） '!C207</f>
        <v/>
      </c>
      <c r="C192" t="str">
        <f>'様式４号（個表） '!D207</f>
        <v/>
      </c>
      <c r="D192" t="str">
        <f>'様式４号（個表） '!E207</f>
        <v/>
      </c>
      <c r="E192" t="str">
        <f>'様式４号（個表） '!F207</f>
        <v/>
      </c>
      <c r="F192" t="str">
        <f>'様式第２号　基本情報入力シート'!AC244</f>
        <v/>
      </c>
      <c r="G192" t="str">
        <f>'様式４号（個表） '!G207</f>
        <v/>
      </c>
      <c r="H192" t="str">
        <f>'様式４号（個表） '!H207</f>
        <v/>
      </c>
      <c r="I192" t="str">
        <f>'様式４号（個表） '!I207</f>
        <v/>
      </c>
      <c r="J192">
        <f>'様式４号（個表） '!J207</f>
        <v>0</v>
      </c>
      <c r="K192">
        <f>'様式４号（個表） '!K207</f>
        <v>0</v>
      </c>
      <c r="L192">
        <f>'様式４号（個表） '!L207</f>
        <v>0</v>
      </c>
      <c r="M192" t="str">
        <f>'様式４号（個表） '!M207</f>
        <v/>
      </c>
      <c r="N192" t="str">
        <f>'様式４号（個表） '!N207</f>
        <v/>
      </c>
      <c r="O192" t="str">
        <f>'様式４号（個表） '!O207</f>
        <v>令和７年12月</v>
      </c>
    </row>
    <row r="193" spans="1:15">
      <c r="A193" t="str">
        <f>'様式４号（個表） '!B208</f>
        <v/>
      </c>
      <c r="B193" t="str">
        <f>'様式４号（個表） '!C208</f>
        <v/>
      </c>
      <c r="C193" t="str">
        <f>'様式４号（個表） '!D208</f>
        <v/>
      </c>
      <c r="D193" t="str">
        <f>'様式４号（個表） '!E208</f>
        <v/>
      </c>
      <c r="E193" t="str">
        <f>'様式４号（個表） '!F208</f>
        <v/>
      </c>
      <c r="F193" t="str">
        <f>'様式第２号　基本情報入力シート'!AC245</f>
        <v/>
      </c>
      <c r="G193" t="str">
        <f>'様式４号（個表） '!G208</f>
        <v/>
      </c>
      <c r="H193" t="str">
        <f>'様式４号（個表） '!H208</f>
        <v/>
      </c>
      <c r="I193" t="str">
        <f>'様式４号（個表） '!I208</f>
        <v/>
      </c>
      <c r="J193">
        <f>'様式４号（個表） '!J208</f>
        <v>0</v>
      </c>
      <c r="K193">
        <f>'様式４号（個表） '!K208</f>
        <v>0</v>
      </c>
      <c r="L193">
        <f>'様式４号（個表） '!L208</f>
        <v>0</v>
      </c>
      <c r="M193" t="str">
        <f>'様式４号（個表） '!M208</f>
        <v/>
      </c>
      <c r="N193" t="str">
        <f>'様式４号（個表） '!N208</f>
        <v/>
      </c>
      <c r="O193" t="str">
        <f>'様式４号（個表） '!O208</f>
        <v>令和７年12月</v>
      </c>
    </row>
    <row r="194" spans="1:15">
      <c r="A194" t="str">
        <f>'様式４号（個表） '!B209</f>
        <v/>
      </c>
      <c r="B194" t="str">
        <f>'様式４号（個表） '!C209</f>
        <v/>
      </c>
      <c r="C194" t="str">
        <f>'様式４号（個表） '!D209</f>
        <v/>
      </c>
      <c r="D194" t="str">
        <f>'様式４号（個表） '!E209</f>
        <v/>
      </c>
      <c r="E194" t="str">
        <f>'様式４号（個表） '!F209</f>
        <v/>
      </c>
      <c r="F194" t="str">
        <f>'様式第２号　基本情報入力シート'!AC246</f>
        <v/>
      </c>
      <c r="G194" t="str">
        <f>'様式４号（個表） '!G209</f>
        <v/>
      </c>
      <c r="H194" t="str">
        <f>'様式４号（個表） '!H209</f>
        <v/>
      </c>
      <c r="I194" t="str">
        <f>'様式４号（個表） '!I209</f>
        <v/>
      </c>
      <c r="J194">
        <f>'様式４号（個表） '!J209</f>
        <v>0</v>
      </c>
      <c r="K194">
        <f>'様式４号（個表） '!K209</f>
        <v>0</v>
      </c>
      <c r="L194">
        <f>'様式４号（個表） '!L209</f>
        <v>0</v>
      </c>
      <c r="M194" t="str">
        <f>'様式４号（個表） '!M209</f>
        <v/>
      </c>
      <c r="N194" t="str">
        <f>'様式４号（個表） '!N209</f>
        <v/>
      </c>
      <c r="O194" t="str">
        <f>'様式４号（個表） '!O209</f>
        <v>令和７年12月</v>
      </c>
    </row>
    <row r="195" spans="1:15">
      <c r="A195" t="str">
        <f>'様式４号（個表） '!B210</f>
        <v/>
      </c>
      <c r="B195" t="str">
        <f>'様式４号（個表） '!C210</f>
        <v/>
      </c>
      <c r="C195" t="str">
        <f>'様式４号（個表） '!D210</f>
        <v/>
      </c>
      <c r="D195" t="str">
        <f>'様式４号（個表） '!E210</f>
        <v/>
      </c>
      <c r="E195" t="str">
        <f>'様式４号（個表） '!F210</f>
        <v/>
      </c>
      <c r="F195" t="str">
        <f>'様式第２号　基本情報入力シート'!AC247</f>
        <v/>
      </c>
      <c r="G195" t="str">
        <f>'様式４号（個表） '!G210</f>
        <v/>
      </c>
      <c r="H195" t="str">
        <f>'様式４号（個表） '!H210</f>
        <v/>
      </c>
      <c r="I195" t="str">
        <f>'様式４号（個表） '!I210</f>
        <v/>
      </c>
      <c r="J195">
        <f>'様式４号（個表） '!J210</f>
        <v>0</v>
      </c>
      <c r="K195">
        <f>'様式４号（個表） '!K210</f>
        <v>0</v>
      </c>
      <c r="L195">
        <f>'様式４号（個表） '!L210</f>
        <v>0</v>
      </c>
      <c r="M195" t="str">
        <f>'様式４号（個表） '!M210</f>
        <v/>
      </c>
      <c r="N195" t="str">
        <f>'様式４号（個表） '!N210</f>
        <v/>
      </c>
      <c r="O195" t="str">
        <f>'様式４号（個表） '!O210</f>
        <v>令和７年12月</v>
      </c>
    </row>
    <row r="196" spans="1:15">
      <c r="A196" t="str">
        <f>'様式４号（個表） '!B211</f>
        <v/>
      </c>
      <c r="B196" t="str">
        <f>'様式４号（個表） '!C211</f>
        <v/>
      </c>
      <c r="C196" t="str">
        <f>'様式４号（個表） '!D211</f>
        <v/>
      </c>
      <c r="D196" t="str">
        <f>'様式４号（個表） '!E211</f>
        <v/>
      </c>
      <c r="E196" t="str">
        <f>'様式４号（個表） '!F211</f>
        <v/>
      </c>
      <c r="F196" t="str">
        <f>'様式第２号　基本情報入力シート'!AC248</f>
        <v/>
      </c>
      <c r="G196" t="str">
        <f>'様式４号（個表） '!G211</f>
        <v/>
      </c>
      <c r="H196" t="str">
        <f>'様式４号（個表） '!H211</f>
        <v/>
      </c>
      <c r="I196" t="str">
        <f>'様式４号（個表） '!I211</f>
        <v/>
      </c>
      <c r="J196">
        <f>'様式４号（個表） '!J211</f>
        <v>0</v>
      </c>
      <c r="K196">
        <f>'様式４号（個表） '!K211</f>
        <v>0</v>
      </c>
      <c r="L196">
        <f>'様式４号（個表） '!L211</f>
        <v>0</v>
      </c>
      <c r="M196" t="str">
        <f>'様式４号（個表） '!M211</f>
        <v/>
      </c>
      <c r="N196" t="str">
        <f>'様式４号（個表） '!N211</f>
        <v/>
      </c>
      <c r="O196" t="str">
        <f>'様式４号（個表） '!O211</f>
        <v>令和７年12月</v>
      </c>
    </row>
    <row r="197" spans="1:15">
      <c r="A197" t="str">
        <f>'様式４号（個表） '!B212</f>
        <v/>
      </c>
      <c r="B197" t="str">
        <f>'様式４号（個表） '!C212</f>
        <v/>
      </c>
      <c r="C197" t="str">
        <f>'様式４号（個表） '!D212</f>
        <v/>
      </c>
      <c r="D197" t="str">
        <f>'様式４号（個表） '!E212</f>
        <v/>
      </c>
      <c r="E197" t="str">
        <f>'様式４号（個表） '!F212</f>
        <v/>
      </c>
      <c r="F197" t="str">
        <f>'様式第２号　基本情報入力シート'!AC249</f>
        <v/>
      </c>
      <c r="G197" t="str">
        <f>'様式４号（個表） '!G212</f>
        <v/>
      </c>
      <c r="H197" t="str">
        <f>'様式４号（個表） '!H212</f>
        <v/>
      </c>
      <c r="I197" t="str">
        <f>'様式４号（個表） '!I212</f>
        <v/>
      </c>
      <c r="J197">
        <f>'様式４号（個表） '!J212</f>
        <v>0</v>
      </c>
      <c r="K197">
        <f>'様式４号（個表） '!K212</f>
        <v>0</v>
      </c>
      <c r="L197">
        <f>'様式４号（個表） '!L212</f>
        <v>0</v>
      </c>
      <c r="M197" t="str">
        <f>'様式４号（個表） '!M212</f>
        <v/>
      </c>
      <c r="N197" t="str">
        <f>'様式４号（個表） '!N212</f>
        <v/>
      </c>
      <c r="O197" t="str">
        <f>'様式４号（個表） '!O212</f>
        <v>令和７年12月</v>
      </c>
    </row>
    <row r="198" spans="1:15">
      <c r="A198" t="str">
        <f>'様式４号（個表） '!B213</f>
        <v/>
      </c>
      <c r="B198" t="str">
        <f>'様式４号（個表） '!C213</f>
        <v/>
      </c>
      <c r="C198" t="str">
        <f>'様式４号（個表） '!D213</f>
        <v/>
      </c>
      <c r="D198" t="str">
        <f>'様式４号（個表） '!E213</f>
        <v/>
      </c>
      <c r="E198" t="str">
        <f>'様式４号（個表） '!F213</f>
        <v/>
      </c>
      <c r="F198" t="str">
        <f>'様式第２号　基本情報入力シート'!AC250</f>
        <v/>
      </c>
      <c r="G198" t="str">
        <f>'様式４号（個表） '!G213</f>
        <v/>
      </c>
      <c r="H198" t="str">
        <f>'様式４号（個表） '!H213</f>
        <v/>
      </c>
      <c r="I198" t="str">
        <f>'様式４号（個表） '!I213</f>
        <v/>
      </c>
      <c r="J198">
        <f>'様式４号（個表） '!J213</f>
        <v>0</v>
      </c>
      <c r="K198">
        <f>'様式４号（個表） '!K213</f>
        <v>0</v>
      </c>
      <c r="L198">
        <f>'様式４号（個表） '!L213</f>
        <v>0</v>
      </c>
      <c r="M198" t="str">
        <f>'様式４号（個表） '!M213</f>
        <v/>
      </c>
      <c r="N198" t="str">
        <f>'様式４号（個表） '!N213</f>
        <v/>
      </c>
      <c r="O198" t="str">
        <f>'様式４号（個表） '!O213</f>
        <v>令和７年12月</v>
      </c>
    </row>
    <row r="199" spans="1:15">
      <c r="A199" t="str">
        <f>'様式４号（個表） '!B214</f>
        <v/>
      </c>
      <c r="B199" t="str">
        <f>'様式４号（個表） '!C214</f>
        <v/>
      </c>
      <c r="C199" t="str">
        <f>'様式４号（個表） '!D214</f>
        <v/>
      </c>
      <c r="D199" t="str">
        <f>'様式４号（個表） '!E214</f>
        <v/>
      </c>
      <c r="E199" t="str">
        <f>'様式４号（個表） '!F214</f>
        <v/>
      </c>
      <c r="F199" t="str">
        <f>'様式第２号　基本情報入力シート'!AC251</f>
        <v/>
      </c>
      <c r="G199" t="str">
        <f>'様式４号（個表） '!G214</f>
        <v/>
      </c>
      <c r="H199" t="str">
        <f>'様式４号（個表） '!H214</f>
        <v/>
      </c>
      <c r="I199" t="str">
        <f>'様式４号（個表） '!I214</f>
        <v/>
      </c>
      <c r="J199">
        <f>'様式４号（個表） '!J214</f>
        <v>0</v>
      </c>
      <c r="K199">
        <f>'様式４号（個表） '!K214</f>
        <v>0</v>
      </c>
      <c r="L199">
        <f>'様式４号（個表） '!L214</f>
        <v>0</v>
      </c>
      <c r="M199" t="str">
        <f>'様式４号（個表） '!M214</f>
        <v/>
      </c>
      <c r="N199" t="str">
        <f>'様式４号（個表） '!N214</f>
        <v/>
      </c>
      <c r="O199" t="str">
        <f>'様式４号（個表） '!O214</f>
        <v>令和７年12月</v>
      </c>
    </row>
    <row r="200" spans="1:15">
      <c r="A200" t="str">
        <f>'様式４号（個表） '!B215</f>
        <v/>
      </c>
      <c r="B200" t="str">
        <f>'様式４号（個表） '!C215</f>
        <v/>
      </c>
      <c r="C200" t="str">
        <f>'様式４号（個表） '!D215</f>
        <v/>
      </c>
      <c r="D200" t="str">
        <f>'様式４号（個表） '!E215</f>
        <v/>
      </c>
      <c r="E200" t="str">
        <f>'様式４号（個表） '!F215</f>
        <v/>
      </c>
      <c r="F200" t="str">
        <f>'様式第２号　基本情報入力シート'!AC252</f>
        <v/>
      </c>
      <c r="G200" t="str">
        <f>'様式４号（個表） '!G215</f>
        <v/>
      </c>
      <c r="H200" t="str">
        <f>'様式４号（個表） '!H215</f>
        <v/>
      </c>
      <c r="I200" t="str">
        <f>'様式４号（個表） '!I215</f>
        <v/>
      </c>
      <c r="J200">
        <f>'様式４号（個表） '!J215</f>
        <v>0</v>
      </c>
      <c r="K200">
        <f>'様式４号（個表） '!K215</f>
        <v>0</v>
      </c>
      <c r="L200">
        <f>'様式４号（個表） '!L215</f>
        <v>0</v>
      </c>
      <c r="M200" t="str">
        <f>'様式４号（個表） '!M215</f>
        <v/>
      </c>
      <c r="N200" t="str">
        <f>'様式４号（個表） '!N215</f>
        <v/>
      </c>
      <c r="O200" t="str">
        <f>'様式４号（個表） '!O215</f>
        <v>令和７年12月</v>
      </c>
    </row>
    <row r="201" spans="1:15">
      <c r="A201" t="str">
        <f>'様式４号（個表） '!B216</f>
        <v/>
      </c>
      <c r="B201" t="str">
        <f>'様式４号（個表） '!C216</f>
        <v/>
      </c>
      <c r="C201" t="str">
        <f>'様式４号（個表） '!D216</f>
        <v/>
      </c>
      <c r="D201" t="str">
        <f>'様式４号（個表） '!E216</f>
        <v/>
      </c>
      <c r="E201" t="str">
        <f>'様式４号（個表） '!F216</f>
        <v/>
      </c>
      <c r="F201" t="str">
        <f>'様式第２号　基本情報入力シート'!AC253</f>
        <v/>
      </c>
      <c r="G201" t="str">
        <f>'様式４号（個表） '!G216</f>
        <v/>
      </c>
      <c r="H201" t="str">
        <f>'様式４号（個表） '!H216</f>
        <v/>
      </c>
      <c r="I201" t="str">
        <f>'様式４号（個表） '!I216</f>
        <v/>
      </c>
      <c r="J201">
        <f>'様式４号（個表） '!J216</f>
        <v>0</v>
      </c>
      <c r="K201">
        <f>'様式４号（個表） '!K216</f>
        <v>0</v>
      </c>
      <c r="L201">
        <f>'様式４号（個表） '!L216</f>
        <v>0</v>
      </c>
      <c r="M201" t="str">
        <f>'様式４号（個表） '!M216</f>
        <v/>
      </c>
      <c r="N201" t="str">
        <f>'様式４号（個表） '!N216</f>
        <v/>
      </c>
      <c r="O201" t="str">
        <f>'様式４号（個表） '!O216</f>
        <v>令和７年12月</v>
      </c>
    </row>
    <row r="202" spans="1:15">
      <c r="A202" t="str">
        <f>'様式４号（個表） '!B217</f>
        <v/>
      </c>
      <c r="B202" t="str">
        <f>'様式４号（個表） '!C217</f>
        <v/>
      </c>
      <c r="C202" t="str">
        <f>'様式４号（個表） '!D217</f>
        <v/>
      </c>
      <c r="D202" t="str">
        <f>'様式４号（個表） '!E217</f>
        <v/>
      </c>
      <c r="E202" t="str">
        <f>'様式４号（個表） '!F217</f>
        <v/>
      </c>
      <c r="F202" t="str">
        <f>'様式第２号　基本情報入力シート'!AC254</f>
        <v/>
      </c>
      <c r="G202" t="str">
        <f>'様式４号（個表） '!G217</f>
        <v/>
      </c>
      <c r="H202" t="str">
        <f>'様式４号（個表） '!H217</f>
        <v/>
      </c>
      <c r="I202" t="str">
        <f>'様式４号（個表） '!I217</f>
        <v/>
      </c>
      <c r="J202">
        <f>'様式４号（個表） '!J217</f>
        <v>0</v>
      </c>
      <c r="K202">
        <f>'様式４号（個表） '!K217</f>
        <v>0</v>
      </c>
      <c r="L202">
        <f>'様式４号（個表） '!L217</f>
        <v>0</v>
      </c>
      <c r="M202" t="str">
        <f>'様式４号（個表） '!M217</f>
        <v/>
      </c>
      <c r="N202" t="str">
        <f>'様式４号（個表） '!N217</f>
        <v/>
      </c>
      <c r="O202" t="str">
        <f>'様式４号（個表） '!O217</f>
        <v>令和７年12月</v>
      </c>
    </row>
    <row r="203" spans="1:15">
      <c r="A203" t="str">
        <f>'様式４号（個表） '!B218</f>
        <v/>
      </c>
      <c r="B203" t="str">
        <f>'様式４号（個表） '!C218</f>
        <v/>
      </c>
      <c r="C203" t="str">
        <f>'様式４号（個表） '!D218</f>
        <v/>
      </c>
      <c r="D203" t="str">
        <f>'様式４号（個表） '!E218</f>
        <v/>
      </c>
      <c r="E203" t="str">
        <f>'様式４号（個表） '!F218</f>
        <v/>
      </c>
      <c r="F203" t="str">
        <f>'様式第２号　基本情報入力シート'!AC255</f>
        <v/>
      </c>
      <c r="G203" t="str">
        <f>'様式４号（個表） '!G218</f>
        <v/>
      </c>
      <c r="H203" t="str">
        <f>'様式４号（個表） '!H218</f>
        <v/>
      </c>
      <c r="I203" t="str">
        <f>'様式４号（個表） '!I218</f>
        <v/>
      </c>
      <c r="J203">
        <f>'様式４号（個表） '!J218</f>
        <v>0</v>
      </c>
      <c r="K203">
        <f>'様式４号（個表） '!K218</f>
        <v>0</v>
      </c>
      <c r="L203">
        <f>'様式４号（個表） '!L218</f>
        <v>0</v>
      </c>
      <c r="M203" t="str">
        <f>'様式４号（個表） '!M218</f>
        <v/>
      </c>
      <c r="N203" t="str">
        <f>'様式４号（個表） '!N218</f>
        <v/>
      </c>
      <c r="O203" t="str">
        <f>'様式４号（個表） '!O218</f>
        <v>令和７年12月</v>
      </c>
    </row>
    <row r="204" spans="1:15">
      <c r="A204" t="str">
        <f>'様式４号（個表） '!B219</f>
        <v/>
      </c>
      <c r="B204" t="str">
        <f>'様式４号（個表） '!C219</f>
        <v/>
      </c>
      <c r="C204" t="str">
        <f>'様式４号（個表） '!D219</f>
        <v/>
      </c>
      <c r="D204" t="str">
        <f>'様式４号（個表） '!E219</f>
        <v/>
      </c>
      <c r="E204" t="str">
        <f>'様式４号（個表） '!F219</f>
        <v/>
      </c>
      <c r="F204" t="str">
        <f>'様式第２号　基本情報入力シート'!AC256</f>
        <v/>
      </c>
      <c r="G204" t="str">
        <f>'様式４号（個表） '!G219</f>
        <v/>
      </c>
      <c r="H204" t="str">
        <f>'様式４号（個表） '!H219</f>
        <v/>
      </c>
      <c r="I204" t="str">
        <f>'様式４号（個表） '!I219</f>
        <v/>
      </c>
      <c r="J204">
        <f>'様式４号（個表） '!J219</f>
        <v>0</v>
      </c>
      <c r="K204">
        <f>'様式４号（個表） '!K219</f>
        <v>0</v>
      </c>
      <c r="L204">
        <f>'様式４号（個表） '!L219</f>
        <v>0</v>
      </c>
      <c r="M204" t="str">
        <f>'様式４号（個表） '!M219</f>
        <v/>
      </c>
      <c r="N204" t="str">
        <f>'様式４号（個表） '!N219</f>
        <v/>
      </c>
      <c r="O204" t="str">
        <f>'様式４号（個表） '!O219</f>
        <v>令和７年12月</v>
      </c>
    </row>
    <row r="205" spans="1:15">
      <c r="A205" t="str">
        <f>'様式４号（個表） '!B220</f>
        <v/>
      </c>
      <c r="B205" t="str">
        <f>'様式４号（個表） '!C220</f>
        <v/>
      </c>
      <c r="C205" t="str">
        <f>'様式４号（個表） '!D220</f>
        <v/>
      </c>
      <c r="D205" t="str">
        <f>'様式４号（個表） '!E220</f>
        <v/>
      </c>
      <c r="E205" t="str">
        <f>'様式４号（個表） '!F220</f>
        <v/>
      </c>
      <c r="F205" t="str">
        <f>'様式第２号　基本情報入力シート'!AC257</f>
        <v/>
      </c>
      <c r="G205" t="str">
        <f>'様式４号（個表） '!G220</f>
        <v/>
      </c>
      <c r="H205" t="str">
        <f>'様式４号（個表） '!H220</f>
        <v/>
      </c>
      <c r="I205" t="str">
        <f>'様式４号（個表） '!I220</f>
        <v/>
      </c>
      <c r="J205">
        <f>'様式４号（個表） '!J220</f>
        <v>0</v>
      </c>
      <c r="K205">
        <f>'様式４号（個表） '!K220</f>
        <v>0</v>
      </c>
      <c r="L205">
        <f>'様式４号（個表） '!L220</f>
        <v>0</v>
      </c>
      <c r="M205" t="str">
        <f>'様式４号（個表） '!M220</f>
        <v/>
      </c>
      <c r="N205" t="str">
        <f>'様式４号（個表） '!N220</f>
        <v/>
      </c>
      <c r="O205" t="str">
        <f>'様式４号（個表） '!O220</f>
        <v>令和７年12月</v>
      </c>
    </row>
    <row r="206" spans="1:15">
      <c r="A206" t="str">
        <f>'様式４号（個表） '!B221</f>
        <v/>
      </c>
      <c r="B206" t="str">
        <f>'様式４号（個表） '!C221</f>
        <v/>
      </c>
      <c r="C206" t="str">
        <f>'様式４号（個表） '!D221</f>
        <v/>
      </c>
      <c r="D206" t="str">
        <f>'様式４号（個表） '!E221</f>
        <v/>
      </c>
      <c r="E206" t="str">
        <f>'様式４号（個表） '!F221</f>
        <v/>
      </c>
      <c r="F206" t="str">
        <f>'様式第２号　基本情報入力シート'!AC258</f>
        <v/>
      </c>
      <c r="G206" t="str">
        <f>'様式４号（個表） '!G221</f>
        <v/>
      </c>
      <c r="H206" t="str">
        <f>'様式４号（個表） '!H221</f>
        <v/>
      </c>
      <c r="I206" t="str">
        <f>'様式４号（個表） '!I221</f>
        <v/>
      </c>
      <c r="J206">
        <f>'様式４号（個表） '!J221</f>
        <v>0</v>
      </c>
      <c r="K206">
        <f>'様式４号（個表） '!K221</f>
        <v>0</v>
      </c>
      <c r="L206">
        <f>'様式４号（個表） '!L221</f>
        <v>0</v>
      </c>
      <c r="M206" t="str">
        <f>'様式４号（個表） '!M221</f>
        <v/>
      </c>
      <c r="N206" t="str">
        <f>'様式４号（個表） '!N221</f>
        <v/>
      </c>
      <c r="O206" t="str">
        <f>'様式４号（個表） '!O221</f>
        <v>令和７年12月</v>
      </c>
    </row>
    <row r="207" spans="1:15">
      <c r="A207" t="str">
        <f>'様式４号（個表） '!B222</f>
        <v/>
      </c>
      <c r="B207" t="str">
        <f>'様式４号（個表） '!C222</f>
        <v/>
      </c>
      <c r="C207" t="str">
        <f>'様式４号（個表） '!D222</f>
        <v/>
      </c>
      <c r="D207" t="str">
        <f>'様式４号（個表） '!E222</f>
        <v/>
      </c>
      <c r="E207" t="str">
        <f>'様式４号（個表） '!F222</f>
        <v/>
      </c>
      <c r="F207" t="str">
        <f>'様式第２号　基本情報入力シート'!AC259</f>
        <v/>
      </c>
      <c r="G207" t="str">
        <f>'様式４号（個表） '!G222</f>
        <v/>
      </c>
      <c r="H207" t="str">
        <f>'様式４号（個表） '!H222</f>
        <v/>
      </c>
      <c r="I207" t="str">
        <f>'様式４号（個表） '!I222</f>
        <v/>
      </c>
      <c r="J207">
        <f>'様式４号（個表） '!J222</f>
        <v>0</v>
      </c>
      <c r="K207">
        <f>'様式４号（個表） '!K222</f>
        <v>0</v>
      </c>
      <c r="L207">
        <f>'様式４号（個表） '!L222</f>
        <v>0</v>
      </c>
      <c r="M207" t="str">
        <f>'様式４号（個表） '!M222</f>
        <v/>
      </c>
      <c r="N207" t="str">
        <f>'様式４号（個表） '!N222</f>
        <v/>
      </c>
      <c r="O207" t="str">
        <f>'様式４号（個表） '!O222</f>
        <v>令和７年12月</v>
      </c>
    </row>
    <row r="208" spans="1:15">
      <c r="A208" t="str">
        <f>'様式４号（個表） '!B223</f>
        <v/>
      </c>
      <c r="B208" t="str">
        <f>'様式４号（個表） '!C223</f>
        <v/>
      </c>
      <c r="C208" t="str">
        <f>'様式４号（個表） '!D223</f>
        <v/>
      </c>
      <c r="D208" t="str">
        <f>'様式４号（個表） '!E223</f>
        <v/>
      </c>
      <c r="E208" t="str">
        <f>'様式４号（個表） '!F223</f>
        <v/>
      </c>
      <c r="F208" t="str">
        <f>'様式第２号　基本情報入力シート'!AC260</f>
        <v/>
      </c>
      <c r="G208" t="str">
        <f>'様式４号（個表） '!G223</f>
        <v/>
      </c>
      <c r="H208" t="str">
        <f>'様式４号（個表） '!H223</f>
        <v/>
      </c>
      <c r="I208" t="str">
        <f>'様式４号（個表） '!I223</f>
        <v/>
      </c>
      <c r="J208">
        <f>'様式４号（個表） '!J223</f>
        <v>0</v>
      </c>
      <c r="K208">
        <f>'様式４号（個表） '!K223</f>
        <v>0</v>
      </c>
      <c r="L208">
        <f>'様式４号（個表） '!L223</f>
        <v>0</v>
      </c>
      <c r="M208" t="str">
        <f>'様式４号（個表） '!M223</f>
        <v/>
      </c>
      <c r="N208" t="str">
        <f>'様式４号（個表） '!N223</f>
        <v/>
      </c>
      <c r="O208" t="str">
        <f>'様式４号（個表） '!O223</f>
        <v>令和７年12月</v>
      </c>
    </row>
    <row r="209" spans="1:15">
      <c r="A209" t="str">
        <f>'様式４号（個表） '!B224</f>
        <v/>
      </c>
      <c r="B209" t="str">
        <f>'様式４号（個表） '!C224</f>
        <v/>
      </c>
      <c r="C209" t="str">
        <f>'様式４号（個表） '!D224</f>
        <v/>
      </c>
      <c r="D209" t="str">
        <f>'様式４号（個表） '!E224</f>
        <v/>
      </c>
      <c r="E209" t="str">
        <f>'様式４号（個表） '!F224</f>
        <v/>
      </c>
      <c r="F209" t="str">
        <f>'様式第２号　基本情報入力シート'!AC261</f>
        <v/>
      </c>
      <c r="G209" t="str">
        <f>'様式４号（個表） '!G224</f>
        <v/>
      </c>
      <c r="H209" t="str">
        <f>'様式４号（個表） '!H224</f>
        <v/>
      </c>
      <c r="I209" t="str">
        <f>'様式４号（個表） '!I224</f>
        <v/>
      </c>
      <c r="J209">
        <f>'様式４号（個表） '!J224</f>
        <v>0</v>
      </c>
      <c r="K209">
        <f>'様式４号（個表） '!K224</f>
        <v>0</v>
      </c>
      <c r="L209">
        <f>'様式４号（個表） '!L224</f>
        <v>0</v>
      </c>
      <c r="M209" t="str">
        <f>'様式４号（個表） '!M224</f>
        <v/>
      </c>
      <c r="N209" t="str">
        <f>'様式４号（個表） '!N224</f>
        <v/>
      </c>
      <c r="O209" t="str">
        <f>'様式４号（個表） '!O224</f>
        <v>令和７年12月</v>
      </c>
    </row>
    <row r="210" spans="1:15">
      <c r="A210" t="str">
        <f>'様式４号（個表） '!B225</f>
        <v/>
      </c>
      <c r="B210" t="str">
        <f>'様式４号（個表） '!C225</f>
        <v/>
      </c>
      <c r="C210" t="str">
        <f>'様式４号（個表） '!D225</f>
        <v/>
      </c>
      <c r="D210" t="str">
        <f>'様式４号（個表） '!E225</f>
        <v/>
      </c>
      <c r="E210" t="str">
        <f>'様式４号（個表） '!F225</f>
        <v/>
      </c>
      <c r="F210" t="str">
        <f>'様式第２号　基本情報入力シート'!AC262</f>
        <v/>
      </c>
      <c r="G210" t="str">
        <f>'様式４号（個表） '!G225</f>
        <v/>
      </c>
      <c r="H210" t="str">
        <f>'様式４号（個表） '!H225</f>
        <v/>
      </c>
      <c r="I210" t="str">
        <f>'様式４号（個表） '!I225</f>
        <v/>
      </c>
      <c r="J210">
        <f>'様式４号（個表） '!J225</f>
        <v>0</v>
      </c>
      <c r="K210">
        <f>'様式４号（個表） '!K225</f>
        <v>0</v>
      </c>
      <c r="L210">
        <f>'様式４号（個表） '!L225</f>
        <v>0</v>
      </c>
      <c r="M210" t="str">
        <f>'様式４号（個表） '!M225</f>
        <v/>
      </c>
      <c r="N210" t="str">
        <f>'様式４号（個表） '!N225</f>
        <v/>
      </c>
      <c r="O210" t="str">
        <f>'様式４号（個表） '!O225</f>
        <v>令和７年12月</v>
      </c>
    </row>
    <row r="211" spans="1:15">
      <c r="A211" t="str">
        <f>'様式４号（個表） '!B226</f>
        <v/>
      </c>
      <c r="B211" t="str">
        <f>'様式４号（個表） '!C226</f>
        <v/>
      </c>
      <c r="C211" t="str">
        <f>'様式４号（個表） '!D226</f>
        <v/>
      </c>
      <c r="D211" t="str">
        <f>'様式４号（個表） '!E226</f>
        <v/>
      </c>
      <c r="E211" t="str">
        <f>'様式４号（個表） '!F226</f>
        <v/>
      </c>
      <c r="F211" t="str">
        <f>'様式第２号　基本情報入力シート'!AC263</f>
        <v/>
      </c>
      <c r="G211" t="str">
        <f>'様式４号（個表） '!G226</f>
        <v/>
      </c>
      <c r="H211" t="str">
        <f>'様式４号（個表） '!H226</f>
        <v/>
      </c>
      <c r="I211" t="str">
        <f>'様式４号（個表） '!I226</f>
        <v/>
      </c>
      <c r="J211">
        <f>'様式４号（個表） '!J226</f>
        <v>0</v>
      </c>
      <c r="K211">
        <f>'様式４号（個表） '!K226</f>
        <v>0</v>
      </c>
      <c r="L211">
        <f>'様式４号（個表） '!L226</f>
        <v>0</v>
      </c>
      <c r="M211" t="str">
        <f>'様式４号（個表） '!M226</f>
        <v/>
      </c>
      <c r="N211" t="str">
        <f>'様式４号（個表） '!N226</f>
        <v/>
      </c>
      <c r="O211" t="str">
        <f>'様式４号（個表） '!O226</f>
        <v>令和７年12月</v>
      </c>
    </row>
    <row r="212" spans="1:15">
      <c r="A212" t="str">
        <f>'様式４号（個表） '!B227</f>
        <v/>
      </c>
      <c r="B212" t="str">
        <f>'様式４号（個表） '!C227</f>
        <v/>
      </c>
      <c r="C212" t="str">
        <f>'様式４号（個表） '!D227</f>
        <v/>
      </c>
      <c r="D212" t="str">
        <f>'様式４号（個表） '!E227</f>
        <v/>
      </c>
      <c r="E212" t="str">
        <f>'様式４号（個表） '!F227</f>
        <v/>
      </c>
      <c r="F212" t="str">
        <f>'様式第２号　基本情報入力シート'!AC264</f>
        <v/>
      </c>
      <c r="G212" t="str">
        <f>'様式４号（個表） '!G227</f>
        <v/>
      </c>
      <c r="H212" t="str">
        <f>'様式４号（個表） '!H227</f>
        <v/>
      </c>
      <c r="I212" t="str">
        <f>'様式４号（個表） '!I227</f>
        <v/>
      </c>
      <c r="J212">
        <f>'様式４号（個表） '!J227</f>
        <v>0</v>
      </c>
      <c r="K212">
        <f>'様式４号（個表） '!K227</f>
        <v>0</v>
      </c>
      <c r="L212">
        <f>'様式４号（個表） '!L227</f>
        <v>0</v>
      </c>
      <c r="M212" t="str">
        <f>'様式４号（個表） '!M227</f>
        <v/>
      </c>
      <c r="N212" t="str">
        <f>'様式４号（個表） '!N227</f>
        <v/>
      </c>
      <c r="O212" t="str">
        <f>'様式４号（個表） '!O227</f>
        <v>令和７年12月</v>
      </c>
    </row>
    <row r="213" spans="1:15">
      <c r="A213" t="str">
        <f>'様式４号（個表） '!B228</f>
        <v/>
      </c>
      <c r="B213" t="str">
        <f>'様式４号（個表） '!C228</f>
        <v/>
      </c>
      <c r="C213" t="str">
        <f>'様式４号（個表） '!D228</f>
        <v/>
      </c>
      <c r="D213" t="str">
        <f>'様式４号（個表） '!E228</f>
        <v/>
      </c>
      <c r="E213" t="str">
        <f>'様式４号（個表） '!F228</f>
        <v/>
      </c>
      <c r="F213" t="str">
        <f>'様式第２号　基本情報入力シート'!AC265</f>
        <v/>
      </c>
      <c r="G213" t="str">
        <f>'様式４号（個表） '!G228</f>
        <v/>
      </c>
      <c r="H213" t="str">
        <f>'様式４号（個表） '!H228</f>
        <v/>
      </c>
      <c r="I213" t="str">
        <f>'様式４号（個表） '!I228</f>
        <v/>
      </c>
      <c r="J213">
        <f>'様式４号（個表） '!J228</f>
        <v>0</v>
      </c>
      <c r="K213">
        <f>'様式４号（個表） '!K228</f>
        <v>0</v>
      </c>
      <c r="L213">
        <f>'様式４号（個表） '!L228</f>
        <v>0</v>
      </c>
      <c r="M213" t="str">
        <f>'様式４号（個表） '!M228</f>
        <v/>
      </c>
      <c r="N213" t="str">
        <f>'様式４号（個表） '!N228</f>
        <v/>
      </c>
      <c r="O213" t="str">
        <f>'様式４号（個表） '!O228</f>
        <v>令和７年12月</v>
      </c>
    </row>
    <row r="214" spans="1:15">
      <c r="A214" t="str">
        <f>'様式４号（個表） '!B229</f>
        <v/>
      </c>
      <c r="B214" t="str">
        <f>'様式４号（個表） '!C229</f>
        <v/>
      </c>
      <c r="C214" t="str">
        <f>'様式４号（個表） '!D229</f>
        <v/>
      </c>
      <c r="D214" t="str">
        <f>'様式４号（個表） '!E229</f>
        <v/>
      </c>
      <c r="E214" t="str">
        <f>'様式４号（個表） '!F229</f>
        <v/>
      </c>
      <c r="F214" t="str">
        <f>'様式第２号　基本情報入力シート'!AC266</f>
        <v/>
      </c>
      <c r="G214" t="str">
        <f>'様式４号（個表） '!G229</f>
        <v/>
      </c>
      <c r="H214" t="str">
        <f>'様式４号（個表） '!H229</f>
        <v/>
      </c>
      <c r="I214" t="str">
        <f>'様式４号（個表） '!I229</f>
        <v/>
      </c>
      <c r="J214">
        <f>'様式４号（個表） '!J229</f>
        <v>0</v>
      </c>
      <c r="K214">
        <f>'様式４号（個表） '!K229</f>
        <v>0</v>
      </c>
      <c r="L214">
        <f>'様式４号（個表） '!L229</f>
        <v>0</v>
      </c>
      <c r="M214" t="str">
        <f>'様式４号（個表） '!M229</f>
        <v/>
      </c>
      <c r="N214" t="str">
        <f>'様式４号（個表） '!N229</f>
        <v/>
      </c>
      <c r="O214" t="str">
        <f>'様式４号（個表） '!O229</f>
        <v>令和７年12月</v>
      </c>
    </row>
    <row r="215" spans="1:15">
      <c r="A215" t="str">
        <f>'様式４号（個表） '!B230</f>
        <v/>
      </c>
      <c r="B215" t="str">
        <f>'様式４号（個表） '!C230</f>
        <v/>
      </c>
      <c r="C215" t="str">
        <f>'様式４号（個表） '!D230</f>
        <v/>
      </c>
      <c r="D215" t="str">
        <f>'様式４号（個表） '!E230</f>
        <v/>
      </c>
      <c r="E215" t="str">
        <f>'様式４号（個表） '!F230</f>
        <v/>
      </c>
      <c r="F215" t="str">
        <f>'様式第２号　基本情報入力シート'!AC267</f>
        <v/>
      </c>
      <c r="G215" t="str">
        <f>'様式４号（個表） '!G230</f>
        <v/>
      </c>
      <c r="H215" t="str">
        <f>'様式４号（個表） '!H230</f>
        <v/>
      </c>
      <c r="I215" t="str">
        <f>'様式４号（個表） '!I230</f>
        <v/>
      </c>
      <c r="J215">
        <f>'様式４号（個表） '!J230</f>
        <v>0</v>
      </c>
      <c r="K215">
        <f>'様式４号（個表） '!K230</f>
        <v>0</v>
      </c>
      <c r="L215">
        <f>'様式４号（個表） '!L230</f>
        <v>0</v>
      </c>
      <c r="M215" t="str">
        <f>'様式４号（個表） '!M230</f>
        <v/>
      </c>
      <c r="N215" t="str">
        <f>'様式４号（個表） '!N230</f>
        <v/>
      </c>
      <c r="O215" t="str">
        <f>'様式４号（個表） '!O230</f>
        <v>令和７年12月</v>
      </c>
    </row>
    <row r="216" spans="1:15">
      <c r="A216" t="str">
        <f>'様式４号（個表） '!B231</f>
        <v/>
      </c>
      <c r="B216" t="str">
        <f>'様式４号（個表） '!C231</f>
        <v/>
      </c>
      <c r="C216" t="str">
        <f>'様式４号（個表） '!D231</f>
        <v/>
      </c>
      <c r="D216" t="str">
        <f>'様式４号（個表） '!E231</f>
        <v/>
      </c>
      <c r="E216" t="str">
        <f>'様式４号（個表） '!F231</f>
        <v/>
      </c>
      <c r="F216" t="str">
        <f>'様式第２号　基本情報入力シート'!AC268</f>
        <v/>
      </c>
      <c r="G216" t="str">
        <f>'様式４号（個表） '!G231</f>
        <v/>
      </c>
      <c r="H216" t="str">
        <f>'様式４号（個表） '!H231</f>
        <v/>
      </c>
      <c r="I216" t="str">
        <f>'様式４号（個表） '!I231</f>
        <v/>
      </c>
      <c r="J216">
        <f>'様式４号（個表） '!J231</f>
        <v>0</v>
      </c>
      <c r="K216">
        <f>'様式４号（個表） '!K231</f>
        <v>0</v>
      </c>
      <c r="L216">
        <f>'様式４号（個表） '!L231</f>
        <v>0</v>
      </c>
      <c r="M216" t="str">
        <f>'様式４号（個表） '!M231</f>
        <v/>
      </c>
      <c r="N216" t="str">
        <f>'様式４号（個表） '!N231</f>
        <v/>
      </c>
      <c r="O216" t="str">
        <f>'様式４号（個表） '!O231</f>
        <v>令和７年12月</v>
      </c>
    </row>
    <row r="217" spans="1:15">
      <c r="A217" t="str">
        <f>'様式４号（個表） '!B232</f>
        <v/>
      </c>
      <c r="B217" t="str">
        <f>'様式４号（個表） '!C232</f>
        <v/>
      </c>
      <c r="C217" t="str">
        <f>'様式４号（個表） '!D232</f>
        <v/>
      </c>
      <c r="D217" t="str">
        <f>'様式４号（個表） '!E232</f>
        <v/>
      </c>
      <c r="E217" t="str">
        <f>'様式４号（個表） '!F232</f>
        <v/>
      </c>
      <c r="F217" t="str">
        <f>'様式第２号　基本情報入力シート'!AC269</f>
        <v/>
      </c>
      <c r="G217" t="str">
        <f>'様式４号（個表） '!G232</f>
        <v/>
      </c>
      <c r="H217" t="str">
        <f>'様式４号（個表） '!H232</f>
        <v/>
      </c>
      <c r="I217" t="str">
        <f>'様式４号（個表） '!I232</f>
        <v/>
      </c>
      <c r="J217">
        <f>'様式４号（個表） '!J232</f>
        <v>0</v>
      </c>
      <c r="K217">
        <f>'様式４号（個表） '!K232</f>
        <v>0</v>
      </c>
      <c r="L217">
        <f>'様式４号（個表） '!L232</f>
        <v>0</v>
      </c>
      <c r="M217" t="str">
        <f>'様式４号（個表） '!M232</f>
        <v/>
      </c>
      <c r="N217" t="str">
        <f>'様式４号（個表） '!N232</f>
        <v/>
      </c>
      <c r="O217" t="str">
        <f>'様式４号（個表） '!O232</f>
        <v>令和７年12月</v>
      </c>
    </row>
    <row r="218" spans="1:15">
      <c r="A218" t="str">
        <f>'様式４号（個表） '!B233</f>
        <v/>
      </c>
      <c r="B218" t="str">
        <f>'様式４号（個表） '!C233</f>
        <v/>
      </c>
      <c r="C218" t="str">
        <f>'様式４号（個表） '!D233</f>
        <v/>
      </c>
      <c r="D218" t="str">
        <f>'様式４号（個表） '!E233</f>
        <v/>
      </c>
      <c r="E218" t="str">
        <f>'様式４号（個表） '!F233</f>
        <v/>
      </c>
      <c r="F218" t="str">
        <f>'様式第２号　基本情報入力シート'!AC270</f>
        <v/>
      </c>
      <c r="G218" t="str">
        <f>'様式４号（個表） '!G233</f>
        <v/>
      </c>
      <c r="H218" t="str">
        <f>'様式４号（個表） '!H233</f>
        <v/>
      </c>
      <c r="I218" t="str">
        <f>'様式４号（個表） '!I233</f>
        <v/>
      </c>
      <c r="J218">
        <f>'様式４号（個表） '!J233</f>
        <v>0</v>
      </c>
      <c r="K218">
        <f>'様式４号（個表） '!K233</f>
        <v>0</v>
      </c>
      <c r="L218">
        <f>'様式４号（個表） '!L233</f>
        <v>0</v>
      </c>
      <c r="M218" t="str">
        <f>'様式４号（個表） '!M233</f>
        <v/>
      </c>
      <c r="N218" t="str">
        <f>'様式４号（個表） '!N233</f>
        <v/>
      </c>
      <c r="O218" t="str">
        <f>'様式４号（個表） '!O233</f>
        <v>令和７年12月</v>
      </c>
    </row>
    <row r="219" spans="1:15">
      <c r="A219" t="str">
        <f>'様式４号（個表） '!B234</f>
        <v/>
      </c>
      <c r="B219" t="str">
        <f>'様式４号（個表） '!C234</f>
        <v/>
      </c>
      <c r="C219" t="str">
        <f>'様式４号（個表） '!D234</f>
        <v/>
      </c>
      <c r="D219" t="str">
        <f>'様式４号（個表） '!E234</f>
        <v/>
      </c>
      <c r="E219" t="str">
        <f>'様式４号（個表） '!F234</f>
        <v/>
      </c>
      <c r="F219" t="str">
        <f>'様式第２号　基本情報入力シート'!AC271</f>
        <v/>
      </c>
      <c r="G219" t="str">
        <f>'様式４号（個表） '!G234</f>
        <v/>
      </c>
      <c r="H219" t="str">
        <f>'様式４号（個表） '!H234</f>
        <v/>
      </c>
      <c r="I219" t="str">
        <f>'様式４号（個表） '!I234</f>
        <v/>
      </c>
      <c r="J219">
        <f>'様式４号（個表） '!J234</f>
        <v>0</v>
      </c>
      <c r="K219">
        <f>'様式４号（個表） '!K234</f>
        <v>0</v>
      </c>
      <c r="L219">
        <f>'様式４号（個表） '!L234</f>
        <v>0</v>
      </c>
      <c r="M219" t="str">
        <f>'様式４号（個表） '!M234</f>
        <v/>
      </c>
      <c r="N219" t="str">
        <f>'様式４号（個表） '!N234</f>
        <v/>
      </c>
      <c r="O219" t="str">
        <f>'様式４号（個表） '!O234</f>
        <v>令和７年12月</v>
      </c>
    </row>
    <row r="220" spans="1:15">
      <c r="A220" t="str">
        <f>'様式４号（個表） '!B235</f>
        <v/>
      </c>
      <c r="B220" t="str">
        <f>'様式４号（個表） '!C235</f>
        <v/>
      </c>
      <c r="C220" t="str">
        <f>'様式４号（個表） '!D235</f>
        <v/>
      </c>
      <c r="D220" t="str">
        <f>'様式４号（個表） '!E235</f>
        <v/>
      </c>
      <c r="E220" t="str">
        <f>'様式４号（個表） '!F235</f>
        <v/>
      </c>
      <c r="F220" t="str">
        <f>'様式第２号　基本情報入力シート'!AC272</f>
        <v/>
      </c>
      <c r="G220" t="str">
        <f>'様式４号（個表） '!G235</f>
        <v/>
      </c>
      <c r="H220" t="str">
        <f>'様式４号（個表） '!H235</f>
        <v/>
      </c>
      <c r="I220" t="str">
        <f>'様式４号（個表） '!I235</f>
        <v/>
      </c>
      <c r="J220">
        <f>'様式４号（個表） '!J235</f>
        <v>0</v>
      </c>
      <c r="K220">
        <f>'様式４号（個表） '!K235</f>
        <v>0</v>
      </c>
      <c r="L220">
        <f>'様式４号（個表） '!L235</f>
        <v>0</v>
      </c>
      <c r="M220" t="str">
        <f>'様式４号（個表） '!M235</f>
        <v/>
      </c>
      <c r="N220" t="str">
        <f>'様式４号（個表） '!N235</f>
        <v/>
      </c>
      <c r="O220" t="str">
        <f>'様式４号（個表） '!O235</f>
        <v>令和７年12月</v>
      </c>
    </row>
    <row r="221" spans="1:15">
      <c r="A221" t="str">
        <f>'様式４号（個表） '!B236</f>
        <v/>
      </c>
      <c r="B221" t="str">
        <f>'様式４号（個表） '!C236</f>
        <v/>
      </c>
      <c r="C221" t="str">
        <f>'様式４号（個表） '!D236</f>
        <v/>
      </c>
      <c r="D221" t="str">
        <f>'様式４号（個表） '!E236</f>
        <v/>
      </c>
      <c r="E221" t="str">
        <f>'様式４号（個表） '!F236</f>
        <v/>
      </c>
      <c r="F221" t="str">
        <f>'様式第２号　基本情報入力シート'!AC273</f>
        <v/>
      </c>
      <c r="G221" t="str">
        <f>'様式４号（個表） '!G236</f>
        <v/>
      </c>
      <c r="H221" t="str">
        <f>'様式４号（個表） '!H236</f>
        <v/>
      </c>
      <c r="I221" t="str">
        <f>'様式４号（個表） '!I236</f>
        <v/>
      </c>
      <c r="J221">
        <f>'様式４号（個表） '!J236</f>
        <v>0</v>
      </c>
      <c r="K221">
        <f>'様式４号（個表） '!K236</f>
        <v>0</v>
      </c>
      <c r="L221">
        <f>'様式４号（個表） '!L236</f>
        <v>0</v>
      </c>
      <c r="M221" t="str">
        <f>'様式４号（個表） '!M236</f>
        <v/>
      </c>
      <c r="N221" t="str">
        <f>'様式４号（個表） '!N236</f>
        <v/>
      </c>
      <c r="O221" t="str">
        <f>'様式４号（個表） '!O236</f>
        <v>令和７年12月</v>
      </c>
    </row>
    <row r="222" spans="1:15">
      <c r="A222" t="str">
        <f>'様式４号（個表） '!B237</f>
        <v/>
      </c>
      <c r="B222" t="str">
        <f>'様式４号（個表） '!C237</f>
        <v/>
      </c>
      <c r="C222" t="str">
        <f>'様式４号（個表） '!D237</f>
        <v/>
      </c>
      <c r="D222" t="str">
        <f>'様式４号（個表） '!E237</f>
        <v/>
      </c>
      <c r="E222" t="str">
        <f>'様式４号（個表） '!F237</f>
        <v/>
      </c>
      <c r="F222" t="str">
        <f>'様式第２号　基本情報入力シート'!AC274</f>
        <v/>
      </c>
      <c r="G222" t="str">
        <f>'様式４号（個表） '!G237</f>
        <v/>
      </c>
      <c r="H222" t="str">
        <f>'様式４号（個表） '!H237</f>
        <v/>
      </c>
      <c r="I222" t="str">
        <f>'様式４号（個表） '!I237</f>
        <v/>
      </c>
      <c r="J222">
        <f>'様式４号（個表） '!J237</f>
        <v>0</v>
      </c>
      <c r="K222">
        <f>'様式４号（個表） '!K237</f>
        <v>0</v>
      </c>
      <c r="L222">
        <f>'様式４号（個表） '!L237</f>
        <v>0</v>
      </c>
      <c r="M222" t="str">
        <f>'様式４号（個表） '!M237</f>
        <v/>
      </c>
      <c r="N222" t="str">
        <f>'様式４号（個表） '!N237</f>
        <v/>
      </c>
      <c r="O222" t="str">
        <f>'様式４号（個表） '!O237</f>
        <v>令和７年12月</v>
      </c>
    </row>
    <row r="223" spans="1:15">
      <c r="A223" t="str">
        <f>'様式４号（個表） '!B238</f>
        <v/>
      </c>
      <c r="B223" t="str">
        <f>'様式４号（個表） '!C238</f>
        <v/>
      </c>
      <c r="C223" t="str">
        <f>'様式４号（個表） '!D238</f>
        <v/>
      </c>
      <c r="D223" t="str">
        <f>'様式４号（個表） '!E238</f>
        <v/>
      </c>
      <c r="E223" t="str">
        <f>'様式４号（個表） '!F238</f>
        <v/>
      </c>
      <c r="F223" t="str">
        <f>'様式第２号　基本情報入力シート'!AC275</f>
        <v/>
      </c>
      <c r="G223" t="str">
        <f>'様式４号（個表） '!G238</f>
        <v/>
      </c>
      <c r="H223" t="str">
        <f>'様式４号（個表） '!H238</f>
        <v/>
      </c>
      <c r="I223" t="str">
        <f>'様式４号（個表） '!I238</f>
        <v/>
      </c>
      <c r="J223">
        <f>'様式４号（個表） '!J238</f>
        <v>0</v>
      </c>
      <c r="K223">
        <f>'様式４号（個表） '!K238</f>
        <v>0</v>
      </c>
      <c r="L223">
        <f>'様式４号（個表） '!L238</f>
        <v>0</v>
      </c>
      <c r="M223" t="str">
        <f>'様式４号（個表） '!M238</f>
        <v/>
      </c>
      <c r="N223" t="str">
        <f>'様式４号（個表） '!N238</f>
        <v/>
      </c>
      <c r="O223" t="str">
        <f>'様式４号（個表） '!O238</f>
        <v>令和７年12月</v>
      </c>
    </row>
    <row r="224" spans="1:15">
      <c r="A224" t="str">
        <f>'様式４号（個表） '!B239</f>
        <v/>
      </c>
      <c r="B224" t="str">
        <f>'様式４号（個表） '!C239</f>
        <v/>
      </c>
      <c r="C224" t="str">
        <f>'様式４号（個表） '!D239</f>
        <v/>
      </c>
      <c r="D224" t="str">
        <f>'様式４号（個表） '!E239</f>
        <v/>
      </c>
      <c r="E224" t="str">
        <f>'様式４号（個表） '!F239</f>
        <v/>
      </c>
      <c r="F224" t="str">
        <f>'様式第２号　基本情報入力シート'!AC276</f>
        <v/>
      </c>
      <c r="G224" t="str">
        <f>'様式４号（個表） '!G239</f>
        <v/>
      </c>
      <c r="H224" t="str">
        <f>'様式４号（個表） '!H239</f>
        <v/>
      </c>
      <c r="I224" t="str">
        <f>'様式４号（個表） '!I239</f>
        <v/>
      </c>
      <c r="J224">
        <f>'様式４号（個表） '!J239</f>
        <v>0</v>
      </c>
      <c r="K224">
        <f>'様式４号（個表） '!K239</f>
        <v>0</v>
      </c>
      <c r="L224">
        <f>'様式４号（個表） '!L239</f>
        <v>0</v>
      </c>
      <c r="M224" t="str">
        <f>'様式４号（個表） '!M239</f>
        <v/>
      </c>
      <c r="N224" t="str">
        <f>'様式４号（個表） '!N239</f>
        <v/>
      </c>
      <c r="O224" t="str">
        <f>'様式４号（個表） '!O239</f>
        <v>令和７年12月</v>
      </c>
    </row>
    <row r="225" spans="1:15">
      <c r="A225" t="str">
        <f>'様式４号（個表） '!B240</f>
        <v/>
      </c>
      <c r="B225" t="str">
        <f>'様式４号（個表） '!C240</f>
        <v/>
      </c>
      <c r="C225" t="str">
        <f>'様式４号（個表） '!D240</f>
        <v/>
      </c>
      <c r="D225" t="str">
        <f>'様式４号（個表） '!E240</f>
        <v/>
      </c>
      <c r="E225" t="str">
        <f>'様式４号（個表） '!F240</f>
        <v/>
      </c>
      <c r="F225" t="str">
        <f>'様式第２号　基本情報入力シート'!AC277</f>
        <v/>
      </c>
      <c r="G225" t="str">
        <f>'様式４号（個表） '!G240</f>
        <v/>
      </c>
      <c r="H225" t="str">
        <f>'様式４号（個表） '!H240</f>
        <v/>
      </c>
      <c r="I225" t="str">
        <f>'様式４号（個表） '!I240</f>
        <v/>
      </c>
      <c r="J225">
        <f>'様式４号（個表） '!J240</f>
        <v>0</v>
      </c>
      <c r="K225">
        <f>'様式４号（個表） '!K240</f>
        <v>0</v>
      </c>
      <c r="L225">
        <f>'様式４号（個表） '!L240</f>
        <v>0</v>
      </c>
      <c r="M225" t="str">
        <f>'様式４号（個表） '!M240</f>
        <v/>
      </c>
      <c r="N225" t="str">
        <f>'様式４号（個表） '!N240</f>
        <v/>
      </c>
      <c r="O225" t="str">
        <f>'様式４号（個表） '!O240</f>
        <v>令和７年12月</v>
      </c>
    </row>
    <row r="226" spans="1:15">
      <c r="A226" t="str">
        <f>'様式４号（個表） '!B241</f>
        <v/>
      </c>
      <c r="B226" t="str">
        <f>'様式４号（個表） '!C241</f>
        <v/>
      </c>
      <c r="C226" t="str">
        <f>'様式４号（個表） '!D241</f>
        <v/>
      </c>
      <c r="D226" t="str">
        <f>'様式４号（個表） '!E241</f>
        <v/>
      </c>
      <c r="E226" t="str">
        <f>'様式４号（個表） '!F241</f>
        <v/>
      </c>
      <c r="F226" t="str">
        <f>'様式第２号　基本情報入力シート'!AC278</f>
        <v/>
      </c>
      <c r="G226" t="str">
        <f>'様式４号（個表） '!G241</f>
        <v/>
      </c>
      <c r="H226" t="str">
        <f>'様式４号（個表） '!H241</f>
        <v/>
      </c>
      <c r="I226" t="str">
        <f>'様式４号（個表） '!I241</f>
        <v/>
      </c>
      <c r="J226">
        <f>'様式４号（個表） '!J241</f>
        <v>0</v>
      </c>
      <c r="K226">
        <f>'様式４号（個表） '!K241</f>
        <v>0</v>
      </c>
      <c r="L226">
        <f>'様式４号（個表） '!L241</f>
        <v>0</v>
      </c>
      <c r="M226" t="str">
        <f>'様式４号（個表） '!M241</f>
        <v/>
      </c>
      <c r="N226" t="str">
        <f>'様式４号（個表） '!N241</f>
        <v/>
      </c>
      <c r="O226" t="str">
        <f>'様式４号（個表） '!O241</f>
        <v>令和７年12月</v>
      </c>
    </row>
    <row r="227" spans="1:15">
      <c r="A227" t="str">
        <f>'様式４号（個表） '!B242</f>
        <v/>
      </c>
      <c r="B227" t="str">
        <f>'様式４号（個表） '!C242</f>
        <v/>
      </c>
      <c r="C227" t="str">
        <f>'様式４号（個表） '!D242</f>
        <v/>
      </c>
      <c r="D227" t="str">
        <f>'様式４号（個表） '!E242</f>
        <v/>
      </c>
      <c r="E227" t="str">
        <f>'様式４号（個表） '!F242</f>
        <v/>
      </c>
      <c r="F227" t="str">
        <f>'様式第２号　基本情報入力シート'!AC279</f>
        <v/>
      </c>
      <c r="G227" t="str">
        <f>'様式４号（個表） '!G242</f>
        <v/>
      </c>
      <c r="H227" t="str">
        <f>'様式４号（個表） '!H242</f>
        <v/>
      </c>
      <c r="I227" t="str">
        <f>'様式４号（個表） '!I242</f>
        <v/>
      </c>
      <c r="J227">
        <f>'様式４号（個表） '!J242</f>
        <v>0</v>
      </c>
      <c r="K227">
        <f>'様式４号（個表） '!K242</f>
        <v>0</v>
      </c>
      <c r="L227">
        <f>'様式４号（個表） '!L242</f>
        <v>0</v>
      </c>
      <c r="M227" t="str">
        <f>'様式４号（個表） '!M242</f>
        <v/>
      </c>
      <c r="N227" t="str">
        <f>'様式４号（個表） '!N242</f>
        <v/>
      </c>
      <c r="O227" t="str">
        <f>'様式４号（個表） '!O242</f>
        <v>令和７年12月</v>
      </c>
    </row>
    <row r="228" spans="1:15">
      <c r="A228" t="str">
        <f>'様式４号（個表） '!B243</f>
        <v/>
      </c>
      <c r="B228" t="str">
        <f>'様式４号（個表） '!C243</f>
        <v/>
      </c>
      <c r="C228" t="str">
        <f>'様式４号（個表） '!D243</f>
        <v/>
      </c>
      <c r="D228" t="str">
        <f>'様式４号（個表） '!E243</f>
        <v/>
      </c>
      <c r="E228" t="str">
        <f>'様式４号（個表） '!F243</f>
        <v/>
      </c>
      <c r="F228" t="str">
        <f>'様式第２号　基本情報入力シート'!AC280</f>
        <v/>
      </c>
      <c r="G228" t="str">
        <f>'様式４号（個表） '!G243</f>
        <v/>
      </c>
      <c r="H228" t="str">
        <f>'様式４号（個表） '!H243</f>
        <v/>
      </c>
      <c r="I228" t="str">
        <f>'様式４号（個表） '!I243</f>
        <v/>
      </c>
      <c r="J228">
        <f>'様式４号（個表） '!J243</f>
        <v>0</v>
      </c>
      <c r="K228">
        <f>'様式４号（個表） '!K243</f>
        <v>0</v>
      </c>
      <c r="L228">
        <f>'様式４号（個表） '!L243</f>
        <v>0</v>
      </c>
      <c r="M228" t="str">
        <f>'様式４号（個表） '!M243</f>
        <v/>
      </c>
      <c r="N228" t="str">
        <f>'様式４号（個表） '!N243</f>
        <v/>
      </c>
      <c r="O228" t="str">
        <f>'様式４号（個表） '!O243</f>
        <v>令和７年12月</v>
      </c>
    </row>
    <row r="229" spans="1:15">
      <c r="A229" t="str">
        <f>'様式４号（個表） '!B244</f>
        <v/>
      </c>
      <c r="B229" t="str">
        <f>'様式４号（個表） '!C244</f>
        <v/>
      </c>
      <c r="C229" t="str">
        <f>'様式４号（個表） '!D244</f>
        <v/>
      </c>
      <c r="D229" t="str">
        <f>'様式４号（個表） '!E244</f>
        <v/>
      </c>
      <c r="E229" t="str">
        <f>'様式４号（個表） '!F244</f>
        <v/>
      </c>
      <c r="F229" t="str">
        <f>'様式第２号　基本情報入力シート'!AC281</f>
        <v/>
      </c>
      <c r="G229" t="str">
        <f>'様式４号（個表） '!G244</f>
        <v/>
      </c>
      <c r="H229" t="str">
        <f>'様式４号（個表） '!H244</f>
        <v/>
      </c>
      <c r="I229" t="str">
        <f>'様式４号（個表） '!I244</f>
        <v/>
      </c>
      <c r="J229">
        <f>'様式４号（個表） '!J244</f>
        <v>0</v>
      </c>
      <c r="K229">
        <f>'様式４号（個表） '!K244</f>
        <v>0</v>
      </c>
      <c r="L229">
        <f>'様式４号（個表） '!L244</f>
        <v>0</v>
      </c>
      <c r="M229" t="str">
        <f>'様式４号（個表） '!M244</f>
        <v/>
      </c>
      <c r="N229" t="str">
        <f>'様式４号（個表） '!N244</f>
        <v/>
      </c>
      <c r="O229" t="str">
        <f>'様式４号（個表） '!O244</f>
        <v>令和７年12月</v>
      </c>
    </row>
    <row r="230" spans="1:15">
      <c r="A230" t="str">
        <f>'様式４号（個表） '!B245</f>
        <v/>
      </c>
      <c r="B230" t="str">
        <f>'様式４号（個表） '!C245</f>
        <v/>
      </c>
      <c r="C230" t="str">
        <f>'様式４号（個表） '!D245</f>
        <v/>
      </c>
      <c r="D230" t="str">
        <f>'様式４号（個表） '!E245</f>
        <v/>
      </c>
      <c r="E230" t="str">
        <f>'様式４号（個表） '!F245</f>
        <v/>
      </c>
      <c r="F230" t="str">
        <f>'様式第２号　基本情報入力シート'!AC282</f>
        <v/>
      </c>
      <c r="G230" t="str">
        <f>'様式４号（個表） '!G245</f>
        <v/>
      </c>
      <c r="H230" t="str">
        <f>'様式４号（個表） '!H245</f>
        <v/>
      </c>
      <c r="I230" t="str">
        <f>'様式４号（個表） '!I245</f>
        <v/>
      </c>
      <c r="J230">
        <f>'様式４号（個表） '!J245</f>
        <v>0</v>
      </c>
      <c r="K230">
        <f>'様式４号（個表） '!K245</f>
        <v>0</v>
      </c>
      <c r="L230">
        <f>'様式４号（個表） '!L245</f>
        <v>0</v>
      </c>
      <c r="M230" t="str">
        <f>'様式４号（個表） '!M245</f>
        <v/>
      </c>
      <c r="N230" t="str">
        <f>'様式４号（個表） '!N245</f>
        <v/>
      </c>
      <c r="O230" t="str">
        <f>'様式４号（個表） '!O245</f>
        <v>令和７年12月</v>
      </c>
    </row>
    <row r="231" spans="1:15">
      <c r="A231" t="str">
        <f>'様式４号（個表） '!B246</f>
        <v/>
      </c>
      <c r="B231" t="str">
        <f>'様式４号（個表） '!C246</f>
        <v/>
      </c>
      <c r="C231" t="str">
        <f>'様式４号（個表） '!D246</f>
        <v/>
      </c>
      <c r="D231" t="str">
        <f>'様式４号（個表） '!E246</f>
        <v/>
      </c>
      <c r="E231" t="str">
        <f>'様式４号（個表） '!F246</f>
        <v/>
      </c>
      <c r="F231" t="str">
        <f>'様式第２号　基本情報入力シート'!AC283</f>
        <v/>
      </c>
      <c r="G231" t="str">
        <f>'様式４号（個表） '!G246</f>
        <v/>
      </c>
      <c r="H231" t="str">
        <f>'様式４号（個表） '!H246</f>
        <v/>
      </c>
      <c r="I231" t="str">
        <f>'様式４号（個表） '!I246</f>
        <v/>
      </c>
      <c r="J231">
        <f>'様式４号（個表） '!J246</f>
        <v>0</v>
      </c>
      <c r="K231">
        <f>'様式４号（個表） '!K246</f>
        <v>0</v>
      </c>
      <c r="L231">
        <f>'様式４号（個表） '!L246</f>
        <v>0</v>
      </c>
      <c r="M231" t="str">
        <f>'様式４号（個表） '!M246</f>
        <v/>
      </c>
      <c r="N231" t="str">
        <f>'様式４号（個表） '!N246</f>
        <v/>
      </c>
      <c r="O231" t="str">
        <f>'様式４号（個表） '!O246</f>
        <v>令和７年12月</v>
      </c>
    </row>
    <row r="232" spans="1:15">
      <c r="A232" t="str">
        <f>'様式４号（個表） '!B247</f>
        <v/>
      </c>
      <c r="B232" t="str">
        <f>'様式４号（個表） '!C247</f>
        <v/>
      </c>
      <c r="C232" t="str">
        <f>'様式４号（個表） '!D247</f>
        <v/>
      </c>
      <c r="D232" t="str">
        <f>'様式４号（個表） '!E247</f>
        <v/>
      </c>
      <c r="E232" t="str">
        <f>'様式４号（個表） '!F247</f>
        <v/>
      </c>
      <c r="F232" t="str">
        <f>'様式第２号　基本情報入力シート'!AC284</f>
        <v/>
      </c>
      <c r="G232" t="str">
        <f>'様式４号（個表） '!G247</f>
        <v/>
      </c>
      <c r="H232" t="str">
        <f>'様式４号（個表） '!H247</f>
        <v/>
      </c>
      <c r="I232" t="str">
        <f>'様式４号（個表） '!I247</f>
        <v/>
      </c>
      <c r="J232">
        <f>'様式４号（個表） '!J247</f>
        <v>0</v>
      </c>
      <c r="K232">
        <f>'様式４号（個表） '!K247</f>
        <v>0</v>
      </c>
      <c r="L232">
        <f>'様式４号（個表） '!L247</f>
        <v>0</v>
      </c>
      <c r="M232" t="str">
        <f>'様式４号（個表） '!M247</f>
        <v/>
      </c>
      <c r="N232" t="str">
        <f>'様式４号（個表） '!N247</f>
        <v/>
      </c>
      <c r="O232" t="str">
        <f>'様式４号（個表） '!O247</f>
        <v>令和７年12月</v>
      </c>
    </row>
    <row r="233" spans="1:15">
      <c r="A233" t="str">
        <f>'様式４号（個表） '!B248</f>
        <v/>
      </c>
      <c r="B233" t="str">
        <f>'様式４号（個表） '!C248</f>
        <v/>
      </c>
      <c r="C233" t="str">
        <f>'様式４号（個表） '!D248</f>
        <v/>
      </c>
      <c r="D233" t="str">
        <f>'様式４号（個表） '!E248</f>
        <v/>
      </c>
      <c r="E233" t="str">
        <f>'様式４号（個表） '!F248</f>
        <v/>
      </c>
      <c r="F233" t="str">
        <f>'様式第２号　基本情報入力シート'!AC285</f>
        <v/>
      </c>
      <c r="G233" t="str">
        <f>'様式４号（個表） '!G248</f>
        <v/>
      </c>
      <c r="H233" t="str">
        <f>'様式４号（個表） '!H248</f>
        <v/>
      </c>
      <c r="I233" t="str">
        <f>'様式４号（個表） '!I248</f>
        <v/>
      </c>
      <c r="J233">
        <f>'様式４号（個表） '!J248</f>
        <v>0</v>
      </c>
      <c r="K233">
        <f>'様式４号（個表） '!K248</f>
        <v>0</v>
      </c>
      <c r="L233">
        <f>'様式４号（個表） '!L248</f>
        <v>0</v>
      </c>
      <c r="M233" t="str">
        <f>'様式４号（個表） '!M248</f>
        <v/>
      </c>
      <c r="N233" t="str">
        <f>'様式４号（個表） '!N248</f>
        <v/>
      </c>
      <c r="O233" t="str">
        <f>'様式４号（個表） '!O248</f>
        <v>令和７年12月</v>
      </c>
    </row>
    <row r="234" spans="1:15">
      <c r="A234" t="str">
        <f>'様式４号（個表） '!B249</f>
        <v/>
      </c>
      <c r="B234" t="str">
        <f>'様式４号（個表） '!C249</f>
        <v/>
      </c>
      <c r="C234" t="str">
        <f>'様式４号（個表） '!D249</f>
        <v/>
      </c>
      <c r="D234" t="str">
        <f>'様式４号（個表） '!E249</f>
        <v/>
      </c>
      <c r="E234" t="str">
        <f>'様式４号（個表） '!F249</f>
        <v/>
      </c>
      <c r="F234" t="str">
        <f>'様式第２号　基本情報入力シート'!AC286</f>
        <v/>
      </c>
      <c r="G234" t="str">
        <f>'様式４号（個表） '!G249</f>
        <v/>
      </c>
      <c r="H234" t="str">
        <f>'様式４号（個表） '!H249</f>
        <v/>
      </c>
      <c r="I234" t="str">
        <f>'様式４号（個表） '!I249</f>
        <v/>
      </c>
      <c r="J234">
        <f>'様式４号（個表） '!J249</f>
        <v>0</v>
      </c>
      <c r="K234">
        <f>'様式４号（個表） '!K249</f>
        <v>0</v>
      </c>
      <c r="L234">
        <f>'様式４号（個表） '!L249</f>
        <v>0</v>
      </c>
      <c r="M234" t="str">
        <f>'様式４号（個表） '!M249</f>
        <v/>
      </c>
      <c r="N234" t="str">
        <f>'様式４号（個表） '!N249</f>
        <v/>
      </c>
      <c r="O234" t="str">
        <f>'様式４号（個表） '!O249</f>
        <v>令和７年12月</v>
      </c>
    </row>
    <row r="235" spans="1:15">
      <c r="A235" t="str">
        <f>'様式４号（個表） '!B250</f>
        <v/>
      </c>
      <c r="B235" t="str">
        <f>'様式４号（個表） '!C250</f>
        <v/>
      </c>
      <c r="C235" t="str">
        <f>'様式４号（個表） '!D250</f>
        <v/>
      </c>
      <c r="D235" t="str">
        <f>'様式４号（個表） '!E250</f>
        <v/>
      </c>
      <c r="E235" t="str">
        <f>'様式４号（個表） '!F250</f>
        <v/>
      </c>
      <c r="F235" t="str">
        <f>'様式第２号　基本情報入力シート'!AC287</f>
        <v/>
      </c>
      <c r="G235" t="str">
        <f>'様式４号（個表） '!G250</f>
        <v/>
      </c>
      <c r="H235" t="str">
        <f>'様式４号（個表） '!H250</f>
        <v/>
      </c>
      <c r="I235" t="str">
        <f>'様式４号（個表） '!I250</f>
        <v/>
      </c>
      <c r="J235">
        <f>'様式４号（個表） '!J250</f>
        <v>0</v>
      </c>
      <c r="K235">
        <f>'様式４号（個表） '!K250</f>
        <v>0</v>
      </c>
      <c r="L235">
        <f>'様式４号（個表） '!L250</f>
        <v>0</v>
      </c>
      <c r="M235" t="str">
        <f>'様式４号（個表） '!M250</f>
        <v/>
      </c>
      <c r="N235" t="str">
        <f>'様式４号（個表） '!N250</f>
        <v/>
      </c>
      <c r="O235" t="str">
        <f>'様式４号（個表） '!O250</f>
        <v>令和７年12月</v>
      </c>
    </row>
    <row r="236" spans="1:15">
      <c r="A236" t="str">
        <f>'様式４号（個表） '!B251</f>
        <v/>
      </c>
      <c r="B236" t="str">
        <f>'様式４号（個表） '!C251</f>
        <v/>
      </c>
      <c r="C236" t="str">
        <f>'様式４号（個表） '!D251</f>
        <v/>
      </c>
      <c r="D236" t="str">
        <f>'様式４号（個表） '!E251</f>
        <v/>
      </c>
      <c r="E236" t="str">
        <f>'様式４号（個表） '!F251</f>
        <v/>
      </c>
      <c r="F236" t="str">
        <f>'様式第２号　基本情報入力シート'!AC288</f>
        <v/>
      </c>
      <c r="G236" t="str">
        <f>'様式４号（個表） '!G251</f>
        <v/>
      </c>
      <c r="H236" t="str">
        <f>'様式４号（個表） '!H251</f>
        <v/>
      </c>
      <c r="I236" t="str">
        <f>'様式４号（個表） '!I251</f>
        <v/>
      </c>
      <c r="J236">
        <f>'様式４号（個表） '!J251</f>
        <v>0</v>
      </c>
      <c r="K236">
        <f>'様式４号（個表） '!K251</f>
        <v>0</v>
      </c>
      <c r="L236">
        <f>'様式４号（個表） '!L251</f>
        <v>0</v>
      </c>
      <c r="M236" t="str">
        <f>'様式４号（個表） '!M251</f>
        <v/>
      </c>
      <c r="N236" t="str">
        <f>'様式４号（個表） '!N251</f>
        <v/>
      </c>
      <c r="O236" t="str">
        <f>'様式４号（個表） '!O251</f>
        <v>令和７年12月</v>
      </c>
    </row>
    <row r="237" spans="1:15">
      <c r="A237" t="str">
        <f>'様式４号（個表） '!B252</f>
        <v/>
      </c>
      <c r="B237" t="str">
        <f>'様式４号（個表） '!C252</f>
        <v/>
      </c>
      <c r="C237" t="str">
        <f>'様式４号（個表） '!D252</f>
        <v/>
      </c>
      <c r="D237" t="str">
        <f>'様式４号（個表） '!E252</f>
        <v/>
      </c>
      <c r="E237" t="str">
        <f>'様式４号（個表） '!F252</f>
        <v/>
      </c>
      <c r="F237" t="str">
        <f>'様式第２号　基本情報入力シート'!AC289</f>
        <v/>
      </c>
      <c r="G237" t="str">
        <f>'様式４号（個表） '!G252</f>
        <v/>
      </c>
      <c r="H237" t="str">
        <f>'様式４号（個表） '!H252</f>
        <v/>
      </c>
      <c r="I237" t="str">
        <f>'様式４号（個表） '!I252</f>
        <v/>
      </c>
      <c r="J237">
        <f>'様式４号（個表） '!J252</f>
        <v>0</v>
      </c>
      <c r="K237">
        <f>'様式４号（個表） '!K252</f>
        <v>0</v>
      </c>
      <c r="L237">
        <f>'様式４号（個表） '!L252</f>
        <v>0</v>
      </c>
      <c r="M237" t="str">
        <f>'様式４号（個表） '!M252</f>
        <v/>
      </c>
      <c r="N237" t="str">
        <f>'様式４号（個表） '!N252</f>
        <v/>
      </c>
      <c r="O237" t="str">
        <f>'様式４号（個表） '!O252</f>
        <v>令和７年12月</v>
      </c>
    </row>
    <row r="238" spans="1:15">
      <c r="A238" t="str">
        <f>'様式４号（個表） '!B253</f>
        <v/>
      </c>
      <c r="B238" t="str">
        <f>'様式４号（個表） '!C253</f>
        <v/>
      </c>
      <c r="C238" t="str">
        <f>'様式４号（個表） '!D253</f>
        <v/>
      </c>
      <c r="D238" t="str">
        <f>'様式４号（個表） '!E253</f>
        <v/>
      </c>
      <c r="E238" t="str">
        <f>'様式４号（個表） '!F253</f>
        <v/>
      </c>
      <c r="F238" t="str">
        <f>'様式第２号　基本情報入力シート'!AC290</f>
        <v/>
      </c>
      <c r="G238" t="str">
        <f>'様式４号（個表） '!G253</f>
        <v/>
      </c>
      <c r="H238" t="str">
        <f>'様式４号（個表） '!H253</f>
        <v/>
      </c>
      <c r="I238" t="str">
        <f>'様式４号（個表） '!I253</f>
        <v/>
      </c>
      <c r="J238">
        <f>'様式４号（個表） '!J253</f>
        <v>0</v>
      </c>
      <c r="K238">
        <f>'様式４号（個表） '!K253</f>
        <v>0</v>
      </c>
      <c r="L238">
        <f>'様式４号（個表） '!L253</f>
        <v>0</v>
      </c>
      <c r="M238" t="str">
        <f>'様式４号（個表） '!M253</f>
        <v/>
      </c>
      <c r="N238" t="str">
        <f>'様式４号（個表） '!N253</f>
        <v/>
      </c>
      <c r="O238" t="str">
        <f>'様式４号（個表） '!O253</f>
        <v>令和７年12月</v>
      </c>
    </row>
    <row r="239" spans="1:15">
      <c r="A239" t="str">
        <f>'様式４号（個表） '!B254</f>
        <v/>
      </c>
      <c r="B239" t="str">
        <f>'様式４号（個表） '!C254</f>
        <v/>
      </c>
      <c r="C239" t="str">
        <f>'様式４号（個表） '!D254</f>
        <v/>
      </c>
      <c r="D239" t="str">
        <f>'様式４号（個表） '!E254</f>
        <v/>
      </c>
      <c r="E239" t="str">
        <f>'様式４号（個表） '!F254</f>
        <v/>
      </c>
      <c r="F239" t="str">
        <f>'様式第２号　基本情報入力シート'!AC291</f>
        <v/>
      </c>
      <c r="G239" t="str">
        <f>'様式４号（個表） '!G254</f>
        <v/>
      </c>
      <c r="H239" t="str">
        <f>'様式４号（個表） '!H254</f>
        <v/>
      </c>
      <c r="I239" t="str">
        <f>'様式４号（個表） '!I254</f>
        <v/>
      </c>
      <c r="J239">
        <f>'様式４号（個表） '!J254</f>
        <v>0</v>
      </c>
      <c r="K239">
        <f>'様式４号（個表） '!K254</f>
        <v>0</v>
      </c>
      <c r="L239">
        <f>'様式４号（個表） '!L254</f>
        <v>0</v>
      </c>
      <c r="M239" t="str">
        <f>'様式４号（個表） '!M254</f>
        <v/>
      </c>
      <c r="N239" t="str">
        <f>'様式４号（個表） '!N254</f>
        <v/>
      </c>
      <c r="O239" t="str">
        <f>'様式４号（個表） '!O254</f>
        <v>令和７年12月</v>
      </c>
    </row>
    <row r="240" spans="1:15">
      <c r="A240" t="str">
        <f>'様式４号（個表） '!B255</f>
        <v/>
      </c>
      <c r="B240" t="str">
        <f>'様式４号（個表） '!C255</f>
        <v/>
      </c>
      <c r="C240" t="str">
        <f>'様式４号（個表） '!D255</f>
        <v/>
      </c>
      <c r="D240" t="str">
        <f>'様式４号（個表） '!E255</f>
        <v/>
      </c>
      <c r="E240" t="str">
        <f>'様式４号（個表） '!F255</f>
        <v/>
      </c>
      <c r="F240" t="str">
        <f>'様式第２号　基本情報入力シート'!AC292</f>
        <v/>
      </c>
      <c r="G240" t="str">
        <f>'様式４号（個表） '!G255</f>
        <v/>
      </c>
      <c r="H240" t="str">
        <f>'様式４号（個表） '!H255</f>
        <v/>
      </c>
      <c r="I240" t="str">
        <f>'様式４号（個表） '!I255</f>
        <v/>
      </c>
      <c r="J240">
        <f>'様式４号（個表） '!J255</f>
        <v>0</v>
      </c>
      <c r="K240">
        <f>'様式４号（個表） '!K255</f>
        <v>0</v>
      </c>
      <c r="L240">
        <f>'様式４号（個表） '!L255</f>
        <v>0</v>
      </c>
      <c r="M240" t="str">
        <f>'様式４号（個表） '!M255</f>
        <v/>
      </c>
      <c r="N240" t="str">
        <f>'様式４号（個表） '!N255</f>
        <v/>
      </c>
      <c r="O240" t="str">
        <f>'様式４号（個表） '!O255</f>
        <v>令和７年12月</v>
      </c>
    </row>
    <row r="241" spans="1:15">
      <c r="A241" t="str">
        <f>'様式４号（個表） '!B256</f>
        <v/>
      </c>
      <c r="B241" t="str">
        <f>'様式４号（個表） '!C256</f>
        <v/>
      </c>
      <c r="C241" t="str">
        <f>'様式４号（個表） '!D256</f>
        <v/>
      </c>
      <c r="D241" t="str">
        <f>'様式４号（個表） '!E256</f>
        <v/>
      </c>
      <c r="E241" t="str">
        <f>'様式４号（個表） '!F256</f>
        <v/>
      </c>
      <c r="F241" t="str">
        <f>'様式第２号　基本情報入力シート'!AC293</f>
        <v/>
      </c>
      <c r="G241" t="str">
        <f>'様式４号（個表） '!G256</f>
        <v/>
      </c>
      <c r="H241" t="str">
        <f>'様式４号（個表） '!H256</f>
        <v/>
      </c>
      <c r="I241" t="str">
        <f>'様式４号（個表） '!I256</f>
        <v/>
      </c>
      <c r="J241">
        <f>'様式４号（個表） '!J256</f>
        <v>0</v>
      </c>
      <c r="K241">
        <f>'様式４号（個表） '!K256</f>
        <v>0</v>
      </c>
      <c r="L241">
        <f>'様式４号（個表） '!L256</f>
        <v>0</v>
      </c>
      <c r="M241" t="str">
        <f>'様式４号（個表） '!M256</f>
        <v/>
      </c>
      <c r="N241" t="str">
        <f>'様式４号（個表） '!N256</f>
        <v/>
      </c>
      <c r="O241" t="str">
        <f>'様式４号（個表） '!O256</f>
        <v>令和７年12月</v>
      </c>
    </row>
    <row r="242" spans="1:15">
      <c r="A242" t="str">
        <f>'様式４号（個表） '!B257</f>
        <v/>
      </c>
      <c r="B242" t="str">
        <f>'様式４号（個表） '!C257</f>
        <v/>
      </c>
      <c r="C242" t="str">
        <f>'様式４号（個表） '!D257</f>
        <v/>
      </c>
      <c r="D242" t="str">
        <f>'様式４号（個表） '!E257</f>
        <v/>
      </c>
      <c r="E242" t="str">
        <f>'様式４号（個表） '!F257</f>
        <v/>
      </c>
      <c r="F242" t="str">
        <f>'様式第２号　基本情報入力シート'!AC294</f>
        <v/>
      </c>
      <c r="G242" t="str">
        <f>'様式４号（個表） '!G257</f>
        <v/>
      </c>
      <c r="H242" t="str">
        <f>'様式４号（個表） '!H257</f>
        <v/>
      </c>
      <c r="I242" t="str">
        <f>'様式４号（個表） '!I257</f>
        <v/>
      </c>
      <c r="J242">
        <f>'様式４号（個表） '!J257</f>
        <v>0</v>
      </c>
      <c r="K242">
        <f>'様式４号（個表） '!K257</f>
        <v>0</v>
      </c>
      <c r="L242">
        <f>'様式４号（個表） '!L257</f>
        <v>0</v>
      </c>
      <c r="M242" t="str">
        <f>'様式４号（個表） '!M257</f>
        <v/>
      </c>
      <c r="N242" t="str">
        <f>'様式４号（個表） '!N257</f>
        <v/>
      </c>
      <c r="O242" t="str">
        <f>'様式４号（個表） '!O257</f>
        <v>令和７年12月</v>
      </c>
    </row>
    <row r="243" spans="1:15">
      <c r="A243" t="str">
        <f>'様式４号（個表） '!B258</f>
        <v/>
      </c>
      <c r="B243" t="str">
        <f>'様式４号（個表） '!C258</f>
        <v/>
      </c>
      <c r="C243" t="str">
        <f>'様式４号（個表） '!D258</f>
        <v/>
      </c>
      <c r="D243" t="str">
        <f>'様式４号（個表） '!E258</f>
        <v/>
      </c>
      <c r="E243" t="str">
        <f>'様式４号（個表） '!F258</f>
        <v/>
      </c>
      <c r="F243" t="str">
        <f>'様式第２号　基本情報入力シート'!AC295</f>
        <v/>
      </c>
      <c r="G243" t="str">
        <f>'様式４号（個表） '!G258</f>
        <v/>
      </c>
      <c r="H243" t="str">
        <f>'様式４号（個表） '!H258</f>
        <v/>
      </c>
      <c r="I243" t="str">
        <f>'様式４号（個表） '!I258</f>
        <v/>
      </c>
      <c r="J243">
        <f>'様式４号（個表） '!J258</f>
        <v>0</v>
      </c>
      <c r="K243">
        <f>'様式４号（個表） '!K258</f>
        <v>0</v>
      </c>
      <c r="L243">
        <f>'様式４号（個表） '!L258</f>
        <v>0</v>
      </c>
      <c r="M243" t="str">
        <f>'様式４号（個表） '!M258</f>
        <v/>
      </c>
      <c r="N243" t="str">
        <f>'様式４号（個表） '!N258</f>
        <v/>
      </c>
      <c r="O243" t="str">
        <f>'様式４号（個表） '!O258</f>
        <v>令和７年12月</v>
      </c>
    </row>
    <row r="244" spans="1:15">
      <c r="A244" t="str">
        <f>'様式４号（個表） '!B259</f>
        <v/>
      </c>
      <c r="B244" t="str">
        <f>'様式４号（個表） '!C259</f>
        <v/>
      </c>
      <c r="C244" t="str">
        <f>'様式４号（個表） '!D259</f>
        <v/>
      </c>
      <c r="D244" t="str">
        <f>'様式４号（個表） '!E259</f>
        <v/>
      </c>
      <c r="E244" t="str">
        <f>'様式４号（個表） '!F259</f>
        <v/>
      </c>
      <c r="F244" t="str">
        <f>'様式第２号　基本情報入力シート'!AC296</f>
        <v/>
      </c>
      <c r="G244" t="str">
        <f>'様式４号（個表） '!G259</f>
        <v/>
      </c>
      <c r="H244" t="str">
        <f>'様式４号（個表） '!H259</f>
        <v/>
      </c>
      <c r="I244" t="str">
        <f>'様式４号（個表） '!I259</f>
        <v/>
      </c>
      <c r="J244">
        <f>'様式４号（個表） '!J259</f>
        <v>0</v>
      </c>
      <c r="K244">
        <f>'様式４号（個表） '!K259</f>
        <v>0</v>
      </c>
      <c r="L244">
        <f>'様式４号（個表） '!L259</f>
        <v>0</v>
      </c>
      <c r="M244" t="str">
        <f>'様式４号（個表） '!M259</f>
        <v/>
      </c>
      <c r="N244" t="str">
        <f>'様式４号（個表） '!N259</f>
        <v/>
      </c>
      <c r="O244" t="str">
        <f>'様式４号（個表） '!O259</f>
        <v>令和７年12月</v>
      </c>
    </row>
    <row r="245" spans="1:15">
      <c r="A245" t="str">
        <f>'様式４号（個表） '!B260</f>
        <v/>
      </c>
      <c r="B245" t="str">
        <f>'様式４号（個表） '!C260</f>
        <v/>
      </c>
      <c r="C245" t="str">
        <f>'様式４号（個表） '!D260</f>
        <v/>
      </c>
      <c r="D245" t="str">
        <f>'様式４号（個表） '!E260</f>
        <v/>
      </c>
      <c r="E245" t="str">
        <f>'様式４号（個表） '!F260</f>
        <v/>
      </c>
      <c r="F245" t="str">
        <f>'様式第２号　基本情報入力シート'!AC297</f>
        <v/>
      </c>
      <c r="G245" t="str">
        <f>'様式４号（個表） '!G260</f>
        <v/>
      </c>
      <c r="H245" t="str">
        <f>'様式４号（個表） '!H260</f>
        <v/>
      </c>
      <c r="I245" t="str">
        <f>'様式４号（個表） '!I260</f>
        <v/>
      </c>
      <c r="J245">
        <f>'様式４号（個表） '!J260</f>
        <v>0</v>
      </c>
      <c r="K245">
        <f>'様式４号（個表） '!K260</f>
        <v>0</v>
      </c>
      <c r="L245">
        <f>'様式４号（個表） '!L260</f>
        <v>0</v>
      </c>
      <c r="M245" t="str">
        <f>'様式４号（個表） '!M260</f>
        <v/>
      </c>
      <c r="N245" t="str">
        <f>'様式４号（個表） '!N260</f>
        <v/>
      </c>
      <c r="O245" t="str">
        <f>'様式４号（個表） '!O260</f>
        <v>令和７年12月</v>
      </c>
    </row>
    <row r="246" spans="1:15">
      <c r="A246" t="str">
        <f>'様式４号（個表） '!B261</f>
        <v/>
      </c>
      <c r="B246" t="str">
        <f>'様式４号（個表） '!C261</f>
        <v/>
      </c>
      <c r="C246" t="str">
        <f>'様式４号（個表） '!D261</f>
        <v/>
      </c>
      <c r="D246" t="str">
        <f>'様式４号（個表） '!E261</f>
        <v/>
      </c>
      <c r="E246" t="str">
        <f>'様式４号（個表） '!F261</f>
        <v/>
      </c>
      <c r="F246" t="str">
        <f>'様式第２号　基本情報入力シート'!AC298</f>
        <v/>
      </c>
      <c r="G246" t="str">
        <f>'様式４号（個表） '!G261</f>
        <v/>
      </c>
      <c r="H246" t="str">
        <f>'様式４号（個表） '!H261</f>
        <v/>
      </c>
      <c r="I246" t="str">
        <f>'様式４号（個表） '!I261</f>
        <v/>
      </c>
      <c r="J246">
        <f>'様式４号（個表） '!J261</f>
        <v>0</v>
      </c>
      <c r="K246">
        <f>'様式４号（個表） '!K261</f>
        <v>0</v>
      </c>
      <c r="L246">
        <f>'様式４号（個表） '!L261</f>
        <v>0</v>
      </c>
      <c r="M246" t="str">
        <f>'様式４号（個表） '!M261</f>
        <v/>
      </c>
      <c r="N246" t="str">
        <f>'様式４号（個表） '!N261</f>
        <v/>
      </c>
      <c r="O246" t="str">
        <f>'様式４号（個表） '!O261</f>
        <v>令和７年12月</v>
      </c>
    </row>
    <row r="247" spans="1:15">
      <c r="A247" t="str">
        <f>'様式４号（個表） '!B262</f>
        <v/>
      </c>
      <c r="B247" t="str">
        <f>'様式４号（個表） '!C262</f>
        <v/>
      </c>
      <c r="C247" t="str">
        <f>'様式４号（個表） '!D262</f>
        <v/>
      </c>
      <c r="D247" t="str">
        <f>'様式４号（個表） '!E262</f>
        <v/>
      </c>
      <c r="E247" t="str">
        <f>'様式４号（個表） '!F262</f>
        <v/>
      </c>
      <c r="F247" t="str">
        <f>'様式第２号　基本情報入力シート'!AC299</f>
        <v/>
      </c>
      <c r="G247" t="str">
        <f>'様式４号（個表） '!G262</f>
        <v/>
      </c>
      <c r="H247" t="str">
        <f>'様式４号（個表） '!H262</f>
        <v/>
      </c>
      <c r="I247" t="str">
        <f>'様式４号（個表） '!I262</f>
        <v/>
      </c>
      <c r="J247">
        <f>'様式４号（個表） '!J262</f>
        <v>0</v>
      </c>
      <c r="K247">
        <f>'様式４号（個表） '!K262</f>
        <v>0</v>
      </c>
      <c r="L247">
        <f>'様式４号（個表） '!L262</f>
        <v>0</v>
      </c>
      <c r="M247" t="str">
        <f>'様式４号（個表） '!M262</f>
        <v/>
      </c>
      <c r="N247" t="str">
        <f>'様式４号（個表） '!N262</f>
        <v/>
      </c>
      <c r="O247" t="str">
        <f>'様式４号（個表） '!O262</f>
        <v>令和７年12月</v>
      </c>
    </row>
    <row r="248" spans="1:15">
      <c r="A248" t="str">
        <f>'様式４号（個表） '!B263</f>
        <v/>
      </c>
      <c r="B248" t="str">
        <f>'様式４号（個表） '!C263</f>
        <v/>
      </c>
      <c r="C248" t="str">
        <f>'様式４号（個表） '!D263</f>
        <v/>
      </c>
      <c r="D248" t="str">
        <f>'様式４号（個表） '!E263</f>
        <v/>
      </c>
      <c r="E248" t="str">
        <f>'様式４号（個表） '!F263</f>
        <v/>
      </c>
      <c r="F248" t="str">
        <f>'様式第２号　基本情報入力シート'!AC300</f>
        <v/>
      </c>
      <c r="G248" t="str">
        <f>'様式４号（個表） '!G263</f>
        <v/>
      </c>
      <c r="H248" t="str">
        <f>'様式４号（個表） '!H263</f>
        <v/>
      </c>
      <c r="I248" t="str">
        <f>'様式４号（個表） '!I263</f>
        <v/>
      </c>
      <c r="J248">
        <f>'様式４号（個表） '!J263</f>
        <v>0</v>
      </c>
      <c r="K248">
        <f>'様式４号（個表） '!K263</f>
        <v>0</v>
      </c>
      <c r="L248">
        <f>'様式４号（個表） '!L263</f>
        <v>0</v>
      </c>
      <c r="M248" t="str">
        <f>'様式４号（個表） '!M263</f>
        <v/>
      </c>
      <c r="N248" t="str">
        <f>'様式４号（個表） '!N263</f>
        <v/>
      </c>
      <c r="O248" t="str">
        <f>'様式４号（個表） '!O263</f>
        <v>令和７年12月</v>
      </c>
    </row>
    <row r="249" spans="1:15">
      <c r="A249" t="str">
        <f>'様式４号（個表） '!B264</f>
        <v/>
      </c>
      <c r="B249" t="str">
        <f>'様式４号（個表） '!C264</f>
        <v/>
      </c>
      <c r="C249" t="str">
        <f>'様式４号（個表） '!D264</f>
        <v/>
      </c>
      <c r="D249" t="str">
        <f>'様式４号（個表） '!E264</f>
        <v/>
      </c>
      <c r="E249" t="str">
        <f>'様式４号（個表） '!F264</f>
        <v/>
      </c>
      <c r="F249" t="str">
        <f>'様式第２号　基本情報入力シート'!AC301</f>
        <v/>
      </c>
      <c r="G249" t="str">
        <f>'様式４号（個表） '!G264</f>
        <v/>
      </c>
      <c r="H249" t="str">
        <f>'様式４号（個表） '!H264</f>
        <v/>
      </c>
      <c r="I249" t="str">
        <f>'様式４号（個表） '!I264</f>
        <v/>
      </c>
      <c r="J249">
        <f>'様式４号（個表） '!J264</f>
        <v>0</v>
      </c>
      <c r="K249">
        <f>'様式４号（個表） '!K264</f>
        <v>0</v>
      </c>
      <c r="L249">
        <f>'様式４号（個表） '!L264</f>
        <v>0</v>
      </c>
      <c r="M249" t="str">
        <f>'様式４号（個表） '!M264</f>
        <v/>
      </c>
      <c r="N249" t="str">
        <f>'様式４号（個表） '!N264</f>
        <v/>
      </c>
      <c r="O249" t="str">
        <f>'様式４号（個表） '!O264</f>
        <v>令和７年12月</v>
      </c>
    </row>
    <row r="250" spans="1:15">
      <c r="A250" t="str">
        <f>'様式４号（個表） '!B265</f>
        <v/>
      </c>
      <c r="B250" t="str">
        <f>'様式４号（個表） '!C265</f>
        <v/>
      </c>
      <c r="C250" t="str">
        <f>'様式４号（個表） '!D265</f>
        <v/>
      </c>
      <c r="D250" t="str">
        <f>'様式４号（個表） '!E265</f>
        <v/>
      </c>
      <c r="E250" t="str">
        <f>'様式４号（個表） '!F265</f>
        <v/>
      </c>
      <c r="F250" t="str">
        <f>'様式第２号　基本情報入力シート'!AC302</f>
        <v/>
      </c>
      <c r="G250" t="str">
        <f>'様式４号（個表） '!G265</f>
        <v/>
      </c>
      <c r="H250" t="str">
        <f>'様式４号（個表） '!H265</f>
        <v/>
      </c>
      <c r="I250" t="str">
        <f>'様式４号（個表） '!I265</f>
        <v/>
      </c>
      <c r="J250">
        <f>'様式４号（個表） '!J265</f>
        <v>0</v>
      </c>
      <c r="K250">
        <f>'様式４号（個表） '!K265</f>
        <v>0</v>
      </c>
      <c r="L250">
        <f>'様式４号（個表） '!L265</f>
        <v>0</v>
      </c>
      <c r="M250" t="str">
        <f>'様式４号（個表） '!M265</f>
        <v/>
      </c>
      <c r="N250" t="str">
        <f>'様式４号（個表） '!N265</f>
        <v/>
      </c>
      <c r="O250" t="str">
        <f>'様式４号（個表） '!O265</f>
        <v>令和７年12月</v>
      </c>
    </row>
    <row r="251" spans="1:15">
      <c r="A251" t="str">
        <f>'様式４号（個表） '!B266</f>
        <v/>
      </c>
      <c r="B251" t="str">
        <f>'様式４号（個表） '!C266</f>
        <v/>
      </c>
      <c r="C251" t="str">
        <f>'様式４号（個表） '!D266</f>
        <v/>
      </c>
      <c r="D251" t="str">
        <f>'様式４号（個表） '!E266</f>
        <v/>
      </c>
      <c r="E251" t="str">
        <f>'様式４号（個表） '!F266</f>
        <v/>
      </c>
      <c r="F251" t="str">
        <f>'様式第２号　基本情報入力シート'!AC303</f>
        <v/>
      </c>
      <c r="G251" t="str">
        <f>'様式４号（個表） '!G266</f>
        <v/>
      </c>
      <c r="H251" t="str">
        <f>'様式４号（個表） '!H266</f>
        <v/>
      </c>
      <c r="I251" t="str">
        <f>'様式４号（個表） '!I266</f>
        <v/>
      </c>
      <c r="J251">
        <f>'様式４号（個表） '!J266</f>
        <v>0</v>
      </c>
      <c r="K251">
        <f>'様式４号（個表） '!K266</f>
        <v>0</v>
      </c>
      <c r="L251">
        <f>'様式４号（個表） '!L266</f>
        <v>0</v>
      </c>
      <c r="M251" t="str">
        <f>'様式４号（個表） '!M266</f>
        <v/>
      </c>
      <c r="N251" t="str">
        <f>'様式４号（個表） '!N266</f>
        <v/>
      </c>
      <c r="O251" t="str">
        <f>'様式４号（個表） '!O266</f>
        <v>令和７年12月</v>
      </c>
    </row>
    <row r="252" spans="1:15">
      <c r="A252" t="str">
        <f>'様式４号（個表） '!B267</f>
        <v/>
      </c>
      <c r="B252" t="str">
        <f>'様式４号（個表） '!C267</f>
        <v/>
      </c>
      <c r="C252" t="str">
        <f>'様式４号（個表） '!D267</f>
        <v/>
      </c>
      <c r="D252" t="str">
        <f>'様式４号（個表） '!E267</f>
        <v/>
      </c>
      <c r="E252" t="str">
        <f>'様式４号（個表） '!F267</f>
        <v/>
      </c>
      <c r="F252" t="str">
        <f>'様式第２号　基本情報入力シート'!AC304</f>
        <v/>
      </c>
      <c r="G252" t="str">
        <f>'様式４号（個表） '!G267</f>
        <v/>
      </c>
      <c r="H252" t="str">
        <f>'様式４号（個表） '!H267</f>
        <v/>
      </c>
      <c r="I252" t="str">
        <f>'様式４号（個表） '!I267</f>
        <v/>
      </c>
      <c r="J252">
        <f>'様式４号（個表） '!J267</f>
        <v>0</v>
      </c>
      <c r="K252">
        <f>'様式４号（個表） '!K267</f>
        <v>0</v>
      </c>
      <c r="L252">
        <f>'様式４号（個表） '!L267</f>
        <v>0</v>
      </c>
      <c r="M252" t="str">
        <f>'様式４号（個表） '!M267</f>
        <v/>
      </c>
      <c r="N252" t="str">
        <f>'様式４号（個表） '!N267</f>
        <v/>
      </c>
      <c r="O252" t="str">
        <f>'様式４号（個表） '!O267</f>
        <v>令和７年12月</v>
      </c>
    </row>
    <row r="253" spans="1:15">
      <c r="A253" t="str">
        <f>'様式４号（個表） '!B268</f>
        <v/>
      </c>
      <c r="B253" t="str">
        <f>'様式４号（個表） '!C268</f>
        <v/>
      </c>
      <c r="C253" t="str">
        <f>'様式４号（個表） '!D268</f>
        <v/>
      </c>
      <c r="D253" t="str">
        <f>'様式４号（個表） '!E268</f>
        <v/>
      </c>
      <c r="E253" t="str">
        <f>'様式４号（個表） '!F268</f>
        <v/>
      </c>
      <c r="F253" t="str">
        <f>'様式第２号　基本情報入力シート'!AC305</f>
        <v/>
      </c>
      <c r="G253" t="str">
        <f>'様式４号（個表） '!G268</f>
        <v/>
      </c>
      <c r="H253" t="str">
        <f>'様式４号（個表） '!H268</f>
        <v/>
      </c>
      <c r="I253" t="str">
        <f>'様式４号（個表） '!I268</f>
        <v/>
      </c>
      <c r="J253">
        <f>'様式４号（個表） '!J268</f>
        <v>0</v>
      </c>
      <c r="K253">
        <f>'様式４号（個表） '!K268</f>
        <v>0</v>
      </c>
      <c r="L253">
        <f>'様式４号（個表） '!L268</f>
        <v>0</v>
      </c>
      <c r="M253" t="str">
        <f>'様式４号（個表） '!M268</f>
        <v/>
      </c>
      <c r="N253" t="str">
        <f>'様式４号（個表） '!N268</f>
        <v/>
      </c>
      <c r="O253" t="str">
        <f>'様式４号（個表） '!O268</f>
        <v>令和７年12月</v>
      </c>
    </row>
    <row r="254" spans="1:15">
      <c r="A254" t="str">
        <f>'様式４号（個表） '!B269</f>
        <v/>
      </c>
      <c r="B254" t="str">
        <f>'様式４号（個表） '!C269</f>
        <v/>
      </c>
      <c r="C254" t="str">
        <f>'様式４号（個表） '!D269</f>
        <v/>
      </c>
      <c r="D254" t="str">
        <f>'様式４号（個表） '!E269</f>
        <v/>
      </c>
      <c r="E254" t="str">
        <f>'様式４号（個表） '!F269</f>
        <v/>
      </c>
      <c r="F254" t="str">
        <f>'様式第２号　基本情報入力シート'!AC306</f>
        <v/>
      </c>
      <c r="G254" t="str">
        <f>'様式４号（個表） '!G269</f>
        <v/>
      </c>
      <c r="H254" t="str">
        <f>'様式４号（個表） '!H269</f>
        <v/>
      </c>
      <c r="I254" t="str">
        <f>'様式４号（個表） '!I269</f>
        <v/>
      </c>
      <c r="J254">
        <f>'様式４号（個表） '!J269</f>
        <v>0</v>
      </c>
      <c r="K254">
        <f>'様式４号（個表） '!K269</f>
        <v>0</v>
      </c>
      <c r="L254">
        <f>'様式４号（個表） '!L269</f>
        <v>0</v>
      </c>
      <c r="M254" t="str">
        <f>'様式４号（個表） '!M269</f>
        <v/>
      </c>
      <c r="N254" t="str">
        <f>'様式４号（個表） '!N269</f>
        <v/>
      </c>
      <c r="O254" t="str">
        <f>'様式４号（個表） '!O269</f>
        <v>令和７年12月</v>
      </c>
    </row>
    <row r="255" spans="1:15">
      <c r="A255" t="str">
        <f>'様式４号（個表） '!B270</f>
        <v/>
      </c>
      <c r="B255" t="str">
        <f>'様式４号（個表） '!C270</f>
        <v/>
      </c>
      <c r="C255" t="str">
        <f>'様式４号（個表） '!D270</f>
        <v/>
      </c>
      <c r="D255" t="str">
        <f>'様式４号（個表） '!E270</f>
        <v/>
      </c>
      <c r="E255" t="str">
        <f>'様式４号（個表） '!F270</f>
        <v/>
      </c>
      <c r="F255" t="str">
        <f>'様式第２号　基本情報入力シート'!AC307</f>
        <v/>
      </c>
      <c r="G255" t="str">
        <f>'様式４号（個表） '!G270</f>
        <v/>
      </c>
      <c r="H255" t="str">
        <f>'様式４号（個表） '!H270</f>
        <v/>
      </c>
      <c r="I255" t="str">
        <f>'様式４号（個表） '!I270</f>
        <v/>
      </c>
      <c r="J255">
        <f>'様式４号（個表） '!J270</f>
        <v>0</v>
      </c>
      <c r="K255">
        <f>'様式４号（個表） '!K270</f>
        <v>0</v>
      </c>
      <c r="L255">
        <f>'様式４号（個表） '!L270</f>
        <v>0</v>
      </c>
      <c r="M255" t="str">
        <f>'様式４号（個表） '!M270</f>
        <v/>
      </c>
      <c r="N255" t="str">
        <f>'様式４号（個表） '!N270</f>
        <v/>
      </c>
      <c r="O255" t="str">
        <f>'様式４号（個表） '!O270</f>
        <v>令和７年12月</v>
      </c>
    </row>
    <row r="256" spans="1:15">
      <c r="A256" t="str">
        <f>'様式４号（個表） '!B271</f>
        <v/>
      </c>
      <c r="B256" t="str">
        <f>'様式４号（個表） '!C271</f>
        <v/>
      </c>
      <c r="C256" t="str">
        <f>'様式４号（個表） '!D271</f>
        <v/>
      </c>
      <c r="D256" t="str">
        <f>'様式４号（個表） '!E271</f>
        <v/>
      </c>
      <c r="E256" t="str">
        <f>'様式４号（個表） '!F271</f>
        <v/>
      </c>
      <c r="F256" t="str">
        <f>'様式第２号　基本情報入力シート'!AC308</f>
        <v/>
      </c>
      <c r="G256" t="str">
        <f>'様式４号（個表） '!G271</f>
        <v/>
      </c>
      <c r="H256" t="str">
        <f>'様式４号（個表） '!H271</f>
        <v/>
      </c>
      <c r="I256" t="str">
        <f>'様式４号（個表） '!I271</f>
        <v/>
      </c>
      <c r="J256">
        <f>'様式４号（個表） '!J271</f>
        <v>0</v>
      </c>
      <c r="K256">
        <f>'様式４号（個表） '!K271</f>
        <v>0</v>
      </c>
      <c r="L256">
        <f>'様式４号（個表） '!L271</f>
        <v>0</v>
      </c>
      <c r="M256" t="str">
        <f>'様式４号（個表） '!M271</f>
        <v/>
      </c>
      <c r="N256" t="str">
        <f>'様式４号（個表） '!N271</f>
        <v/>
      </c>
      <c r="O256" t="str">
        <f>'様式４号（個表） '!O271</f>
        <v>令和７年12月</v>
      </c>
    </row>
    <row r="257" spans="1:15">
      <c r="A257" t="str">
        <f>'様式４号（個表） '!B272</f>
        <v/>
      </c>
      <c r="B257" t="str">
        <f>'様式４号（個表） '!C272</f>
        <v/>
      </c>
      <c r="C257" t="str">
        <f>'様式４号（個表） '!D272</f>
        <v/>
      </c>
      <c r="D257" t="str">
        <f>'様式４号（個表） '!E272</f>
        <v/>
      </c>
      <c r="E257" t="str">
        <f>'様式４号（個表） '!F272</f>
        <v/>
      </c>
      <c r="F257" t="str">
        <f>'様式第２号　基本情報入力シート'!AC309</f>
        <v/>
      </c>
      <c r="G257" t="str">
        <f>'様式４号（個表） '!G272</f>
        <v/>
      </c>
      <c r="H257" t="str">
        <f>'様式４号（個表） '!H272</f>
        <v/>
      </c>
      <c r="I257" t="str">
        <f>'様式４号（個表） '!I272</f>
        <v/>
      </c>
      <c r="J257">
        <f>'様式４号（個表） '!J272</f>
        <v>0</v>
      </c>
      <c r="K257">
        <f>'様式４号（個表） '!K272</f>
        <v>0</v>
      </c>
      <c r="L257">
        <f>'様式４号（個表） '!L272</f>
        <v>0</v>
      </c>
      <c r="M257" t="str">
        <f>'様式４号（個表） '!M272</f>
        <v/>
      </c>
      <c r="N257" t="str">
        <f>'様式４号（個表） '!N272</f>
        <v/>
      </c>
      <c r="O257" t="str">
        <f>'様式４号（個表） '!O272</f>
        <v>令和７年12月</v>
      </c>
    </row>
    <row r="258" spans="1:15">
      <c r="A258" t="str">
        <f>'様式４号（個表） '!B273</f>
        <v/>
      </c>
      <c r="B258" t="str">
        <f>'様式４号（個表） '!C273</f>
        <v/>
      </c>
      <c r="C258" t="str">
        <f>'様式４号（個表） '!D273</f>
        <v/>
      </c>
      <c r="D258" t="str">
        <f>'様式４号（個表） '!E273</f>
        <v/>
      </c>
      <c r="E258" t="str">
        <f>'様式４号（個表） '!F273</f>
        <v/>
      </c>
      <c r="F258" t="str">
        <f>'様式第２号　基本情報入力シート'!AC310</f>
        <v/>
      </c>
      <c r="G258" t="str">
        <f>'様式４号（個表） '!G273</f>
        <v/>
      </c>
      <c r="H258" t="str">
        <f>'様式４号（個表） '!H273</f>
        <v/>
      </c>
      <c r="I258" t="str">
        <f>'様式４号（個表） '!I273</f>
        <v/>
      </c>
      <c r="J258">
        <f>'様式４号（個表） '!J273</f>
        <v>0</v>
      </c>
      <c r="K258">
        <f>'様式４号（個表） '!K273</f>
        <v>0</v>
      </c>
      <c r="L258">
        <f>'様式４号（個表） '!L273</f>
        <v>0</v>
      </c>
      <c r="M258" t="str">
        <f>'様式４号（個表） '!M273</f>
        <v/>
      </c>
      <c r="N258" t="str">
        <f>'様式４号（個表） '!N273</f>
        <v/>
      </c>
      <c r="O258" t="str">
        <f>'様式４号（個表） '!O273</f>
        <v>令和７年12月</v>
      </c>
    </row>
    <row r="259" spans="1:15">
      <c r="A259" t="str">
        <f>'様式４号（個表） '!B274</f>
        <v/>
      </c>
      <c r="B259" t="str">
        <f>'様式４号（個表） '!C274</f>
        <v/>
      </c>
      <c r="C259" t="str">
        <f>'様式４号（個表） '!D274</f>
        <v/>
      </c>
      <c r="D259" t="str">
        <f>'様式４号（個表） '!E274</f>
        <v/>
      </c>
      <c r="E259" t="str">
        <f>'様式４号（個表） '!F274</f>
        <v/>
      </c>
      <c r="F259" t="str">
        <f>'様式第２号　基本情報入力シート'!AC311</f>
        <v/>
      </c>
      <c r="G259" t="str">
        <f>'様式４号（個表） '!G274</f>
        <v/>
      </c>
      <c r="H259" t="str">
        <f>'様式４号（個表） '!H274</f>
        <v/>
      </c>
      <c r="I259" t="str">
        <f>'様式４号（個表） '!I274</f>
        <v/>
      </c>
      <c r="J259">
        <f>'様式４号（個表） '!J274</f>
        <v>0</v>
      </c>
      <c r="K259">
        <f>'様式４号（個表） '!K274</f>
        <v>0</v>
      </c>
      <c r="L259">
        <f>'様式４号（個表） '!L274</f>
        <v>0</v>
      </c>
      <c r="M259" t="str">
        <f>'様式４号（個表） '!M274</f>
        <v/>
      </c>
      <c r="N259" t="str">
        <f>'様式４号（個表） '!N274</f>
        <v/>
      </c>
      <c r="O259" t="str">
        <f>'様式４号（個表） '!O274</f>
        <v>令和７年12月</v>
      </c>
    </row>
    <row r="260" spans="1:15">
      <c r="A260" t="str">
        <f>'様式４号（個表） '!B275</f>
        <v/>
      </c>
      <c r="B260" t="str">
        <f>'様式４号（個表） '!C275</f>
        <v/>
      </c>
      <c r="C260" t="str">
        <f>'様式４号（個表） '!D275</f>
        <v/>
      </c>
      <c r="D260" t="str">
        <f>'様式４号（個表） '!E275</f>
        <v/>
      </c>
      <c r="E260" t="str">
        <f>'様式４号（個表） '!F275</f>
        <v/>
      </c>
      <c r="F260" t="str">
        <f>'様式第２号　基本情報入力シート'!AC312</f>
        <v/>
      </c>
      <c r="G260" t="str">
        <f>'様式４号（個表） '!G275</f>
        <v/>
      </c>
      <c r="H260" t="str">
        <f>'様式４号（個表） '!H275</f>
        <v/>
      </c>
      <c r="I260" t="str">
        <f>'様式４号（個表） '!I275</f>
        <v/>
      </c>
      <c r="J260">
        <f>'様式４号（個表） '!J275</f>
        <v>0</v>
      </c>
      <c r="K260">
        <f>'様式４号（個表） '!K275</f>
        <v>0</v>
      </c>
      <c r="L260">
        <f>'様式４号（個表） '!L275</f>
        <v>0</v>
      </c>
      <c r="M260" t="str">
        <f>'様式４号（個表） '!M275</f>
        <v/>
      </c>
      <c r="N260" t="str">
        <f>'様式４号（個表） '!N275</f>
        <v/>
      </c>
      <c r="O260" t="str">
        <f>'様式４号（個表） '!O275</f>
        <v>令和７年12月</v>
      </c>
    </row>
    <row r="261" spans="1:15">
      <c r="A261" t="str">
        <f>'様式４号（個表） '!B276</f>
        <v/>
      </c>
      <c r="B261" t="str">
        <f>'様式４号（個表） '!C276</f>
        <v/>
      </c>
      <c r="C261" t="str">
        <f>'様式４号（個表） '!D276</f>
        <v/>
      </c>
      <c r="D261" t="str">
        <f>'様式４号（個表） '!E276</f>
        <v/>
      </c>
      <c r="E261" t="str">
        <f>'様式４号（個表） '!F276</f>
        <v/>
      </c>
      <c r="F261" t="str">
        <f>'様式第２号　基本情報入力シート'!AC313</f>
        <v/>
      </c>
      <c r="G261" t="str">
        <f>'様式４号（個表） '!G276</f>
        <v/>
      </c>
      <c r="H261" t="str">
        <f>'様式４号（個表） '!H276</f>
        <v/>
      </c>
      <c r="I261" t="str">
        <f>'様式４号（個表） '!I276</f>
        <v/>
      </c>
      <c r="J261">
        <f>'様式４号（個表） '!J276</f>
        <v>0</v>
      </c>
      <c r="K261">
        <f>'様式４号（個表） '!K276</f>
        <v>0</v>
      </c>
      <c r="L261">
        <f>'様式４号（個表） '!L276</f>
        <v>0</v>
      </c>
      <c r="M261" t="str">
        <f>'様式４号（個表） '!M276</f>
        <v/>
      </c>
      <c r="N261" t="str">
        <f>'様式４号（個表） '!N276</f>
        <v/>
      </c>
      <c r="O261" t="str">
        <f>'様式４号（個表） '!O276</f>
        <v>令和７年12月</v>
      </c>
    </row>
    <row r="262" spans="1:15">
      <c r="A262" t="str">
        <f>'様式４号（個表） '!B277</f>
        <v/>
      </c>
      <c r="B262" t="str">
        <f>'様式４号（個表） '!C277</f>
        <v/>
      </c>
      <c r="C262" t="str">
        <f>'様式４号（個表） '!D277</f>
        <v/>
      </c>
      <c r="D262" t="str">
        <f>'様式４号（個表） '!E277</f>
        <v/>
      </c>
      <c r="E262" t="str">
        <f>'様式４号（個表） '!F277</f>
        <v/>
      </c>
      <c r="F262" t="str">
        <f>'様式第２号　基本情報入力シート'!AC314</f>
        <v/>
      </c>
      <c r="G262" t="str">
        <f>'様式４号（個表） '!G277</f>
        <v/>
      </c>
      <c r="H262" t="str">
        <f>'様式４号（個表） '!H277</f>
        <v/>
      </c>
      <c r="I262" t="str">
        <f>'様式４号（個表） '!I277</f>
        <v/>
      </c>
      <c r="J262">
        <f>'様式４号（個表） '!J277</f>
        <v>0</v>
      </c>
      <c r="K262">
        <f>'様式４号（個表） '!K277</f>
        <v>0</v>
      </c>
      <c r="L262">
        <f>'様式４号（個表） '!L277</f>
        <v>0</v>
      </c>
      <c r="M262" t="str">
        <f>'様式４号（個表） '!M277</f>
        <v/>
      </c>
      <c r="N262" t="str">
        <f>'様式４号（個表） '!N277</f>
        <v/>
      </c>
      <c r="O262" t="str">
        <f>'様式４号（個表） '!O277</f>
        <v>令和７年12月</v>
      </c>
    </row>
    <row r="263" spans="1:15">
      <c r="A263" t="str">
        <f>'様式４号（個表） '!B278</f>
        <v/>
      </c>
      <c r="B263" t="str">
        <f>'様式４号（個表） '!C278</f>
        <v/>
      </c>
      <c r="C263" t="str">
        <f>'様式４号（個表） '!D278</f>
        <v/>
      </c>
      <c r="D263" t="str">
        <f>'様式４号（個表） '!E278</f>
        <v/>
      </c>
      <c r="E263" t="str">
        <f>'様式４号（個表） '!F278</f>
        <v/>
      </c>
      <c r="F263" t="str">
        <f>'様式第２号　基本情報入力シート'!AC315</f>
        <v/>
      </c>
      <c r="G263" t="str">
        <f>'様式４号（個表） '!G278</f>
        <v/>
      </c>
      <c r="H263" t="str">
        <f>'様式４号（個表） '!H278</f>
        <v/>
      </c>
      <c r="I263" t="str">
        <f>'様式４号（個表） '!I278</f>
        <v/>
      </c>
      <c r="J263">
        <f>'様式４号（個表） '!J278</f>
        <v>0</v>
      </c>
      <c r="K263">
        <f>'様式４号（個表） '!K278</f>
        <v>0</v>
      </c>
      <c r="L263">
        <f>'様式４号（個表） '!L278</f>
        <v>0</v>
      </c>
      <c r="M263" t="str">
        <f>'様式４号（個表） '!M278</f>
        <v/>
      </c>
      <c r="N263" t="str">
        <f>'様式４号（個表） '!N278</f>
        <v/>
      </c>
      <c r="O263" t="str">
        <f>'様式４号（個表） '!O278</f>
        <v>令和７年12月</v>
      </c>
    </row>
    <row r="264" spans="1:15">
      <c r="A264" t="str">
        <f>'様式４号（個表） '!B279</f>
        <v/>
      </c>
      <c r="B264" t="str">
        <f>'様式４号（個表） '!C279</f>
        <v/>
      </c>
      <c r="C264" t="str">
        <f>'様式４号（個表） '!D279</f>
        <v/>
      </c>
      <c r="D264" t="str">
        <f>'様式４号（個表） '!E279</f>
        <v/>
      </c>
      <c r="E264" t="str">
        <f>'様式４号（個表） '!F279</f>
        <v/>
      </c>
      <c r="F264" t="str">
        <f>'様式第２号　基本情報入力シート'!AC316</f>
        <v/>
      </c>
      <c r="G264" t="str">
        <f>'様式４号（個表） '!G279</f>
        <v/>
      </c>
      <c r="H264" t="str">
        <f>'様式４号（個表） '!H279</f>
        <v/>
      </c>
      <c r="I264" t="str">
        <f>'様式４号（個表） '!I279</f>
        <v/>
      </c>
      <c r="J264">
        <f>'様式４号（個表） '!J279</f>
        <v>0</v>
      </c>
      <c r="K264">
        <f>'様式４号（個表） '!K279</f>
        <v>0</v>
      </c>
      <c r="L264">
        <f>'様式４号（個表） '!L279</f>
        <v>0</v>
      </c>
      <c r="M264" t="str">
        <f>'様式４号（個表） '!M279</f>
        <v/>
      </c>
      <c r="N264" t="str">
        <f>'様式４号（個表） '!N279</f>
        <v/>
      </c>
      <c r="O264" t="str">
        <f>'様式４号（個表） '!O279</f>
        <v>令和７年12月</v>
      </c>
    </row>
    <row r="265" spans="1:15">
      <c r="A265" t="str">
        <f>'様式４号（個表） '!B280</f>
        <v/>
      </c>
      <c r="B265" t="str">
        <f>'様式４号（個表） '!C280</f>
        <v/>
      </c>
      <c r="C265" t="str">
        <f>'様式４号（個表） '!D280</f>
        <v/>
      </c>
      <c r="D265" t="str">
        <f>'様式４号（個表） '!E280</f>
        <v/>
      </c>
      <c r="E265" t="str">
        <f>'様式４号（個表） '!F280</f>
        <v/>
      </c>
      <c r="F265" t="str">
        <f>'様式第２号　基本情報入力シート'!AC317</f>
        <v/>
      </c>
      <c r="G265" t="str">
        <f>'様式４号（個表） '!G280</f>
        <v/>
      </c>
      <c r="H265" t="str">
        <f>'様式４号（個表） '!H280</f>
        <v/>
      </c>
      <c r="I265" t="str">
        <f>'様式４号（個表） '!I280</f>
        <v/>
      </c>
      <c r="J265">
        <f>'様式４号（個表） '!J280</f>
        <v>0</v>
      </c>
      <c r="K265">
        <f>'様式４号（個表） '!K280</f>
        <v>0</v>
      </c>
      <c r="L265">
        <f>'様式４号（個表） '!L280</f>
        <v>0</v>
      </c>
      <c r="M265" t="str">
        <f>'様式４号（個表） '!M280</f>
        <v/>
      </c>
      <c r="N265" t="str">
        <f>'様式４号（個表） '!N280</f>
        <v/>
      </c>
      <c r="O265" t="str">
        <f>'様式４号（個表） '!O280</f>
        <v>令和７年12月</v>
      </c>
    </row>
    <row r="266" spans="1:15">
      <c r="A266" t="str">
        <f>'様式４号（個表） '!B281</f>
        <v/>
      </c>
      <c r="B266" t="str">
        <f>'様式４号（個表） '!C281</f>
        <v/>
      </c>
      <c r="C266" t="str">
        <f>'様式４号（個表） '!D281</f>
        <v/>
      </c>
      <c r="D266" t="str">
        <f>'様式４号（個表） '!E281</f>
        <v/>
      </c>
      <c r="E266" t="str">
        <f>'様式４号（個表） '!F281</f>
        <v/>
      </c>
      <c r="F266" t="str">
        <f>'様式第２号　基本情報入力シート'!AC318</f>
        <v/>
      </c>
      <c r="G266" t="str">
        <f>'様式４号（個表） '!G281</f>
        <v/>
      </c>
      <c r="H266" t="str">
        <f>'様式４号（個表） '!H281</f>
        <v/>
      </c>
      <c r="I266" t="str">
        <f>'様式４号（個表） '!I281</f>
        <v/>
      </c>
      <c r="J266">
        <f>'様式４号（個表） '!J281</f>
        <v>0</v>
      </c>
      <c r="K266">
        <f>'様式４号（個表） '!K281</f>
        <v>0</v>
      </c>
      <c r="L266">
        <f>'様式４号（個表） '!L281</f>
        <v>0</v>
      </c>
      <c r="M266" t="str">
        <f>'様式４号（個表） '!M281</f>
        <v/>
      </c>
      <c r="N266" t="str">
        <f>'様式４号（個表） '!N281</f>
        <v/>
      </c>
      <c r="O266" t="str">
        <f>'様式４号（個表） '!O281</f>
        <v>令和７年12月</v>
      </c>
    </row>
    <row r="267" spans="1:15">
      <c r="A267" t="str">
        <f>'様式４号（個表） '!B282</f>
        <v/>
      </c>
      <c r="B267" t="str">
        <f>'様式４号（個表） '!C282</f>
        <v/>
      </c>
      <c r="C267" t="str">
        <f>'様式４号（個表） '!D282</f>
        <v/>
      </c>
      <c r="D267" t="str">
        <f>'様式４号（個表） '!E282</f>
        <v/>
      </c>
      <c r="E267" t="str">
        <f>'様式４号（個表） '!F282</f>
        <v/>
      </c>
      <c r="F267" t="str">
        <f>'様式第２号　基本情報入力シート'!AC319</f>
        <v/>
      </c>
      <c r="G267" t="str">
        <f>'様式４号（個表） '!G282</f>
        <v/>
      </c>
      <c r="H267" t="str">
        <f>'様式４号（個表） '!H282</f>
        <v/>
      </c>
      <c r="I267" t="str">
        <f>'様式４号（個表） '!I282</f>
        <v/>
      </c>
      <c r="J267">
        <f>'様式４号（個表） '!J282</f>
        <v>0</v>
      </c>
      <c r="K267">
        <f>'様式４号（個表） '!K282</f>
        <v>0</v>
      </c>
      <c r="L267">
        <f>'様式４号（個表） '!L282</f>
        <v>0</v>
      </c>
      <c r="M267" t="str">
        <f>'様式４号（個表） '!M282</f>
        <v/>
      </c>
      <c r="N267" t="str">
        <f>'様式４号（個表） '!N282</f>
        <v/>
      </c>
      <c r="O267" t="str">
        <f>'様式４号（個表） '!O282</f>
        <v>令和７年12月</v>
      </c>
    </row>
    <row r="268" spans="1:15">
      <c r="A268" t="str">
        <f>'様式４号（個表） '!B283</f>
        <v/>
      </c>
      <c r="B268" t="str">
        <f>'様式４号（個表） '!C283</f>
        <v/>
      </c>
      <c r="C268" t="str">
        <f>'様式４号（個表） '!D283</f>
        <v/>
      </c>
      <c r="D268" t="str">
        <f>'様式４号（個表） '!E283</f>
        <v/>
      </c>
      <c r="E268" t="str">
        <f>'様式４号（個表） '!F283</f>
        <v/>
      </c>
      <c r="F268" t="str">
        <f>'様式第２号　基本情報入力シート'!AC320</f>
        <v/>
      </c>
      <c r="G268" t="str">
        <f>'様式４号（個表） '!G283</f>
        <v/>
      </c>
      <c r="H268" t="str">
        <f>'様式４号（個表） '!H283</f>
        <v/>
      </c>
      <c r="I268" t="str">
        <f>'様式４号（個表） '!I283</f>
        <v/>
      </c>
      <c r="J268">
        <f>'様式４号（個表） '!J283</f>
        <v>0</v>
      </c>
      <c r="K268">
        <f>'様式４号（個表） '!K283</f>
        <v>0</v>
      </c>
      <c r="L268">
        <f>'様式４号（個表） '!L283</f>
        <v>0</v>
      </c>
      <c r="M268" t="str">
        <f>'様式４号（個表） '!M283</f>
        <v/>
      </c>
      <c r="N268" t="str">
        <f>'様式４号（個表） '!N283</f>
        <v/>
      </c>
      <c r="O268" t="str">
        <f>'様式４号（個表） '!O283</f>
        <v>令和７年12月</v>
      </c>
    </row>
    <row r="269" spans="1:15">
      <c r="A269" t="str">
        <f>'様式４号（個表） '!B284</f>
        <v/>
      </c>
      <c r="B269" t="str">
        <f>'様式４号（個表） '!C284</f>
        <v/>
      </c>
      <c r="C269" t="str">
        <f>'様式４号（個表） '!D284</f>
        <v/>
      </c>
      <c r="D269" t="str">
        <f>'様式４号（個表） '!E284</f>
        <v/>
      </c>
      <c r="E269" t="str">
        <f>'様式４号（個表） '!F284</f>
        <v/>
      </c>
      <c r="F269" t="str">
        <f>'様式第２号　基本情報入力シート'!AC321</f>
        <v/>
      </c>
      <c r="G269" t="str">
        <f>'様式４号（個表） '!G284</f>
        <v/>
      </c>
      <c r="H269" t="str">
        <f>'様式４号（個表） '!H284</f>
        <v/>
      </c>
      <c r="I269" t="str">
        <f>'様式４号（個表） '!I284</f>
        <v/>
      </c>
      <c r="J269">
        <f>'様式４号（個表） '!J284</f>
        <v>0</v>
      </c>
      <c r="K269">
        <f>'様式４号（個表） '!K284</f>
        <v>0</v>
      </c>
      <c r="L269">
        <f>'様式４号（個表） '!L284</f>
        <v>0</v>
      </c>
      <c r="M269" t="str">
        <f>'様式４号（個表） '!M284</f>
        <v/>
      </c>
      <c r="N269" t="str">
        <f>'様式４号（個表） '!N284</f>
        <v/>
      </c>
      <c r="O269" t="str">
        <f>'様式４号（個表） '!O284</f>
        <v>令和７年12月</v>
      </c>
    </row>
    <row r="270" spans="1:15">
      <c r="A270" t="str">
        <f>'様式４号（個表） '!B285</f>
        <v/>
      </c>
      <c r="B270" t="str">
        <f>'様式４号（個表） '!C285</f>
        <v/>
      </c>
      <c r="C270" t="str">
        <f>'様式４号（個表） '!D285</f>
        <v/>
      </c>
      <c r="D270" t="str">
        <f>'様式４号（個表） '!E285</f>
        <v/>
      </c>
      <c r="E270" t="str">
        <f>'様式４号（個表） '!F285</f>
        <v/>
      </c>
      <c r="F270" t="str">
        <f>'様式第２号　基本情報入力シート'!AC322</f>
        <v/>
      </c>
      <c r="G270" t="str">
        <f>'様式４号（個表） '!G285</f>
        <v/>
      </c>
      <c r="H270" t="str">
        <f>'様式４号（個表） '!H285</f>
        <v/>
      </c>
      <c r="I270" t="str">
        <f>'様式４号（個表） '!I285</f>
        <v/>
      </c>
      <c r="J270">
        <f>'様式４号（個表） '!J285</f>
        <v>0</v>
      </c>
      <c r="K270">
        <f>'様式４号（個表） '!K285</f>
        <v>0</v>
      </c>
      <c r="L270">
        <f>'様式４号（個表） '!L285</f>
        <v>0</v>
      </c>
      <c r="M270" t="str">
        <f>'様式４号（個表） '!M285</f>
        <v/>
      </c>
      <c r="N270" t="str">
        <f>'様式４号（個表） '!N285</f>
        <v/>
      </c>
      <c r="O270" t="str">
        <f>'様式４号（個表） '!O285</f>
        <v>令和７年12月</v>
      </c>
    </row>
    <row r="271" spans="1:15">
      <c r="A271" t="str">
        <f>'様式４号（個表） '!B286</f>
        <v/>
      </c>
      <c r="B271" t="str">
        <f>'様式４号（個表） '!C286</f>
        <v/>
      </c>
      <c r="C271" t="str">
        <f>'様式４号（個表） '!D286</f>
        <v/>
      </c>
      <c r="D271" t="str">
        <f>'様式４号（個表） '!E286</f>
        <v/>
      </c>
      <c r="E271" t="str">
        <f>'様式４号（個表） '!F286</f>
        <v/>
      </c>
      <c r="F271" t="str">
        <f>'様式第２号　基本情報入力シート'!AC323</f>
        <v/>
      </c>
      <c r="G271" t="str">
        <f>'様式４号（個表） '!G286</f>
        <v/>
      </c>
      <c r="H271" t="str">
        <f>'様式４号（個表） '!H286</f>
        <v/>
      </c>
      <c r="I271" t="str">
        <f>'様式４号（個表） '!I286</f>
        <v/>
      </c>
      <c r="J271">
        <f>'様式４号（個表） '!J286</f>
        <v>0</v>
      </c>
      <c r="K271">
        <f>'様式４号（個表） '!K286</f>
        <v>0</v>
      </c>
      <c r="L271">
        <f>'様式４号（個表） '!L286</f>
        <v>0</v>
      </c>
      <c r="M271" t="str">
        <f>'様式４号（個表） '!M286</f>
        <v/>
      </c>
      <c r="N271" t="str">
        <f>'様式４号（個表） '!N286</f>
        <v/>
      </c>
      <c r="O271" t="str">
        <f>'様式４号（個表） '!O286</f>
        <v>令和７年12月</v>
      </c>
    </row>
    <row r="272" spans="1:15">
      <c r="A272" t="str">
        <f>'様式４号（個表） '!B287</f>
        <v/>
      </c>
      <c r="B272" t="str">
        <f>'様式４号（個表） '!C287</f>
        <v/>
      </c>
      <c r="C272" t="str">
        <f>'様式４号（個表） '!D287</f>
        <v/>
      </c>
      <c r="D272" t="str">
        <f>'様式４号（個表） '!E287</f>
        <v/>
      </c>
      <c r="E272" t="str">
        <f>'様式４号（個表） '!F287</f>
        <v/>
      </c>
      <c r="F272" t="str">
        <f>'様式第２号　基本情報入力シート'!AC324</f>
        <v/>
      </c>
      <c r="G272" t="str">
        <f>'様式４号（個表） '!G287</f>
        <v/>
      </c>
      <c r="H272" t="str">
        <f>'様式４号（個表） '!H287</f>
        <v/>
      </c>
      <c r="I272" t="str">
        <f>'様式４号（個表） '!I287</f>
        <v/>
      </c>
      <c r="J272">
        <f>'様式４号（個表） '!J287</f>
        <v>0</v>
      </c>
      <c r="K272">
        <f>'様式４号（個表） '!K287</f>
        <v>0</v>
      </c>
      <c r="L272">
        <f>'様式４号（個表） '!L287</f>
        <v>0</v>
      </c>
      <c r="M272" t="str">
        <f>'様式４号（個表） '!M287</f>
        <v/>
      </c>
      <c r="N272" t="str">
        <f>'様式４号（個表） '!N287</f>
        <v/>
      </c>
      <c r="O272" t="str">
        <f>'様式４号（個表） '!O287</f>
        <v>令和７年12月</v>
      </c>
    </row>
    <row r="273" spans="1:15">
      <c r="A273" t="str">
        <f>'様式４号（個表） '!B288</f>
        <v/>
      </c>
      <c r="B273" t="str">
        <f>'様式４号（個表） '!C288</f>
        <v/>
      </c>
      <c r="C273" t="str">
        <f>'様式４号（個表） '!D288</f>
        <v/>
      </c>
      <c r="D273" t="str">
        <f>'様式４号（個表） '!E288</f>
        <v/>
      </c>
      <c r="E273" t="str">
        <f>'様式４号（個表） '!F288</f>
        <v/>
      </c>
      <c r="F273" t="str">
        <f>'様式第２号　基本情報入力シート'!AC325</f>
        <v/>
      </c>
      <c r="G273" t="str">
        <f>'様式４号（個表） '!G288</f>
        <v/>
      </c>
      <c r="H273" t="str">
        <f>'様式４号（個表） '!H288</f>
        <v/>
      </c>
      <c r="I273" t="str">
        <f>'様式４号（個表） '!I288</f>
        <v/>
      </c>
      <c r="J273">
        <f>'様式４号（個表） '!J288</f>
        <v>0</v>
      </c>
      <c r="K273">
        <f>'様式４号（個表） '!K288</f>
        <v>0</v>
      </c>
      <c r="L273">
        <f>'様式４号（個表） '!L288</f>
        <v>0</v>
      </c>
      <c r="M273" t="str">
        <f>'様式４号（個表） '!M288</f>
        <v/>
      </c>
      <c r="N273" t="str">
        <f>'様式４号（個表） '!N288</f>
        <v/>
      </c>
      <c r="O273" t="str">
        <f>'様式４号（個表） '!O288</f>
        <v>令和７年12月</v>
      </c>
    </row>
    <row r="274" spans="1:15">
      <c r="A274" t="str">
        <f>'様式４号（個表） '!B289</f>
        <v/>
      </c>
      <c r="B274" t="str">
        <f>'様式４号（個表） '!C289</f>
        <v/>
      </c>
      <c r="C274" t="str">
        <f>'様式４号（個表） '!D289</f>
        <v/>
      </c>
      <c r="D274" t="str">
        <f>'様式４号（個表） '!E289</f>
        <v/>
      </c>
      <c r="E274" t="str">
        <f>'様式４号（個表） '!F289</f>
        <v/>
      </c>
      <c r="F274" t="str">
        <f>'様式第２号　基本情報入力シート'!AC326</f>
        <v/>
      </c>
      <c r="G274" t="str">
        <f>'様式４号（個表） '!G289</f>
        <v/>
      </c>
      <c r="H274" t="str">
        <f>'様式４号（個表） '!H289</f>
        <v/>
      </c>
      <c r="I274" t="str">
        <f>'様式４号（個表） '!I289</f>
        <v/>
      </c>
      <c r="J274">
        <f>'様式４号（個表） '!J289</f>
        <v>0</v>
      </c>
      <c r="K274">
        <f>'様式４号（個表） '!K289</f>
        <v>0</v>
      </c>
      <c r="L274">
        <f>'様式４号（個表） '!L289</f>
        <v>0</v>
      </c>
      <c r="M274" t="str">
        <f>'様式４号（個表） '!M289</f>
        <v/>
      </c>
      <c r="N274" t="str">
        <f>'様式４号（個表） '!N289</f>
        <v/>
      </c>
      <c r="O274" t="str">
        <f>'様式４号（個表） '!O289</f>
        <v>令和７年12月</v>
      </c>
    </row>
    <row r="275" spans="1:15">
      <c r="A275" t="str">
        <f>'様式４号（個表） '!B290</f>
        <v/>
      </c>
      <c r="B275" t="str">
        <f>'様式４号（個表） '!C290</f>
        <v/>
      </c>
      <c r="C275" t="str">
        <f>'様式４号（個表） '!D290</f>
        <v/>
      </c>
      <c r="D275" t="str">
        <f>'様式４号（個表） '!E290</f>
        <v/>
      </c>
      <c r="E275" t="str">
        <f>'様式４号（個表） '!F290</f>
        <v/>
      </c>
      <c r="F275" t="str">
        <f>'様式第２号　基本情報入力シート'!AC327</f>
        <v/>
      </c>
      <c r="G275" t="str">
        <f>'様式４号（個表） '!G290</f>
        <v/>
      </c>
      <c r="H275" t="str">
        <f>'様式４号（個表） '!H290</f>
        <v/>
      </c>
      <c r="I275" t="str">
        <f>'様式４号（個表） '!I290</f>
        <v/>
      </c>
      <c r="J275">
        <f>'様式４号（個表） '!J290</f>
        <v>0</v>
      </c>
      <c r="K275">
        <f>'様式４号（個表） '!K290</f>
        <v>0</v>
      </c>
      <c r="L275">
        <f>'様式４号（個表） '!L290</f>
        <v>0</v>
      </c>
      <c r="M275" t="str">
        <f>'様式４号（個表） '!M290</f>
        <v/>
      </c>
      <c r="N275" t="str">
        <f>'様式４号（個表） '!N290</f>
        <v/>
      </c>
      <c r="O275" t="str">
        <f>'様式４号（個表） '!O290</f>
        <v>令和７年12月</v>
      </c>
    </row>
    <row r="276" spans="1:15">
      <c r="A276" t="str">
        <f>'様式４号（個表） '!B291</f>
        <v/>
      </c>
      <c r="B276" t="str">
        <f>'様式４号（個表） '!C291</f>
        <v/>
      </c>
      <c r="C276" t="str">
        <f>'様式４号（個表） '!D291</f>
        <v/>
      </c>
      <c r="D276" t="str">
        <f>'様式４号（個表） '!E291</f>
        <v/>
      </c>
      <c r="E276" t="str">
        <f>'様式４号（個表） '!F291</f>
        <v/>
      </c>
      <c r="F276" t="str">
        <f>'様式第２号　基本情報入力シート'!AC328</f>
        <v/>
      </c>
      <c r="G276" t="str">
        <f>'様式４号（個表） '!G291</f>
        <v/>
      </c>
      <c r="H276" t="str">
        <f>'様式４号（個表） '!H291</f>
        <v/>
      </c>
      <c r="I276" t="str">
        <f>'様式４号（個表） '!I291</f>
        <v/>
      </c>
      <c r="J276">
        <f>'様式４号（個表） '!J291</f>
        <v>0</v>
      </c>
      <c r="K276">
        <f>'様式４号（個表） '!K291</f>
        <v>0</v>
      </c>
      <c r="L276">
        <f>'様式４号（個表） '!L291</f>
        <v>0</v>
      </c>
      <c r="M276" t="str">
        <f>'様式４号（個表） '!M291</f>
        <v/>
      </c>
      <c r="N276" t="str">
        <f>'様式４号（個表） '!N291</f>
        <v/>
      </c>
      <c r="O276" t="str">
        <f>'様式４号（個表） '!O291</f>
        <v>令和７年12月</v>
      </c>
    </row>
    <row r="277" spans="1:15">
      <c r="A277" t="str">
        <f>'様式４号（個表） '!B292</f>
        <v/>
      </c>
      <c r="B277" t="str">
        <f>'様式４号（個表） '!C292</f>
        <v/>
      </c>
      <c r="C277" t="str">
        <f>'様式４号（個表） '!D292</f>
        <v/>
      </c>
      <c r="D277" t="str">
        <f>'様式４号（個表） '!E292</f>
        <v/>
      </c>
      <c r="E277" t="str">
        <f>'様式４号（個表） '!F292</f>
        <v/>
      </c>
      <c r="F277" t="str">
        <f>'様式第２号　基本情報入力シート'!AC329</f>
        <v/>
      </c>
      <c r="G277" t="str">
        <f>'様式４号（個表） '!G292</f>
        <v/>
      </c>
      <c r="H277" t="str">
        <f>'様式４号（個表） '!H292</f>
        <v/>
      </c>
      <c r="I277" t="str">
        <f>'様式４号（個表） '!I292</f>
        <v/>
      </c>
      <c r="J277">
        <f>'様式４号（個表） '!J292</f>
        <v>0</v>
      </c>
      <c r="K277">
        <f>'様式４号（個表） '!K292</f>
        <v>0</v>
      </c>
      <c r="L277">
        <f>'様式４号（個表） '!L292</f>
        <v>0</v>
      </c>
      <c r="M277" t="str">
        <f>'様式４号（個表） '!M292</f>
        <v/>
      </c>
      <c r="N277" t="str">
        <f>'様式４号（個表） '!N292</f>
        <v/>
      </c>
      <c r="O277" t="str">
        <f>'様式４号（個表） '!O292</f>
        <v>令和７年12月</v>
      </c>
    </row>
    <row r="278" spans="1:15">
      <c r="A278" t="str">
        <f>'様式４号（個表） '!B293</f>
        <v/>
      </c>
      <c r="B278" t="str">
        <f>'様式４号（個表） '!C293</f>
        <v/>
      </c>
      <c r="C278" t="str">
        <f>'様式４号（個表） '!D293</f>
        <v/>
      </c>
      <c r="D278" t="str">
        <f>'様式４号（個表） '!E293</f>
        <v/>
      </c>
      <c r="E278" t="str">
        <f>'様式４号（個表） '!F293</f>
        <v/>
      </c>
      <c r="F278" t="str">
        <f>'様式第２号　基本情報入力シート'!AC330</f>
        <v/>
      </c>
      <c r="G278" t="str">
        <f>'様式４号（個表） '!G293</f>
        <v/>
      </c>
      <c r="H278" t="str">
        <f>'様式４号（個表） '!H293</f>
        <v/>
      </c>
      <c r="I278" t="str">
        <f>'様式４号（個表） '!I293</f>
        <v/>
      </c>
      <c r="J278">
        <f>'様式４号（個表） '!J293</f>
        <v>0</v>
      </c>
      <c r="K278">
        <f>'様式４号（個表） '!K293</f>
        <v>0</v>
      </c>
      <c r="L278">
        <f>'様式４号（個表） '!L293</f>
        <v>0</v>
      </c>
      <c r="M278" t="str">
        <f>'様式４号（個表） '!M293</f>
        <v/>
      </c>
      <c r="N278" t="str">
        <f>'様式４号（個表） '!N293</f>
        <v/>
      </c>
      <c r="O278" t="str">
        <f>'様式４号（個表） '!O293</f>
        <v>令和７年12月</v>
      </c>
    </row>
    <row r="279" spans="1:15">
      <c r="A279" t="str">
        <f>'様式４号（個表） '!B294</f>
        <v/>
      </c>
      <c r="B279" t="str">
        <f>'様式４号（個表） '!C294</f>
        <v/>
      </c>
      <c r="C279" t="str">
        <f>'様式４号（個表） '!D294</f>
        <v/>
      </c>
      <c r="D279" t="str">
        <f>'様式４号（個表） '!E294</f>
        <v/>
      </c>
      <c r="E279" t="str">
        <f>'様式４号（個表） '!F294</f>
        <v/>
      </c>
      <c r="F279" t="str">
        <f>'様式第２号　基本情報入力シート'!AC331</f>
        <v/>
      </c>
      <c r="G279" t="str">
        <f>'様式４号（個表） '!G294</f>
        <v/>
      </c>
      <c r="H279" t="str">
        <f>'様式４号（個表） '!H294</f>
        <v/>
      </c>
      <c r="I279" t="str">
        <f>'様式４号（個表） '!I294</f>
        <v/>
      </c>
      <c r="J279">
        <f>'様式４号（個表） '!J294</f>
        <v>0</v>
      </c>
      <c r="K279">
        <f>'様式４号（個表） '!K294</f>
        <v>0</v>
      </c>
      <c r="L279">
        <f>'様式４号（個表） '!L294</f>
        <v>0</v>
      </c>
      <c r="M279" t="str">
        <f>'様式４号（個表） '!M294</f>
        <v/>
      </c>
      <c r="N279" t="str">
        <f>'様式４号（個表） '!N294</f>
        <v/>
      </c>
      <c r="O279" t="str">
        <f>'様式４号（個表） '!O294</f>
        <v>令和７年12月</v>
      </c>
    </row>
    <row r="280" spans="1:15">
      <c r="A280" t="str">
        <f>'様式４号（個表） '!B295</f>
        <v/>
      </c>
      <c r="B280" t="str">
        <f>'様式４号（個表） '!C295</f>
        <v/>
      </c>
      <c r="C280" t="str">
        <f>'様式４号（個表） '!D295</f>
        <v/>
      </c>
      <c r="D280" t="str">
        <f>'様式４号（個表） '!E295</f>
        <v/>
      </c>
      <c r="E280" t="str">
        <f>'様式４号（個表） '!F295</f>
        <v/>
      </c>
      <c r="F280" t="str">
        <f>'様式第２号　基本情報入力シート'!AC332</f>
        <v/>
      </c>
      <c r="G280" t="str">
        <f>'様式４号（個表） '!G295</f>
        <v/>
      </c>
      <c r="H280" t="str">
        <f>'様式４号（個表） '!H295</f>
        <v/>
      </c>
      <c r="I280" t="str">
        <f>'様式４号（個表） '!I295</f>
        <v/>
      </c>
      <c r="J280">
        <f>'様式４号（個表） '!J295</f>
        <v>0</v>
      </c>
      <c r="K280">
        <f>'様式４号（個表） '!K295</f>
        <v>0</v>
      </c>
      <c r="L280">
        <f>'様式４号（個表） '!L295</f>
        <v>0</v>
      </c>
      <c r="M280" t="str">
        <f>'様式４号（個表） '!M295</f>
        <v/>
      </c>
      <c r="N280" t="str">
        <f>'様式４号（個表） '!N295</f>
        <v/>
      </c>
      <c r="O280" t="str">
        <f>'様式４号（個表） '!O295</f>
        <v>令和７年12月</v>
      </c>
    </row>
    <row r="281" spans="1:15">
      <c r="A281" t="str">
        <f>'様式４号（個表） '!B296</f>
        <v/>
      </c>
      <c r="B281" t="str">
        <f>'様式４号（個表） '!C296</f>
        <v/>
      </c>
      <c r="C281" t="str">
        <f>'様式４号（個表） '!D296</f>
        <v/>
      </c>
      <c r="D281" t="str">
        <f>'様式４号（個表） '!E296</f>
        <v/>
      </c>
      <c r="E281" t="str">
        <f>'様式４号（個表） '!F296</f>
        <v/>
      </c>
      <c r="F281" t="str">
        <f>'様式第２号　基本情報入力シート'!AC333</f>
        <v/>
      </c>
      <c r="G281" t="str">
        <f>'様式４号（個表） '!G296</f>
        <v/>
      </c>
      <c r="H281" t="str">
        <f>'様式４号（個表） '!H296</f>
        <v/>
      </c>
      <c r="I281" t="str">
        <f>'様式４号（個表） '!I296</f>
        <v/>
      </c>
      <c r="J281">
        <f>'様式４号（個表） '!J296</f>
        <v>0</v>
      </c>
      <c r="K281">
        <f>'様式４号（個表） '!K296</f>
        <v>0</v>
      </c>
      <c r="L281">
        <f>'様式４号（個表） '!L296</f>
        <v>0</v>
      </c>
      <c r="M281" t="str">
        <f>'様式４号（個表） '!M296</f>
        <v/>
      </c>
      <c r="N281" t="str">
        <f>'様式４号（個表） '!N296</f>
        <v/>
      </c>
      <c r="O281" t="str">
        <f>'様式４号（個表） '!O296</f>
        <v>令和７年12月</v>
      </c>
    </row>
    <row r="282" spans="1:15">
      <c r="A282" t="str">
        <f>'様式４号（個表） '!B297</f>
        <v/>
      </c>
      <c r="B282" t="str">
        <f>'様式４号（個表） '!C297</f>
        <v/>
      </c>
      <c r="C282" t="str">
        <f>'様式４号（個表） '!D297</f>
        <v/>
      </c>
      <c r="D282" t="str">
        <f>'様式４号（個表） '!E297</f>
        <v/>
      </c>
      <c r="E282" t="str">
        <f>'様式４号（個表） '!F297</f>
        <v/>
      </c>
      <c r="F282" t="str">
        <f>'様式第２号　基本情報入力シート'!AC334</f>
        <v/>
      </c>
      <c r="G282" t="str">
        <f>'様式４号（個表） '!G297</f>
        <v/>
      </c>
      <c r="H282" t="str">
        <f>'様式４号（個表） '!H297</f>
        <v/>
      </c>
      <c r="I282" t="str">
        <f>'様式４号（個表） '!I297</f>
        <v/>
      </c>
      <c r="J282">
        <f>'様式４号（個表） '!J297</f>
        <v>0</v>
      </c>
      <c r="K282">
        <f>'様式４号（個表） '!K297</f>
        <v>0</v>
      </c>
      <c r="L282">
        <f>'様式４号（個表） '!L297</f>
        <v>0</v>
      </c>
      <c r="M282" t="str">
        <f>'様式４号（個表） '!M297</f>
        <v/>
      </c>
      <c r="N282" t="str">
        <f>'様式４号（個表） '!N297</f>
        <v/>
      </c>
      <c r="O282" t="str">
        <f>'様式４号（個表） '!O297</f>
        <v>令和７年12月</v>
      </c>
    </row>
    <row r="283" spans="1:15">
      <c r="A283" t="str">
        <f>'様式４号（個表） '!B298</f>
        <v/>
      </c>
      <c r="B283" t="str">
        <f>'様式４号（個表） '!C298</f>
        <v/>
      </c>
      <c r="C283" t="str">
        <f>'様式４号（個表） '!D298</f>
        <v/>
      </c>
      <c r="D283" t="str">
        <f>'様式４号（個表） '!E298</f>
        <v/>
      </c>
      <c r="E283" t="str">
        <f>'様式４号（個表） '!F298</f>
        <v/>
      </c>
      <c r="F283" t="str">
        <f>'様式第２号　基本情報入力シート'!AC335</f>
        <v/>
      </c>
      <c r="G283" t="str">
        <f>'様式４号（個表） '!G298</f>
        <v/>
      </c>
      <c r="H283" t="str">
        <f>'様式４号（個表） '!H298</f>
        <v/>
      </c>
      <c r="I283" t="str">
        <f>'様式４号（個表） '!I298</f>
        <v/>
      </c>
      <c r="J283">
        <f>'様式４号（個表） '!J298</f>
        <v>0</v>
      </c>
      <c r="K283">
        <f>'様式４号（個表） '!K298</f>
        <v>0</v>
      </c>
      <c r="L283">
        <f>'様式４号（個表） '!L298</f>
        <v>0</v>
      </c>
      <c r="M283" t="str">
        <f>'様式４号（個表） '!M298</f>
        <v/>
      </c>
      <c r="N283" t="str">
        <f>'様式４号（個表） '!N298</f>
        <v/>
      </c>
      <c r="O283" t="str">
        <f>'様式４号（個表） '!O298</f>
        <v>令和７年12月</v>
      </c>
    </row>
    <row r="284" spans="1:15">
      <c r="A284" t="str">
        <f>'様式４号（個表） '!B299</f>
        <v/>
      </c>
      <c r="B284" t="str">
        <f>'様式４号（個表） '!C299</f>
        <v/>
      </c>
      <c r="C284" t="str">
        <f>'様式４号（個表） '!D299</f>
        <v/>
      </c>
      <c r="D284" t="str">
        <f>'様式４号（個表） '!E299</f>
        <v/>
      </c>
      <c r="E284" t="str">
        <f>'様式４号（個表） '!F299</f>
        <v/>
      </c>
      <c r="F284" t="str">
        <f>'様式第２号　基本情報入力シート'!AC336</f>
        <v/>
      </c>
      <c r="G284" t="str">
        <f>'様式４号（個表） '!G299</f>
        <v/>
      </c>
      <c r="H284" t="str">
        <f>'様式４号（個表） '!H299</f>
        <v/>
      </c>
      <c r="I284" t="str">
        <f>'様式４号（個表） '!I299</f>
        <v/>
      </c>
      <c r="J284">
        <f>'様式４号（個表） '!J299</f>
        <v>0</v>
      </c>
      <c r="K284">
        <f>'様式４号（個表） '!K299</f>
        <v>0</v>
      </c>
      <c r="L284">
        <f>'様式４号（個表） '!L299</f>
        <v>0</v>
      </c>
      <c r="M284" t="str">
        <f>'様式４号（個表） '!M299</f>
        <v/>
      </c>
      <c r="N284" t="str">
        <f>'様式４号（個表） '!N299</f>
        <v/>
      </c>
      <c r="O284" t="str">
        <f>'様式４号（個表） '!O299</f>
        <v>令和７年12月</v>
      </c>
    </row>
    <row r="285" spans="1:15">
      <c r="A285" t="str">
        <f>'様式４号（個表） '!B300</f>
        <v/>
      </c>
      <c r="B285" t="str">
        <f>'様式４号（個表） '!C300</f>
        <v/>
      </c>
      <c r="C285" t="str">
        <f>'様式４号（個表） '!D300</f>
        <v/>
      </c>
      <c r="D285" t="str">
        <f>'様式４号（個表） '!E300</f>
        <v/>
      </c>
      <c r="E285" t="str">
        <f>'様式４号（個表） '!F300</f>
        <v/>
      </c>
      <c r="F285" t="str">
        <f>'様式第２号　基本情報入力シート'!AC337</f>
        <v/>
      </c>
      <c r="G285" t="str">
        <f>'様式４号（個表） '!G300</f>
        <v/>
      </c>
      <c r="H285" t="str">
        <f>'様式４号（個表） '!H300</f>
        <v/>
      </c>
      <c r="I285" t="str">
        <f>'様式４号（個表） '!I300</f>
        <v/>
      </c>
      <c r="J285">
        <f>'様式４号（個表） '!J300</f>
        <v>0</v>
      </c>
      <c r="K285">
        <f>'様式４号（個表） '!K300</f>
        <v>0</v>
      </c>
      <c r="L285">
        <f>'様式４号（個表） '!L300</f>
        <v>0</v>
      </c>
      <c r="M285" t="str">
        <f>'様式４号（個表） '!M300</f>
        <v/>
      </c>
      <c r="N285" t="str">
        <f>'様式４号（個表） '!N300</f>
        <v/>
      </c>
      <c r="O285" t="str">
        <f>'様式４号（個表） '!O300</f>
        <v>令和７年12月</v>
      </c>
    </row>
    <row r="286" spans="1:15">
      <c r="A286" t="str">
        <f>'様式４号（個表） '!B301</f>
        <v/>
      </c>
      <c r="B286" t="str">
        <f>'様式４号（個表） '!C301</f>
        <v/>
      </c>
      <c r="C286" t="str">
        <f>'様式４号（個表） '!D301</f>
        <v/>
      </c>
      <c r="D286" t="str">
        <f>'様式４号（個表） '!E301</f>
        <v/>
      </c>
      <c r="E286" t="str">
        <f>'様式４号（個表） '!F301</f>
        <v/>
      </c>
      <c r="F286" t="str">
        <f>'様式第２号　基本情報入力シート'!AC338</f>
        <v/>
      </c>
      <c r="G286" t="str">
        <f>'様式４号（個表） '!G301</f>
        <v/>
      </c>
      <c r="H286" t="str">
        <f>'様式４号（個表） '!H301</f>
        <v/>
      </c>
      <c r="I286" t="str">
        <f>'様式４号（個表） '!I301</f>
        <v/>
      </c>
      <c r="J286">
        <f>'様式４号（個表） '!J301</f>
        <v>0</v>
      </c>
      <c r="K286">
        <f>'様式４号（個表） '!K301</f>
        <v>0</v>
      </c>
      <c r="L286">
        <f>'様式４号（個表） '!L301</f>
        <v>0</v>
      </c>
      <c r="M286" t="str">
        <f>'様式４号（個表） '!M301</f>
        <v/>
      </c>
      <c r="N286" t="str">
        <f>'様式４号（個表） '!N301</f>
        <v/>
      </c>
      <c r="O286" t="str">
        <f>'様式４号（個表） '!O301</f>
        <v>令和７年12月</v>
      </c>
    </row>
    <row r="287" spans="1:15">
      <c r="A287" t="str">
        <f>'様式４号（個表） '!B302</f>
        <v/>
      </c>
      <c r="B287" t="str">
        <f>'様式４号（個表） '!C302</f>
        <v/>
      </c>
      <c r="C287" t="str">
        <f>'様式４号（個表） '!D302</f>
        <v/>
      </c>
      <c r="D287" t="str">
        <f>'様式４号（個表） '!E302</f>
        <v/>
      </c>
      <c r="E287" t="str">
        <f>'様式４号（個表） '!F302</f>
        <v/>
      </c>
      <c r="F287" t="str">
        <f>'様式第２号　基本情報入力シート'!AC339</f>
        <v/>
      </c>
      <c r="G287" t="str">
        <f>'様式４号（個表） '!G302</f>
        <v/>
      </c>
      <c r="H287" t="str">
        <f>'様式４号（個表） '!H302</f>
        <v/>
      </c>
      <c r="I287" t="str">
        <f>'様式４号（個表） '!I302</f>
        <v/>
      </c>
      <c r="J287">
        <f>'様式４号（個表） '!J302</f>
        <v>0</v>
      </c>
      <c r="K287">
        <f>'様式４号（個表） '!K302</f>
        <v>0</v>
      </c>
      <c r="L287">
        <f>'様式４号（個表） '!L302</f>
        <v>0</v>
      </c>
      <c r="M287" t="str">
        <f>'様式４号（個表） '!M302</f>
        <v/>
      </c>
      <c r="N287" t="str">
        <f>'様式４号（個表） '!N302</f>
        <v/>
      </c>
      <c r="O287" t="str">
        <f>'様式４号（個表） '!O302</f>
        <v>令和７年12月</v>
      </c>
    </row>
    <row r="288" spans="1:15">
      <c r="A288" t="str">
        <f>'様式４号（個表） '!B303</f>
        <v/>
      </c>
      <c r="B288" t="str">
        <f>'様式４号（個表） '!C303</f>
        <v/>
      </c>
      <c r="C288" t="str">
        <f>'様式４号（個表） '!D303</f>
        <v/>
      </c>
      <c r="D288" t="str">
        <f>'様式４号（個表） '!E303</f>
        <v/>
      </c>
      <c r="E288" t="str">
        <f>'様式４号（個表） '!F303</f>
        <v/>
      </c>
      <c r="F288" t="str">
        <f>'様式第２号　基本情報入力シート'!AC340</f>
        <v/>
      </c>
      <c r="G288" t="str">
        <f>'様式４号（個表） '!G303</f>
        <v/>
      </c>
      <c r="H288" t="str">
        <f>'様式４号（個表） '!H303</f>
        <v/>
      </c>
      <c r="I288" t="str">
        <f>'様式４号（個表） '!I303</f>
        <v/>
      </c>
      <c r="J288">
        <f>'様式４号（個表） '!J303</f>
        <v>0</v>
      </c>
      <c r="K288">
        <f>'様式４号（個表） '!K303</f>
        <v>0</v>
      </c>
      <c r="L288">
        <f>'様式４号（個表） '!L303</f>
        <v>0</v>
      </c>
      <c r="M288" t="str">
        <f>'様式４号（個表） '!M303</f>
        <v/>
      </c>
      <c r="N288" t="str">
        <f>'様式４号（個表） '!N303</f>
        <v/>
      </c>
      <c r="O288" t="str">
        <f>'様式４号（個表） '!O303</f>
        <v>令和７年12月</v>
      </c>
    </row>
    <row r="289" spans="1:15">
      <c r="A289" t="str">
        <f>'様式４号（個表） '!B304</f>
        <v/>
      </c>
      <c r="B289" t="str">
        <f>'様式４号（個表） '!C304</f>
        <v/>
      </c>
      <c r="C289" t="str">
        <f>'様式４号（個表） '!D304</f>
        <v/>
      </c>
      <c r="D289" t="str">
        <f>'様式４号（個表） '!E304</f>
        <v/>
      </c>
      <c r="E289" t="str">
        <f>'様式４号（個表） '!F304</f>
        <v/>
      </c>
      <c r="F289" t="str">
        <f>'様式第２号　基本情報入力シート'!AC341</f>
        <v/>
      </c>
      <c r="G289" t="str">
        <f>'様式４号（個表） '!G304</f>
        <v/>
      </c>
      <c r="H289" t="str">
        <f>'様式４号（個表） '!H304</f>
        <v/>
      </c>
      <c r="I289" t="str">
        <f>'様式４号（個表） '!I304</f>
        <v/>
      </c>
      <c r="J289">
        <f>'様式４号（個表） '!J304</f>
        <v>0</v>
      </c>
      <c r="K289">
        <f>'様式４号（個表） '!K304</f>
        <v>0</v>
      </c>
      <c r="L289">
        <f>'様式４号（個表） '!L304</f>
        <v>0</v>
      </c>
      <c r="M289" t="str">
        <f>'様式４号（個表） '!M304</f>
        <v/>
      </c>
      <c r="N289" t="str">
        <f>'様式４号（個表） '!N304</f>
        <v/>
      </c>
      <c r="O289" t="str">
        <f>'様式４号（個表） '!O304</f>
        <v>令和７年12月</v>
      </c>
    </row>
    <row r="290" spans="1:15">
      <c r="A290" t="str">
        <f>'様式４号（個表） '!B305</f>
        <v/>
      </c>
      <c r="B290" t="str">
        <f>'様式４号（個表） '!C305</f>
        <v/>
      </c>
      <c r="C290" t="str">
        <f>'様式４号（個表） '!D305</f>
        <v/>
      </c>
      <c r="D290" t="str">
        <f>'様式４号（個表） '!E305</f>
        <v/>
      </c>
      <c r="E290" t="str">
        <f>'様式４号（個表） '!F305</f>
        <v/>
      </c>
      <c r="F290" t="str">
        <f>'様式第２号　基本情報入力シート'!AC342</f>
        <v/>
      </c>
      <c r="G290" t="str">
        <f>'様式４号（個表） '!G305</f>
        <v/>
      </c>
      <c r="H290" t="str">
        <f>'様式４号（個表） '!H305</f>
        <v/>
      </c>
      <c r="I290" t="str">
        <f>'様式４号（個表） '!I305</f>
        <v/>
      </c>
      <c r="J290">
        <f>'様式４号（個表） '!J305</f>
        <v>0</v>
      </c>
      <c r="K290">
        <f>'様式４号（個表） '!K305</f>
        <v>0</v>
      </c>
      <c r="L290">
        <f>'様式４号（個表） '!L305</f>
        <v>0</v>
      </c>
      <c r="M290" t="str">
        <f>'様式４号（個表） '!M305</f>
        <v/>
      </c>
      <c r="N290" t="str">
        <f>'様式４号（個表） '!N305</f>
        <v/>
      </c>
      <c r="O290" t="str">
        <f>'様式４号（個表） '!O305</f>
        <v>令和７年12月</v>
      </c>
    </row>
    <row r="291" spans="1:15">
      <c r="A291" t="str">
        <f>'様式４号（個表） '!B306</f>
        <v/>
      </c>
      <c r="B291" t="str">
        <f>'様式４号（個表） '!C306</f>
        <v/>
      </c>
      <c r="C291" t="str">
        <f>'様式４号（個表） '!D306</f>
        <v/>
      </c>
      <c r="D291" t="str">
        <f>'様式４号（個表） '!E306</f>
        <v/>
      </c>
      <c r="E291" t="str">
        <f>'様式４号（個表） '!F306</f>
        <v/>
      </c>
      <c r="F291" t="str">
        <f>'様式第２号　基本情報入力シート'!AC343</f>
        <v/>
      </c>
      <c r="G291" t="str">
        <f>'様式４号（個表） '!G306</f>
        <v/>
      </c>
      <c r="H291" t="str">
        <f>'様式４号（個表） '!H306</f>
        <v/>
      </c>
      <c r="I291" t="str">
        <f>'様式４号（個表） '!I306</f>
        <v/>
      </c>
      <c r="J291">
        <f>'様式４号（個表） '!J306</f>
        <v>0</v>
      </c>
      <c r="K291">
        <f>'様式４号（個表） '!K306</f>
        <v>0</v>
      </c>
      <c r="L291">
        <f>'様式４号（個表） '!L306</f>
        <v>0</v>
      </c>
      <c r="M291" t="str">
        <f>'様式４号（個表） '!M306</f>
        <v/>
      </c>
      <c r="N291" t="str">
        <f>'様式４号（個表） '!N306</f>
        <v/>
      </c>
      <c r="O291" t="str">
        <f>'様式４号（個表） '!O306</f>
        <v>令和７年12月</v>
      </c>
    </row>
    <row r="292" spans="1:15">
      <c r="A292" t="str">
        <f>'様式４号（個表） '!B307</f>
        <v/>
      </c>
      <c r="B292" t="str">
        <f>'様式４号（個表） '!C307</f>
        <v/>
      </c>
      <c r="C292" t="str">
        <f>'様式４号（個表） '!D307</f>
        <v/>
      </c>
      <c r="D292" t="str">
        <f>'様式４号（個表） '!E307</f>
        <v/>
      </c>
      <c r="E292" t="str">
        <f>'様式４号（個表） '!F307</f>
        <v/>
      </c>
      <c r="F292" t="str">
        <f>'様式第２号　基本情報入力シート'!AC344</f>
        <v/>
      </c>
      <c r="G292" t="str">
        <f>'様式４号（個表） '!G307</f>
        <v/>
      </c>
      <c r="H292" t="str">
        <f>'様式４号（個表） '!H307</f>
        <v/>
      </c>
      <c r="I292" t="str">
        <f>'様式４号（個表） '!I307</f>
        <v/>
      </c>
      <c r="J292">
        <f>'様式４号（個表） '!J307</f>
        <v>0</v>
      </c>
      <c r="K292">
        <f>'様式４号（個表） '!K307</f>
        <v>0</v>
      </c>
      <c r="L292">
        <f>'様式４号（個表） '!L307</f>
        <v>0</v>
      </c>
      <c r="M292" t="str">
        <f>'様式４号（個表） '!M307</f>
        <v/>
      </c>
      <c r="N292" t="str">
        <f>'様式４号（個表） '!N307</f>
        <v/>
      </c>
      <c r="O292" t="str">
        <f>'様式４号（個表） '!O307</f>
        <v>令和７年12月</v>
      </c>
    </row>
    <row r="293" spans="1:15">
      <c r="A293" t="str">
        <f>'様式４号（個表） '!B308</f>
        <v/>
      </c>
      <c r="B293" t="str">
        <f>'様式４号（個表） '!C308</f>
        <v/>
      </c>
      <c r="C293" t="str">
        <f>'様式４号（個表） '!D308</f>
        <v/>
      </c>
      <c r="D293" t="str">
        <f>'様式４号（個表） '!E308</f>
        <v/>
      </c>
      <c r="E293" t="str">
        <f>'様式４号（個表） '!F308</f>
        <v/>
      </c>
      <c r="F293" t="str">
        <f>'様式第２号　基本情報入力シート'!AC345</f>
        <v/>
      </c>
      <c r="G293" t="str">
        <f>'様式４号（個表） '!G308</f>
        <v/>
      </c>
      <c r="H293" t="str">
        <f>'様式４号（個表） '!H308</f>
        <v/>
      </c>
      <c r="I293" t="str">
        <f>'様式４号（個表） '!I308</f>
        <v/>
      </c>
      <c r="J293">
        <f>'様式４号（個表） '!J308</f>
        <v>0</v>
      </c>
      <c r="K293">
        <f>'様式４号（個表） '!K308</f>
        <v>0</v>
      </c>
      <c r="L293">
        <f>'様式４号（個表） '!L308</f>
        <v>0</v>
      </c>
      <c r="M293" t="str">
        <f>'様式４号（個表） '!M308</f>
        <v/>
      </c>
      <c r="N293" t="str">
        <f>'様式４号（個表） '!N308</f>
        <v/>
      </c>
      <c r="O293" t="str">
        <f>'様式４号（個表） '!O308</f>
        <v>令和７年12月</v>
      </c>
    </row>
    <row r="294" spans="1:15">
      <c r="A294" t="str">
        <f>'様式４号（個表） '!B309</f>
        <v/>
      </c>
      <c r="B294" t="str">
        <f>'様式４号（個表） '!C309</f>
        <v/>
      </c>
      <c r="C294" t="str">
        <f>'様式４号（個表） '!D309</f>
        <v/>
      </c>
      <c r="D294" t="str">
        <f>'様式４号（個表） '!E309</f>
        <v/>
      </c>
      <c r="E294" t="str">
        <f>'様式４号（個表） '!F309</f>
        <v/>
      </c>
      <c r="F294" t="str">
        <f>'様式第２号　基本情報入力シート'!AC346</f>
        <v/>
      </c>
      <c r="G294" t="str">
        <f>'様式４号（個表） '!G309</f>
        <v/>
      </c>
      <c r="H294" t="str">
        <f>'様式４号（個表） '!H309</f>
        <v/>
      </c>
      <c r="I294" t="str">
        <f>'様式４号（個表） '!I309</f>
        <v/>
      </c>
      <c r="J294">
        <f>'様式４号（個表） '!J309</f>
        <v>0</v>
      </c>
      <c r="K294">
        <f>'様式４号（個表） '!K309</f>
        <v>0</v>
      </c>
      <c r="L294">
        <f>'様式４号（個表） '!L309</f>
        <v>0</v>
      </c>
      <c r="M294" t="str">
        <f>'様式４号（個表） '!M309</f>
        <v/>
      </c>
      <c r="N294" t="str">
        <f>'様式４号（個表） '!N309</f>
        <v/>
      </c>
      <c r="O294" t="str">
        <f>'様式４号（個表） '!O309</f>
        <v>令和７年12月</v>
      </c>
    </row>
    <row r="295" spans="1:15">
      <c r="A295" t="str">
        <f>'様式４号（個表） '!B310</f>
        <v/>
      </c>
      <c r="B295" t="str">
        <f>'様式４号（個表） '!C310</f>
        <v/>
      </c>
      <c r="C295" t="str">
        <f>'様式４号（個表） '!D310</f>
        <v/>
      </c>
      <c r="D295" t="str">
        <f>'様式４号（個表） '!E310</f>
        <v/>
      </c>
      <c r="E295" t="str">
        <f>'様式４号（個表） '!F310</f>
        <v/>
      </c>
      <c r="F295" t="str">
        <f>'様式第２号　基本情報入力シート'!AC347</f>
        <v/>
      </c>
      <c r="G295" t="str">
        <f>'様式４号（個表） '!G310</f>
        <v/>
      </c>
      <c r="H295" t="str">
        <f>'様式４号（個表） '!H310</f>
        <v/>
      </c>
      <c r="I295" t="str">
        <f>'様式４号（個表） '!I310</f>
        <v/>
      </c>
      <c r="J295">
        <f>'様式４号（個表） '!J310</f>
        <v>0</v>
      </c>
      <c r="K295">
        <f>'様式４号（個表） '!K310</f>
        <v>0</v>
      </c>
      <c r="L295">
        <f>'様式４号（個表） '!L310</f>
        <v>0</v>
      </c>
      <c r="M295" t="str">
        <f>'様式４号（個表） '!M310</f>
        <v/>
      </c>
      <c r="N295" t="str">
        <f>'様式４号（個表） '!N310</f>
        <v/>
      </c>
      <c r="O295" t="str">
        <f>'様式４号（個表） '!O310</f>
        <v>令和７年12月</v>
      </c>
    </row>
    <row r="296" spans="1:15">
      <c r="A296" t="str">
        <f>'様式４号（個表） '!B311</f>
        <v/>
      </c>
      <c r="B296" t="str">
        <f>'様式４号（個表） '!C311</f>
        <v/>
      </c>
      <c r="C296" t="str">
        <f>'様式４号（個表） '!D311</f>
        <v/>
      </c>
      <c r="D296" t="str">
        <f>'様式４号（個表） '!E311</f>
        <v/>
      </c>
      <c r="E296" t="str">
        <f>'様式４号（個表） '!F311</f>
        <v/>
      </c>
      <c r="F296" t="str">
        <f>'様式第２号　基本情報入力シート'!AC348</f>
        <v/>
      </c>
      <c r="G296" t="str">
        <f>'様式４号（個表） '!G311</f>
        <v/>
      </c>
      <c r="H296" t="str">
        <f>'様式４号（個表） '!H311</f>
        <v/>
      </c>
      <c r="I296" t="str">
        <f>'様式４号（個表） '!I311</f>
        <v/>
      </c>
      <c r="J296">
        <f>'様式４号（個表） '!J311</f>
        <v>0</v>
      </c>
      <c r="K296">
        <f>'様式４号（個表） '!K311</f>
        <v>0</v>
      </c>
      <c r="L296">
        <f>'様式４号（個表） '!L311</f>
        <v>0</v>
      </c>
      <c r="M296" t="str">
        <f>'様式４号（個表） '!M311</f>
        <v/>
      </c>
      <c r="N296" t="str">
        <f>'様式４号（個表） '!N311</f>
        <v/>
      </c>
      <c r="O296" t="str">
        <f>'様式４号（個表） '!O311</f>
        <v>令和７年12月</v>
      </c>
    </row>
    <row r="297" spans="1:15">
      <c r="A297" t="str">
        <f>'様式４号（個表） '!B312</f>
        <v/>
      </c>
      <c r="B297" t="str">
        <f>'様式４号（個表） '!C312</f>
        <v/>
      </c>
      <c r="C297" t="str">
        <f>'様式４号（個表） '!D312</f>
        <v/>
      </c>
      <c r="D297" t="str">
        <f>'様式４号（個表） '!E312</f>
        <v/>
      </c>
      <c r="E297" t="str">
        <f>'様式４号（個表） '!F312</f>
        <v/>
      </c>
      <c r="F297" t="str">
        <f>'様式第２号　基本情報入力シート'!AC349</f>
        <v/>
      </c>
      <c r="G297" t="str">
        <f>'様式４号（個表） '!G312</f>
        <v/>
      </c>
      <c r="H297" t="str">
        <f>'様式４号（個表） '!H312</f>
        <v/>
      </c>
      <c r="I297" t="str">
        <f>'様式４号（個表） '!I312</f>
        <v/>
      </c>
      <c r="J297">
        <f>'様式４号（個表） '!J312</f>
        <v>0</v>
      </c>
      <c r="K297">
        <f>'様式４号（個表） '!K312</f>
        <v>0</v>
      </c>
      <c r="L297">
        <f>'様式４号（個表） '!L312</f>
        <v>0</v>
      </c>
      <c r="M297" t="str">
        <f>'様式４号（個表） '!M312</f>
        <v/>
      </c>
      <c r="N297" t="str">
        <f>'様式４号（個表） '!N312</f>
        <v/>
      </c>
      <c r="O297" t="str">
        <f>'様式４号（個表） '!O312</f>
        <v>令和７年12月</v>
      </c>
    </row>
    <row r="298" spans="1:15">
      <c r="A298" t="str">
        <f>'様式４号（個表） '!B313</f>
        <v/>
      </c>
      <c r="B298" t="str">
        <f>'様式４号（個表） '!C313</f>
        <v/>
      </c>
      <c r="C298" t="str">
        <f>'様式４号（個表） '!D313</f>
        <v/>
      </c>
      <c r="D298" t="str">
        <f>'様式４号（個表） '!E313</f>
        <v/>
      </c>
      <c r="E298" t="str">
        <f>'様式４号（個表） '!F313</f>
        <v/>
      </c>
      <c r="F298" t="str">
        <f>'様式第２号　基本情報入力シート'!AC350</f>
        <v/>
      </c>
      <c r="G298" t="str">
        <f>'様式４号（個表） '!G313</f>
        <v/>
      </c>
      <c r="H298" t="str">
        <f>'様式４号（個表） '!H313</f>
        <v/>
      </c>
      <c r="I298" t="str">
        <f>'様式４号（個表） '!I313</f>
        <v/>
      </c>
      <c r="J298">
        <f>'様式４号（個表） '!J313</f>
        <v>0</v>
      </c>
      <c r="K298">
        <f>'様式４号（個表） '!K313</f>
        <v>0</v>
      </c>
      <c r="L298">
        <f>'様式４号（個表） '!L313</f>
        <v>0</v>
      </c>
      <c r="M298" t="str">
        <f>'様式４号（個表） '!M313</f>
        <v/>
      </c>
      <c r="N298" t="str">
        <f>'様式４号（個表） '!N313</f>
        <v/>
      </c>
      <c r="O298" t="str">
        <f>'様式４号（個表） '!O313</f>
        <v>令和７年12月</v>
      </c>
    </row>
    <row r="299" spans="1:15">
      <c r="A299" t="str">
        <f>'様式４号（個表） '!B314</f>
        <v/>
      </c>
      <c r="B299" t="str">
        <f>'様式４号（個表） '!C314</f>
        <v/>
      </c>
      <c r="C299" t="str">
        <f>'様式４号（個表） '!D314</f>
        <v/>
      </c>
      <c r="D299" t="str">
        <f>'様式４号（個表） '!E314</f>
        <v/>
      </c>
      <c r="E299" t="str">
        <f>'様式４号（個表） '!F314</f>
        <v/>
      </c>
      <c r="F299" t="str">
        <f>'様式第２号　基本情報入力シート'!AC351</f>
        <v/>
      </c>
      <c r="G299" t="str">
        <f>'様式４号（個表） '!G314</f>
        <v/>
      </c>
      <c r="H299" t="str">
        <f>'様式４号（個表） '!H314</f>
        <v/>
      </c>
      <c r="I299" t="str">
        <f>'様式４号（個表） '!I314</f>
        <v/>
      </c>
      <c r="J299">
        <f>'様式４号（個表） '!J314</f>
        <v>0</v>
      </c>
      <c r="K299">
        <f>'様式４号（個表） '!K314</f>
        <v>0</v>
      </c>
      <c r="L299">
        <f>'様式４号（個表） '!L314</f>
        <v>0</v>
      </c>
      <c r="M299" t="str">
        <f>'様式４号（個表） '!M314</f>
        <v/>
      </c>
      <c r="N299" t="str">
        <f>'様式４号（個表） '!N314</f>
        <v/>
      </c>
      <c r="O299" t="str">
        <f>'様式４号（個表） '!O314</f>
        <v>令和７年12月</v>
      </c>
    </row>
    <row r="300" spans="1:15">
      <c r="A300" t="str">
        <f>'様式４号（個表） '!B315</f>
        <v/>
      </c>
      <c r="B300" t="str">
        <f>'様式４号（個表） '!C315</f>
        <v/>
      </c>
      <c r="C300" t="str">
        <f>'様式４号（個表） '!D315</f>
        <v/>
      </c>
      <c r="D300" t="str">
        <f>'様式４号（個表） '!E315</f>
        <v/>
      </c>
      <c r="E300" t="str">
        <f>'様式４号（個表） '!F315</f>
        <v/>
      </c>
      <c r="F300" t="str">
        <f>'様式第２号　基本情報入力シート'!AC352</f>
        <v/>
      </c>
      <c r="G300" t="str">
        <f>'様式４号（個表） '!G315</f>
        <v/>
      </c>
      <c r="H300" t="str">
        <f>'様式４号（個表） '!H315</f>
        <v/>
      </c>
      <c r="I300" t="str">
        <f>'様式４号（個表） '!I315</f>
        <v/>
      </c>
      <c r="J300">
        <f>'様式４号（個表） '!J315</f>
        <v>0</v>
      </c>
      <c r="K300">
        <f>'様式４号（個表） '!K315</f>
        <v>0</v>
      </c>
      <c r="L300">
        <f>'様式４号（個表） '!L315</f>
        <v>0</v>
      </c>
      <c r="M300" t="str">
        <f>'様式４号（個表） '!M315</f>
        <v/>
      </c>
      <c r="N300" t="str">
        <f>'様式４号（個表） '!N315</f>
        <v/>
      </c>
      <c r="O300" t="str">
        <f>'様式４号（個表） '!O315</f>
        <v>令和７年12月</v>
      </c>
    </row>
    <row r="301" spans="1:15">
      <c r="A301" t="str">
        <f>'様式４号（個表） '!B316</f>
        <v/>
      </c>
      <c r="B301" t="str">
        <f>'様式４号（個表） '!C316</f>
        <v/>
      </c>
      <c r="C301" t="str">
        <f>'様式４号（個表） '!D316</f>
        <v/>
      </c>
      <c r="D301" t="str">
        <f>'様式４号（個表） '!E316</f>
        <v/>
      </c>
      <c r="E301" t="str">
        <f>'様式４号（個表） '!F316</f>
        <v/>
      </c>
      <c r="F301" t="str">
        <f>'様式第２号　基本情報入力シート'!AC353</f>
        <v/>
      </c>
      <c r="G301" t="str">
        <f>'様式４号（個表） '!G316</f>
        <v/>
      </c>
      <c r="H301" t="str">
        <f>'様式４号（個表） '!H316</f>
        <v/>
      </c>
      <c r="I301" t="str">
        <f>'様式４号（個表） '!I316</f>
        <v/>
      </c>
      <c r="J301">
        <f>'様式４号（個表） '!J316</f>
        <v>0</v>
      </c>
      <c r="K301">
        <f>'様式４号（個表） '!K316</f>
        <v>0</v>
      </c>
      <c r="L301">
        <f>'様式４号（個表） '!L316</f>
        <v>0</v>
      </c>
      <c r="M301" t="str">
        <f>'様式４号（個表） '!M316</f>
        <v/>
      </c>
      <c r="N301" t="str">
        <f>'様式４号（個表） '!N316</f>
        <v/>
      </c>
      <c r="O301" t="str">
        <f>'様式４号（個表） '!O316</f>
        <v>令和７年12月</v>
      </c>
    </row>
    <row r="302" spans="1:15">
      <c r="A302" t="str">
        <f>'様式４号（個表） '!B317</f>
        <v/>
      </c>
      <c r="B302" t="str">
        <f>'様式４号（個表） '!C317</f>
        <v/>
      </c>
      <c r="C302" t="str">
        <f>'様式４号（個表） '!D317</f>
        <v/>
      </c>
      <c r="D302" t="str">
        <f>'様式４号（個表） '!E317</f>
        <v/>
      </c>
      <c r="E302" t="str">
        <f>'様式４号（個表） '!F317</f>
        <v/>
      </c>
      <c r="F302" t="str">
        <f>'様式第２号　基本情報入力シート'!AC354</f>
        <v/>
      </c>
      <c r="G302" t="str">
        <f>'様式４号（個表） '!G317</f>
        <v/>
      </c>
      <c r="H302" t="str">
        <f>'様式４号（個表） '!H317</f>
        <v/>
      </c>
      <c r="I302" t="str">
        <f>'様式４号（個表） '!I317</f>
        <v/>
      </c>
      <c r="J302">
        <f>'様式４号（個表） '!J317</f>
        <v>0</v>
      </c>
      <c r="K302">
        <f>'様式４号（個表） '!K317</f>
        <v>0</v>
      </c>
      <c r="L302">
        <f>'様式４号（個表） '!L317</f>
        <v>0</v>
      </c>
      <c r="M302" t="str">
        <f>'様式４号（個表） '!M317</f>
        <v/>
      </c>
      <c r="N302" t="str">
        <f>'様式４号（個表） '!N317</f>
        <v/>
      </c>
      <c r="O302" t="str">
        <f>'様式４号（個表） '!O317</f>
        <v>令和７年12月</v>
      </c>
    </row>
    <row r="303" spans="1:15">
      <c r="A303" t="str">
        <f>'様式４号（個表） '!B318</f>
        <v/>
      </c>
      <c r="B303" t="str">
        <f>'様式４号（個表） '!C318</f>
        <v/>
      </c>
      <c r="C303" t="str">
        <f>'様式４号（個表） '!D318</f>
        <v/>
      </c>
      <c r="D303" t="str">
        <f>'様式４号（個表） '!E318</f>
        <v/>
      </c>
      <c r="E303" t="str">
        <f>'様式４号（個表） '!F318</f>
        <v/>
      </c>
      <c r="F303" t="str">
        <f>'様式第２号　基本情報入力シート'!AC355</f>
        <v/>
      </c>
      <c r="G303" t="str">
        <f>'様式４号（個表） '!G318</f>
        <v/>
      </c>
      <c r="H303" t="str">
        <f>'様式４号（個表） '!H318</f>
        <v/>
      </c>
      <c r="I303" t="str">
        <f>'様式４号（個表） '!I318</f>
        <v/>
      </c>
      <c r="J303">
        <f>'様式４号（個表） '!J318</f>
        <v>0</v>
      </c>
      <c r="K303">
        <f>'様式４号（個表） '!K318</f>
        <v>0</v>
      </c>
      <c r="L303">
        <f>'様式４号（個表） '!L318</f>
        <v>0</v>
      </c>
      <c r="M303" t="str">
        <f>'様式４号（個表） '!M318</f>
        <v/>
      </c>
      <c r="N303" t="str">
        <f>'様式４号（個表） '!N318</f>
        <v/>
      </c>
      <c r="O303" t="str">
        <f>'様式４号（個表） '!O318</f>
        <v>令和７年12月</v>
      </c>
    </row>
    <row r="304" spans="1:15">
      <c r="A304" t="str">
        <f>'様式４号（個表） '!B319</f>
        <v/>
      </c>
      <c r="B304" t="str">
        <f>'様式４号（個表） '!C319</f>
        <v/>
      </c>
      <c r="C304" t="str">
        <f>'様式４号（個表） '!D319</f>
        <v/>
      </c>
      <c r="D304" t="str">
        <f>'様式４号（個表） '!E319</f>
        <v/>
      </c>
      <c r="E304" t="str">
        <f>'様式４号（個表） '!F319</f>
        <v/>
      </c>
      <c r="F304" t="str">
        <f>'様式第２号　基本情報入力シート'!AC356</f>
        <v/>
      </c>
      <c r="G304" t="str">
        <f>'様式４号（個表） '!G319</f>
        <v/>
      </c>
      <c r="H304" t="str">
        <f>'様式４号（個表） '!H319</f>
        <v/>
      </c>
      <c r="I304" t="str">
        <f>'様式４号（個表） '!I319</f>
        <v/>
      </c>
      <c r="J304">
        <f>'様式４号（個表） '!J319</f>
        <v>0</v>
      </c>
      <c r="K304">
        <f>'様式４号（個表） '!K319</f>
        <v>0</v>
      </c>
      <c r="L304">
        <f>'様式４号（個表） '!L319</f>
        <v>0</v>
      </c>
      <c r="M304" t="str">
        <f>'様式４号（個表） '!M319</f>
        <v/>
      </c>
      <c r="N304" t="str">
        <f>'様式４号（個表） '!N319</f>
        <v/>
      </c>
      <c r="O304" t="str">
        <f>'様式４号（個表） '!O319</f>
        <v>令和７年12月</v>
      </c>
    </row>
    <row r="305" spans="1:15">
      <c r="A305" t="str">
        <f>'様式４号（個表） '!B320</f>
        <v/>
      </c>
      <c r="B305" t="str">
        <f>'様式４号（個表） '!C320</f>
        <v/>
      </c>
      <c r="C305" t="str">
        <f>'様式４号（個表） '!D320</f>
        <v/>
      </c>
      <c r="D305" t="str">
        <f>'様式４号（個表） '!E320</f>
        <v/>
      </c>
      <c r="E305" t="str">
        <f>'様式４号（個表） '!F320</f>
        <v/>
      </c>
      <c r="F305" t="str">
        <f>'様式第２号　基本情報入力シート'!AC357</f>
        <v/>
      </c>
      <c r="G305" t="str">
        <f>'様式４号（個表） '!G320</f>
        <v/>
      </c>
      <c r="H305" t="str">
        <f>'様式４号（個表） '!H320</f>
        <v/>
      </c>
      <c r="I305" t="str">
        <f>'様式４号（個表） '!I320</f>
        <v/>
      </c>
      <c r="J305">
        <f>'様式４号（個表） '!J320</f>
        <v>0</v>
      </c>
      <c r="K305">
        <f>'様式４号（個表） '!K320</f>
        <v>0</v>
      </c>
      <c r="L305">
        <f>'様式４号（個表） '!L320</f>
        <v>0</v>
      </c>
      <c r="M305" t="str">
        <f>'様式４号（個表） '!M320</f>
        <v/>
      </c>
      <c r="N305" t="str">
        <f>'様式４号（個表） '!N320</f>
        <v/>
      </c>
      <c r="O305" t="str">
        <f>'様式４号（個表） '!O320</f>
        <v>令和７年12月</v>
      </c>
    </row>
    <row r="306" spans="1:15">
      <c r="A306" t="str">
        <f>'様式４号（個表） '!B321</f>
        <v/>
      </c>
      <c r="B306" t="str">
        <f>'様式４号（個表） '!C321</f>
        <v/>
      </c>
      <c r="C306" t="str">
        <f>'様式４号（個表） '!D321</f>
        <v/>
      </c>
      <c r="D306" t="str">
        <f>'様式４号（個表） '!E321</f>
        <v/>
      </c>
      <c r="E306" t="str">
        <f>'様式４号（個表） '!F321</f>
        <v/>
      </c>
      <c r="F306" t="str">
        <f>'様式第２号　基本情報入力シート'!AC358</f>
        <v/>
      </c>
      <c r="G306" t="str">
        <f>'様式４号（個表） '!G321</f>
        <v/>
      </c>
      <c r="H306" t="str">
        <f>'様式４号（個表） '!H321</f>
        <v/>
      </c>
      <c r="I306" t="str">
        <f>'様式４号（個表） '!I321</f>
        <v/>
      </c>
      <c r="J306">
        <f>'様式４号（個表） '!J321</f>
        <v>0</v>
      </c>
      <c r="K306">
        <f>'様式４号（個表） '!K321</f>
        <v>0</v>
      </c>
      <c r="L306">
        <f>'様式４号（個表） '!L321</f>
        <v>0</v>
      </c>
      <c r="M306" t="str">
        <f>'様式４号（個表） '!M321</f>
        <v/>
      </c>
      <c r="N306" t="str">
        <f>'様式４号（個表） '!N321</f>
        <v/>
      </c>
      <c r="O306" t="str">
        <f>'様式４号（個表） '!O321</f>
        <v>令和７年12月</v>
      </c>
    </row>
    <row r="307" spans="1:15">
      <c r="A307" t="str">
        <f>'様式４号（個表） '!B322</f>
        <v/>
      </c>
      <c r="B307" t="str">
        <f>'様式４号（個表） '!C322</f>
        <v/>
      </c>
      <c r="C307" t="str">
        <f>'様式４号（個表） '!D322</f>
        <v/>
      </c>
      <c r="D307" t="str">
        <f>'様式４号（個表） '!E322</f>
        <v/>
      </c>
      <c r="E307" t="str">
        <f>'様式４号（個表） '!F322</f>
        <v/>
      </c>
      <c r="F307" t="str">
        <f>'様式第２号　基本情報入力シート'!AC359</f>
        <v/>
      </c>
      <c r="G307" t="str">
        <f>'様式４号（個表） '!G322</f>
        <v/>
      </c>
      <c r="H307" t="str">
        <f>'様式４号（個表） '!H322</f>
        <v/>
      </c>
      <c r="I307" t="str">
        <f>'様式４号（個表） '!I322</f>
        <v/>
      </c>
      <c r="J307">
        <f>'様式４号（個表） '!J322</f>
        <v>0</v>
      </c>
      <c r="K307">
        <f>'様式４号（個表） '!K322</f>
        <v>0</v>
      </c>
      <c r="L307">
        <f>'様式４号（個表） '!L322</f>
        <v>0</v>
      </c>
      <c r="M307" t="str">
        <f>'様式４号（個表） '!M322</f>
        <v/>
      </c>
      <c r="N307" t="str">
        <f>'様式４号（個表） '!N322</f>
        <v/>
      </c>
      <c r="O307" t="str">
        <f>'様式４号（個表） '!O322</f>
        <v>令和７年12月</v>
      </c>
    </row>
    <row r="308" spans="1:15">
      <c r="A308" t="str">
        <f>'様式４号（個表） '!B323</f>
        <v/>
      </c>
      <c r="B308" t="str">
        <f>'様式４号（個表） '!C323</f>
        <v/>
      </c>
      <c r="C308" t="str">
        <f>'様式４号（個表） '!D323</f>
        <v/>
      </c>
      <c r="D308" t="str">
        <f>'様式４号（個表） '!E323</f>
        <v/>
      </c>
      <c r="E308" t="str">
        <f>'様式４号（個表） '!F323</f>
        <v/>
      </c>
      <c r="F308" t="str">
        <f>'様式第２号　基本情報入力シート'!AC360</f>
        <v/>
      </c>
      <c r="G308" t="str">
        <f>'様式４号（個表） '!G323</f>
        <v/>
      </c>
      <c r="H308" t="str">
        <f>'様式４号（個表） '!H323</f>
        <v/>
      </c>
      <c r="I308" t="str">
        <f>'様式４号（個表） '!I323</f>
        <v/>
      </c>
      <c r="J308">
        <f>'様式４号（個表） '!J323</f>
        <v>0</v>
      </c>
      <c r="K308">
        <f>'様式４号（個表） '!K323</f>
        <v>0</v>
      </c>
      <c r="L308">
        <f>'様式４号（個表） '!L323</f>
        <v>0</v>
      </c>
      <c r="M308" t="str">
        <f>'様式４号（個表） '!M323</f>
        <v/>
      </c>
      <c r="N308" t="str">
        <f>'様式４号（個表） '!N323</f>
        <v/>
      </c>
      <c r="O308" t="str">
        <f>'様式４号（個表） '!O323</f>
        <v>令和７年12月</v>
      </c>
    </row>
    <row r="309" spans="1:15">
      <c r="A309" t="str">
        <f>'様式４号（個表） '!B324</f>
        <v/>
      </c>
      <c r="B309" t="str">
        <f>'様式４号（個表） '!C324</f>
        <v/>
      </c>
      <c r="C309" t="str">
        <f>'様式４号（個表） '!D324</f>
        <v/>
      </c>
      <c r="D309" t="str">
        <f>'様式４号（個表） '!E324</f>
        <v/>
      </c>
      <c r="E309" t="str">
        <f>'様式４号（個表） '!F324</f>
        <v/>
      </c>
      <c r="F309" t="str">
        <f>'様式第２号　基本情報入力シート'!AC361</f>
        <v/>
      </c>
      <c r="G309" t="str">
        <f>'様式４号（個表） '!G324</f>
        <v/>
      </c>
      <c r="H309" t="str">
        <f>'様式４号（個表） '!H324</f>
        <v/>
      </c>
      <c r="I309" t="str">
        <f>'様式４号（個表） '!I324</f>
        <v/>
      </c>
      <c r="J309">
        <f>'様式４号（個表） '!J324</f>
        <v>0</v>
      </c>
      <c r="K309">
        <f>'様式４号（個表） '!K324</f>
        <v>0</v>
      </c>
      <c r="L309">
        <f>'様式４号（個表） '!L324</f>
        <v>0</v>
      </c>
      <c r="M309" t="str">
        <f>'様式４号（個表） '!M324</f>
        <v/>
      </c>
      <c r="N309" t="str">
        <f>'様式４号（個表） '!N324</f>
        <v/>
      </c>
      <c r="O309" t="str">
        <f>'様式４号（個表） '!O324</f>
        <v>令和７年12月</v>
      </c>
    </row>
    <row r="310" spans="1:15">
      <c r="A310" t="str">
        <f>'様式４号（個表） '!B325</f>
        <v/>
      </c>
      <c r="B310" t="str">
        <f>'様式４号（個表） '!C325</f>
        <v/>
      </c>
      <c r="C310" t="str">
        <f>'様式４号（個表） '!D325</f>
        <v/>
      </c>
      <c r="D310" t="str">
        <f>'様式４号（個表） '!E325</f>
        <v/>
      </c>
      <c r="E310" t="str">
        <f>'様式４号（個表） '!F325</f>
        <v/>
      </c>
      <c r="F310" t="str">
        <f>'様式第２号　基本情報入力シート'!AC362</f>
        <v/>
      </c>
      <c r="G310" t="str">
        <f>'様式４号（個表） '!G325</f>
        <v/>
      </c>
      <c r="H310" t="str">
        <f>'様式４号（個表） '!H325</f>
        <v/>
      </c>
      <c r="I310" t="str">
        <f>'様式４号（個表） '!I325</f>
        <v/>
      </c>
      <c r="J310">
        <f>'様式４号（個表） '!J325</f>
        <v>0</v>
      </c>
      <c r="K310">
        <f>'様式４号（個表） '!K325</f>
        <v>0</v>
      </c>
      <c r="L310">
        <f>'様式４号（個表） '!L325</f>
        <v>0</v>
      </c>
      <c r="M310" t="str">
        <f>'様式４号（個表） '!M325</f>
        <v/>
      </c>
      <c r="N310" t="str">
        <f>'様式４号（個表） '!N325</f>
        <v/>
      </c>
      <c r="O310" t="str">
        <f>'様式４号（個表） '!O325</f>
        <v>令和７年12月</v>
      </c>
    </row>
    <row r="311" spans="1:15">
      <c r="A311" t="str">
        <f>'様式４号（個表） '!B326</f>
        <v/>
      </c>
      <c r="B311" t="str">
        <f>'様式４号（個表） '!C326</f>
        <v/>
      </c>
      <c r="C311" t="str">
        <f>'様式４号（個表） '!D326</f>
        <v/>
      </c>
      <c r="D311" t="str">
        <f>'様式４号（個表） '!E326</f>
        <v/>
      </c>
      <c r="E311" t="str">
        <f>'様式４号（個表） '!F326</f>
        <v/>
      </c>
      <c r="F311" t="str">
        <f>'様式第２号　基本情報入力シート'!AC363</f>
        <v/>
      </c>
      <c r="G311" t="str">
        <f>'様式４号（個表） '!G326</f>
        <v/>
      </c>
      <c r="H311" t="str">
        <f>'様式４号（個表） '!H326</f>
        <v/>
      </c>
      <c r="I311" t="str">
        <f>'様式４号（個表） '!I326</f>
        <v/>
      </c>
      <c r="J311">
        <f>'様式４号（個表） '!J326</f>
        <v>0</v>
      </c>
      <c r="K311">
        <f>'様式４号（個表） '!K326</f>
        <v>0</v>
      </c>
      <c r="L311">
        <f>'様式４号（個表） '!L326</f>
        <v>0</v>
      </c>
      <c r="M311" t="str">
        <f>'様式４号（個表） '!M326</f>
        <v/>
      </c>
      <c r="N311" t="str">
        <f>'様式４号（個表） '!N326</f>
        <v/>
      </c>
      <c r="O311" t="str">
        <f>'様式４号（個表） '!O326</f>
        <v>令和７年12月</v>
      </c>
    </row>
    <row r="312" spans="1:15">
      <c r="A312" t="str">
        <f>'様式４号（個表） '!B327</f>
        <v/>
      </c>
      <c r="B312" t="str">
        <f>'様式４号（個表） '!C327</f>
        <v/>
      </c>
      <c r="C312" t="str">
        <f>'様式４号（個表） '!D327</f>
        <v/>
      </c>
      <c r="D312" t="str">
        <f>'様式４号（個表） '!E327</f>
        <v/>
      </c>
      <c r="E312" t="str">
        <f>'様式４号（個表） '!F327</f>
        <v/>
      </c>
      <c r="F312" t="str">
        <f>'様式第２号　基本情報入力シート'!AC364</f>
        <v/>
      </c>
      <c r="G312" t="str">
        <f>'様式４号（個表） '!G327</f>
        <v/>
      </c>
      <c r="H312" t="str">
        <f>'様式４号（個表） '!H327</f>
        <v/>
      </c>
      <c r="I312" t="str">
        <f>'様式４号（個表） '!I327</f>
        <v/>
      </c>
      <c r="J312">
        <f>'様式４号（個表） '!J327</f>
        <v>0</v>
      </c>
      <c r="K312">
        <f>'様式４号（個表） '!K327</f>
        <v>0</v>
      </c>
      <c r="L312">
        <f>'様式４号（個表） '!L327</f>
        <v>0</v>
      </c>
      <c r="M312" t="str">
        <f>'様式４号（個表） '!M327</f>
        <v/>
      </c>
      <c r="N312" t="str">
        <f>'様式４号（個表） '!N327</f>
        <v/>
      </c>
      <c r="O312" t="str">
        <f>'様式４号（個表） '!O327</f>
        <v>令和７年12月</v>
      </c>
    </row>
    <row r="313" spans="1:15">
      <c r="A313" t="str">
        <f>'様式４号（個表） '!B328</f>
        <v/>
      </c>
      <c r="B313" t="str">
        <f>'様式４号（個表） '!C328</f>
        <v/>
      </c>
      <c r="C313" t="str">
        <f>'様式４号（個表） '!D328</f>
        <v/>
      </c>
      <c r="D313" t="str">
        <f>'様式４号（個表） '!E328</f>
        <v/>
      </c>
      <c r="E313" t="str">
        <f>'様式４号（個表） '!F328</f>
        <v/>
      </c>
      <c r="F313" t="str">
        <f>'様式第２号　基本情報入力シート'!AC365</f>
        <v/>
      </c>
      <c r="G313" t="str">
        <f>'様式４号（個表） '!G328</f>
        <v/>
      </c>
      <c r="H313" t="str">
        <f>'様式４号（個表） '!H328</f>
        <v/>
      </c>
      <c r="I313" t="str">
        <f>'様式４号（個表） '!I328</f>
        <v/>
      </c>
      <c r="J313">
        <f>'様式４号（個表） '!J328</f>
        <v>0</v>
      </c>
      <c r="K313">
        <f>'様式４号（個表） '!K328</f>
        <v>0</v>
      </c>
      <c r="L313">
        <f>'様式４号（個表） '!L328</f>
        <v>0</v>
      </c>
      <c r="M313" t="str">
        <f>'様式４号（個表） '!M328</f>
        <v/>
      </c>
      <c r="N313" t="str">
        <f>'様式４号（個表） '!N328</f>
        <v/>
      </c>
      <c r="O313" t="str">
        <f>'様式４号（個表） '!O328</f>
        <v>令和７年12月</v>
      </c>
    </row>
    <row r="314" spans="1:15">
      <c r="A314" t="str">
        <f>'様式４号（個表） '!B329</f>
        <v/>
      </c>
      <c r="B314" t="str">
        <f>'様式４号（個表） '!C329</f>
        <v/>
      </c>
      <c r="C314" t="str">
        <f>'様式４号（個表） '!D329</f>
        <v/>
      </c>
      <c r="D314" t="str">
        <f>'様式４号（個表） '!E329</f>
        <v/>
      </c>
      <c r="E314" t="str">
        <f>'様式４号（個表） '!F329</f>
        <v/>
      </c>
      <c r="F314" t="str">
        <f>'様式第２号　基本情報入力シート'!AC366</f>
        <v/>
      </c>
      <c r="G314" t="str">
        <f>'様式４号（個表） '!G329</f>
        <v/>
      </c>
      <c r="H314" t="str">
        <f>'様式４号（個表） '!H329</f>
        <v/>
      </c>
      <c r="I314" t="str">
        <f>'様式４号（個表） '!I329</f>
        <v/>
      </c>
      <c r="J314">
        <f>'様式４号（個表） '!J329</f>
        <v>0</v>
      </c>
      <c r="K314">
        <f>'様式４号（個表） '!K329</f>
        <v>0</v>
      </c>
      <c r="L314">
        <f>'様式４号（個表） '!L329</f>
        <v>0</v>
      </c>
      <c r="M314" t="str">
        <f>'様式４号（個表） '!M329</f>
        <v/>
      </c>
      <c r="N314" t="str">
        <f>'様式４号（個表） '!N329</f>
        <v/>
      </c>
      <c r="O314" t="str">
        <f>'様式４号（個表） '!O329</f>
        <v>令和７年12月</v>
      </c>
    </row>
    <row r="315" spans="1:15">
      <c r="A315" t="str">
        <f>'様式４号（個表） '!B330</f>
        <v/>
      </c>
      <c r="B315" t="str">
        <f>'様式４号（個表） '!C330</f>
        <v/>
      </c>
      <c r="C315" t="str">
        <f>'様式４号（個表） '!D330</f>
        <v/>
      </c>
      <c r="D315" t="str">
        <f>'様式４号（個表） '!E330</f>
        <v/>
      </c>
      <c r="E315" t="str">
        <f>'様式４号（個表） '!F330</f>
        <v/>
      </c>
      <c r="F315" t="str">
        <f>'様式第２号　基本情報入力シート'!AC367</f>
        <v/>
      </c>
      <c r="G315" t="str">
        <f>'様式４号（個表） '!G330</f>
        <v/>
      </c>
      <c r="H315" t="str">
        <f>'様式４号（個表） '!H330</f>
        <v/>
      </c>
      <c r="I315" t="str">
        <f>'様式４号（個表） '!I330</f>
        <v/>
      </c>
      <c r="J315">
        <f>'様式４号（個表） '!J330</f>
        <v>0</v>
      </c>
      <c r="K315">
        <f>'様式４号（個表） '!K330</f>
        <v>0</v>
      </c>
      <c r="L315">
        <f>'様式４号（個表） '!L330</f>
        <v>0</v>
      </c>
      <c r="M315" t="str">
        <f>'様式４号（個表） '!M330</f>
        <v/>
      </c>
      <c r="N315" t="str">
        <f>'様式４号（個表） '!N330</f>
        <v/>
      </c>
      <c r="O315" t="str">
        <f>'様式４号（個表） '!O330</f>
        <v>令和７年12月</v>
      </c>
    </row>
    <row r="316" spans="1:15">
      <c r="A316" t="str">
        <f>'様式４号（個表） '!B331</f>
        <v/>
      </c>
      <c r="B316" t="str">
        <f>'様式４号（個表） '!C331</f>
        <v/>
      </c>
      <c r="C316" t="str">
        <f>'様式４号（個表） '!D331</f>
        <v/>
      </c>
      <c r="D316" t="str">
        <f>'様式４号（個表） '!E331</f>
        <v/>
      </c>
      <c r="E316" t="str">
        <f>'様式４号（個表） '!F331</f>
        <v/>
      </c>
      <c r="F316" t="str">
        <f>'様式第２号　基本情報入力シート'!AC368</f>
        <v/>
      </c>
      <c r="G316" t="str">
        <f>'様式４号（個表） '!G331</f>
        <v/>
      </c>
      <c r="H316" t="str">
        <f>'様式４号（個表） '!H331</f>
        <v/>
      </c>
      <c r="I316" t="str">
        <f>'様式４号（個表） '!I331</f>
        <v/>
      </c>
      <c r="J316">
        <f>'様式４号（個表） '!J331</f>
        <v>0</v>
      </c>
      <c r="K316">
        <f>'様式４号（個表） '!K331</f>
        <v>0</v>
      </c>
      <c r="L316">
        <f>'様式４号（個表） '!L331</f>
        <v>0</v>
      </c>
      <c r="M316" t="str">
        <f>'様式４号（個表） '!M331</f>
        <v/>
      </c>
      <c r="N316" t="str">
        <f>'様式４号（個表） '!N331</f>
        <v/>
      </c>
      <c r="O316" t="str">
        <f>'様式４号（個表） '!O331</f>
        <v>令和７年12月</v>
      </c>
    </row>
    <row r="317" spans="1:15">
      <c r="A317" t="str">
        <f>'様式４号（個表） '!B332</f>
        <v/>
      </c>
      <c r="B317" t="str">
        <f>'様式４号（個表） '!C332</f>
        <v/>
      </c>
      <c r="C317" t="str">
        <f>'様式４号（個表） '!D332</f>
        <v/>
      </c>
      <c r="D317" t="str">
        <f>'様式４号（個表） '!E332</f>
        <v/>
      </c>
      <c r="E317" t="str">
        <f>'様式４号（個表） '!F332</f>
        <v/>
      </c>
      <c r="F317" t="str">
        <f>'様式第２号　基本情報入力シート'!AC369</f>
        <v/>
      </c>
      <c r="G317" t="str">
        <f>'様式４号（個表） '!G332</f>
        <v/>
      </c>
      <c r="H317" t="str">
        <f>'様式４号（個表） '!H332</f>
        <v/>
      </c>
      <c r="I317" t="str">
        <f>'様式４号（個表） '!I332</f>
        <v/>
      </c>
      <c r="J317">
        <f>'様式４号（個表） '!J332</f>
        <v>0</v>
      </c>
      <c r="K317">
        <f>'様式４号（個表） '!K332</f>
        <v>0</v>
      </c>
      <c r="L317">
        <f>'様式４号（個表） '!L332</f>
        <v>0</v>
      </c>
      <c r="M317" t="str">
        <f>'様式４号（個表） '!M332</f>
        <v/>
      </c>
      <c r="N317" t="str">
        <f>'様式４号（個表） '!N332</f>
        <v/>
      </c>
      <c r="O317" t="str">
        <f>'様式４号（個表） '!O332</f>
        <v>令和７年12月</v>
      </c>
    </row>
    <row r="318" spans="1:15">
      <c r="A318" t="str">
        <f>'様式４号（個表） '!B333</f>
        <v/>
      </c>
      <c r="B318" t="str">
        <f>'様式４号（個表） '!C333</f>
        <v/>
      </c>
      <c r="C318" t="str">
        <f>'様式４号（個表） '!D333</f>
        <v/>
      </c>
      <c r="D318" t="str">
        <f>'様式４号（個表） '!E333</f>
        <v/>
      </c>
      <c r="E318" t="str">
        <f>'様式４号（個表） '!F333</f>
        <v/>
      </c>
      <c r="F318" t="str">
        <f>'様式第２号　基本情報入力シート'!AC370</f>
        <v/>
      </c>
      <c r="G318" t="str">
        <f>'様式４号（個表） '!G333</f>
        <v/>
      </c>
      <c r="H318" t="str">
        <f>'様式４号（個表） '!H333</f>
        <v/>
      </c>
      <c r="I318" t="str">
        <f>'様式４号（個表） '!I333</f>
        <v/>
      </c>
      <c r="J318">
        <f>'様式４号（個表） '!J333</f>
        <v>0</v>
      </c>
      <c r="K318">
        <f>'様式４号（個表） '!K333</f>
        <v>0</v>
      </c>
      <c r="L318">
        <f>'様式４号（個表） '!L333</f>
        <v>0</v>
      </c>
      <c r="M318" t="str">
        <f>'様式４号（個表） '!M333</f>
        <v/>
      </c>
      <c r="N318" t="str">
        <f>'様式４号（個表） '!N333</f>
        <v/>
      </c>
      <c r="O318" t="str">
        <f>'様式４号（個表） '!O333</f>
        <v>令和７年12月</v>
      </c>
    </row>
    <row r="319" spans="1:15">
      <c r="A319" t="str">
        <f>'様式４号（個表） '!B334</f>
        <v/>
      </c>
      <c r="B319" t="str">
        <f>'様式４号（個表） '!C334</f>
        <v/>
      </c>
      <c r="C319" t="str">
        <f>'様式４号（個表） '!D334</f>
        <v/>
      </c>
      <c r="D319" t="str">
        <f>'様式４号（個表） '!E334</f>
        <v/>
      </c>
      <c r="E319" t="str">
        <f>'様式４号（個表） '!F334</f>
        <v/>
      </c>
      <c r="F319" t="str">
        <f>'様式第２号　基本情報入力シート'!AC371</f>
        <v/>
      </c>
      <c r="G319" t="str">
        <f>'様式４号（個表） '!G334</f>
        <v/>
      </c>
      <c r="H319" t="str">
        <f>'様式４号（個表） '!H334</f>
        <v/>
      </c>
      <c r="I319" t="str">
        <f>'様式４号（個表） '!I334</f>
        <v/>
      </c>
      <c r="J319">
        <f>'様式４号（個表） '!J334</f>
        <v>0</v>
      </c>
      <c r="K319">
        <f>'様式４号（個表） '!K334</f>
        <v>0</v>
      </c>
      <c r="L319">
        <f>'様式４号（個表） '!L334</f>
        <v>0</v>
      </c>
      <c r="M319" t="str">
        <f>'様式４号（個表） '!M334</f>
        <v/>
      </c>
      <c r="N319" t="str">
        <f>'様式４号（個表） '!N334</f>
        <v/>
      </c>
      <c r="O319" t="str">
        <f>'様式４号（個表） '!O334</f>
        <v>令和７年12月</v>
      </c>
    </row>
    <row r="320" spans="1:15">
      <c r="A320" t="str">
        <f>'様式４号（個表） '!B335</f>
        <v/>
      </c>
      <c r="B320" t="str">
        <f>'様式４号（個表） '!C335</f>
        <v/>
      </c>
      <c r="C320" t="str">
        <f>'様式４号（個表） '!D335</f>
        <v/>
      </c>
      <c r="D320" t="str">
        <f>'様式４号（個表） '!E335</f>
        <v/>
      </c>
      <c r="E320" t="str">
        <f>'様式４号（個表） '!F335</f>
        <v/>
      </c>
      <c r="F320" t="str">
        <f>'様式第２号　基本情報入力シート'!AC372</f>
        <v/>
      </c>
      <c r="G320" t="str">
        <f>'様式４号（個表） '!G335</f>
        <v/>
      </c>
      <c r="H320" t="str">
        <f>'様式４号（個表） '!H335</f>
        <v/>
      </c>
      <c r="I320" t="str">
        <f>'様式４号（個表） '!I335</f>
        <v/>
      </c>
      <c r="J320">
        <f>'様式４号（個表） '!J335</f>
        <v>0</v>
      </c>
      <c r="K320">
        <f>'様式４号（個表） '!K335</f>
        <v>0</v>
      </c>
      <c r="L320">
        <f>'様式４号（個表） '!L335</f>
        <v>0</v>
      </c>
      <c r="M320" t="str">
        <f>'様式４号（個表） '!M335</f>
        <v/>
      </c>
      <c r="N320" t="str">
        <f>'様式４号（個表） '!N335</f>
        <v/>
      </c>
      <c r="O320" t="str">
        <f>'様式４号（個表） '!O335</f>
        <v>令和７年12月</v>
      </c>
    </row>
    <row r="321" spans="1:15">
      <c r="A321" t="str">
        <f>'様式４号（個表） '!B336</f>
        <v/>
      </c>
      <c r="B321" t="str">
        <f>'様式４号（個表） '!C336</f>
        <v/>
      </c>
      <c r="C321" t="str">
        <f>'様式４号（個表） '!D336</f>
        <v/>
      </c>
      <c r="D321" t="str">
        <f>'様式４号（個表） '!E336</f>
        <v/>
      </c>
      <c r="E321" t="str">
        <f>'様式４号（個表） '!F336</f>
        <v/>
      </c>
      <c r="F321" t="str">
        <f>'様式第２号　基本情報入力シート'!AC373</f>
        <v/>
      </c>
      <c r="G321" t="str">
        <f>'様式４号（個表） '!G336</f>
        <v/>
      </c>
      <c r="H321" t="str">
        <f>'様式４号（個表） '!H336</f>
        <v/>
      </c>
      <c r="I321" t="str">
        <f>'様式４号（個表） '!I336</f>
        <v/>
      </c>
      <c r="J321">
        <f>'様式４号（個表） '!J336</f>
        <v>0</v>
      </c>
      <c r="K321">
        <f>'様式４号（個表） '!K336</f>
        <v>0</v>
      </c>
      <c r="L321">
        <f>'様式４号（個表） '!L336</f>
        <v>0</v>
      </c>
      <c r="M321" t="str">
        <f>'様式４号（個表） '!M336</f>
        <v/>
      </c>
      <c r="N321" t="str">
        <f>'様式４号（個表） '!N336</f>
        <v/>
      </c>
      <c r="O321" t="str">
        <f>'様式４号（個表） '!O336</f>
        <v>令和７年12月</v>
      </c>
    </row>
    <row r="322" spans="1:15">
      <c r="A322" t="str">
        <f>'様式４号（個表） '!B337</f>
        <v/>
      </c>
      <c r="B322" t="str">
        <f>'様式４号（個表） '!C337</f>
        <v/>
      </c>
      <c r="C322" t="str">
        <f>'様式４号（個表） '!D337</f>
        <v/>
      </c>
      <c r="D322" t="str">
        <f>'様式４号（個表） '!E337</f>
        <v/>
      </c>
      <c r="E322" t="str">
        <f>'様式４号（個表） '!F337</f>
        <v/>
      </c>
      <c r="F322" t="str">
        <f>'様式第２号　基本情報入力シート'!AC374</f>
        <v/>
      </c>
      <c r="G322" t="str">
        <f>'様式４号（個表） '!G337</f>
        <v/>
      </c>
      <c r="H322" t="str">
        <f>'様式４号（個表） '!H337</f>
        <v/>
      </c>
      <c r="I322" t="str">
        <f>'様式４号（個表） '!I337</f>
        <v/>
      </c>
      <c r="J322">
        <f>'様式４号（個表） '!J337</f>
        <v>0</v>
      </c>
      <c r="K322">
        <f>'様式４号（個表） '!K337</f>
        <v>0</v>
      </c>
      <c r="L322">
        <f>'様式４号（個表） '!L337</f>
        <v>0</v>
      </c>
      <c r="M322" t="str">
        <f>'様式４号（個表） '!M337</f>
        <v/>
      </c>
      <c r="N322" t="str">
        <f>'様式４号（個表） '!N337</f>
        <v/>
      </c>
      <c r="O322" t="str">
        <f>'様式４号（個表） '!O337</f>
        <v>令和７年12月</v>
      </c>
    </row>
    <row r="323" spans="1:15">
      <c r="A323" t="str">
        <f>'様式４号（個表） '!B338</f>
        <v/>
      </c>
      <c r="B323" t="str">
        <f>'様式４号（個表） '!C338</f>
        <v/>
      </c>
      <c r="C323" t="str">
        <f>'様式４号（個表） '!D338</f>
        <v/>
      </c>
      <c r="D323" t="str">
        <f>'様式４号（個表） '!E338</f>
        <v/>
      </c>
      <c r="E323" t="str">
        <f>'様式４号（個表） '!F338</f>
        <v/>
      </c>
      <c r="F323" t="str">
        <f>'様式第２号　基本情報入力シート'!AC375</f>
        <v/>
      </c>
      <c r="G323" t="str">
        <f>'様式４号（個表） '!G338</f>
        <v/>
      </c>
      <c r="H323" t="str">
        <f>'様式４号（個表） '!H338</f>
        <v/>
      </c>
      <c r="I323" t="str">
        <f>'様式４号（個表） '!I338</f>
        <v/>
      </c>
      <c r="J323">
        <f>'様式４号（個表） '!J338</f>
        <v>0</v>
      </c>
      <c r="K323">
        <f>'様式４号（個表） '!K338</f>
        <v>0</v>
      </c>
      <c r="L323">
        <f>'様式４号（個表） '!L338</f>
        <v>0</v>
      </c>
      <c r="M323" t="str">
        <f>'様式４号（個表） '!M338</f>
        <v/>
      </c>
      <c r="N323" t="str">
        <f>'様式４号（個表） '!N338</f>
        <v/>
      </c>
      <c r="O323" t="str">
        <f>'様式４号（個表） '!O338</f>
        <v>令和７年12月</v>
      </c>
    </row>
    <row r="324" spans="1:15">
      <c r="A324" t="str">
        <f>'様式４号（個表） '!B339</f>
        <v/>
      </c>
      <c r="B324" t="str">
        <f>'様式４号（個表） '!C339</f>
        <v/>
      </c>
      <c r="C324" t="str">
        <f>'様式４号（個表） '!D339</f>
        <v/>
      </c>
      <c r="D324" t="str">
        <f>'様式４号（個表） '!E339</f>
        <v/>
      </c>
      <c r="E324" t="str">
        <f>'様式４号（個表） '!F339</f>
        <v/>
      </c>
      <c r="F324" t="str">
        <f>'様式第２号　基本情報入力シート'!AC376</f>
        <v/>
      </c>
      <c r="G324" t="str">
        <f>'様式４号（個表） '!G339</f>
        <v/>
      </c>
      <c r="H324" t="str">
        <f>'様式４号（個表） '!H339</f>
        <v/>
      </c>
      <c r="I324" t="str">
        <f>'様式４号（個表） '!I339</f>
        <v/>
      </c>
      <c r="J324">
        <f>'様式４号（個表） '!J339</f>
        <v>0</v>
      </c>
      <c r="K324">
        <f>'様式４号（個表） '!K339</f>
        <v>0</v>
      </c>
      <c r="L324">
        <f>'様式４号（個表） '!L339</f>
        <v>0</v>
      </c>
      <c r="M324" t="str">
        <f>'様式４号（個表） '!M339</f>
        <v/>
      </c>
      <c r="N324" t="str">
        <f>'様式４号（個表） '!N339</f>
        <v/>
      </c>
      <c r="O324" t="str">
        <f>'様式４号（個表） '!O339</f>
        <v>令和７年12月</v>
      </c>
    </row>
    <row r="325" spans="1:15">
      <c r="A325" t="str">
        <f>'様式４号（個表） '!B340</f>
        <v/>
      </c>
      <c r="B325" t="str">
        <f>'様式４号（個表） '!C340</f>
        <v/>
      </c>
      <c r="C325" t="str">
        <f>'様式４号（個表） '!D340</f>
        <v/>
      </c>
      <c r="D325" t="str">
        <f>'様式４号（個表） '!E340</f>
        <v/>
      </c>
      <c r="E325" t="str">
        <f>'様式４号（個表） '!F340</f>
        <v/>
      </c>
      <c r="F325" t="str">
        <f>'様式第２号　基本情報入力シート'!AC377</f>
        <v/>
      </c>
      <c r="G325" t="str">
        <f>'様式４号（個表） '!G340</f>
        <v/>
      </c>
      <c r="H325" t="str">
        <f>'様式４号（個表） '!H340</f>
        <v/>
      </c>
      <c r="I325" t="str">
        <f>'様式４号（個表） '!I340</f>
        <v/>
      </c>
      <c r="J325">
        <f>'様式４号（個表） '!J340</f>
        <v>0</v>
      </c>
      <c r="K325">
        <f>'様式４号（個表） '!K340</f>
        <v>0</v>
      </c>
      <c r="L325">
        <f>'様式４号（個表） '!L340</f>
        <v>0</v>
      </c>
      <c r="M325" t="str">
        <f>'様式４号（個表） '!M340</f>
        <v/>
      </c>
      <c r="N325" t="str">
        <f>'様式４号（個表） '!N340</f>
        <v/>
      </c>
      <c r="O325" t="str">
        <f>'様式４号（個表） '!O340</f>
        <v>令和７年12月</v>
      </c>
    </row>
    <row r="326" spans="1:15">
      <c r="A326" t="str">
        <f>'様式４号（個表） '!B341</f>
        <v/>
      </c>
      <c r="B326" t="str">
        <f>'様式４号（個表） '!C341</f>
        <v/>
      </c>
      <c r="C326" t="str">
        <f>'様式４号（個表） '!D341</f>
        <v/>
      </c>
      <c r="D326" t="str">
        <f>'様式４号（個表） '!E341</f>
        <v/>
      </c>
      <c r="E326" t="str">
        <f>'様式４号（個表） '!F341</f>
        <v/>
      </c>
      <c r="F326" t="str">
        <f>'様式第２号　基本情報入力シート'!AC378</f>
        <v/>
      </c>
      <c r="G326" t="str">
        <f>'様式４号（個表） '!G341</f>
        <v/>
      </c>
      <c r="H326" t="str">
        <f>'様式４号（個表） '!H341</f>
        <v/>
      </c>
      <c r="I326" t="str">
        <f>'様式４号（個表） '!I341</f>
        <v/>
      </c>
      <c r="J326">
        <f>'様式４号（個表） '!J341</f>
        <v>0</v>
      </c>
      <c r="K326">
        <f>'様式４号（個表） '!K341</f>
        <v>0</v>
      </c>
      <c r="L326">
        <f>'様式４号（個表） '!L341</f>
        <v>0</v>
      </c>
      <c r="M326" t="str">
        <f>'様式４号（個表） '!M341</f>
        <v/>
      </c>
      <c r="N326" t="str">
        <f>'様式４号（個表） '!N341</f>
        <v/>
      </c>
      <c r="O326" t="str">
        <f>'様式４号（個表） '!O341</f>
        <v>令和７年12月</v>
      </c>
    </row>
    <row r="327" spans="1:15">
      <c r="A327" t="str">
        <f>'様式４号（個表） '!B342</f>
        <v/>
      </c>
      <c r="B327" t="str">
        <f>'様式４号（個表） '!C342</f>
        <v/>
      </c>
      <c r="C327" t="str">
        <f>'様式４号（個表） '!D342</f>
        <v/>
      </c>
      <c r="D327" t="str">
        <f>'様式４号（個表） '!E342</f>
        <v/>
      </c>
      <c r="E327" t="str">
        <f>'様式４号（個表） '!F342</f>
        <v/>
      </c>
      <c r="F327" t="str">
        <f>'様式第２号　基本情報入力シート'!AC379</f>
        <v/>
      </c>
      <c r="G327" t="str">
        <f>'様式４号（個表） '!G342</f>
        <v/>
      </c>
      <c r="H327" t="str">
        <f>'様式４号（個表） '!H342</f>
        <v/>
      </c>
      <c r="I327" t="str">
        <f>'様式４号（個表） '!I342</f>
        <v/>
      </c>
      <c r="J327">
        <f>'様式４号（個表） '!J342</f>
        <v>0</v>
      </c>
      <c r="K327">
        <f>'様式４号（個表） '!K342</f>
        <v>0</v>
      </c>
      <c r="L327">
        <f>'様式４号（個表） '!L342</f>
        <v>0</v>
      </c>
      <c r="M327" t="str">
        <f>'様式４号（個表） '!M342</f>
        <v/>
      </c>
      <c r="N327" t="str">
        <f>'様式４号（個表） '!N342</f>
        <v/>
      </c>
      <c r="O327" t="str">
        <f>'様式４号（個表） '!O342</f>
        <v>令和７年12月</v>
      </c>
    </row>
    <row r="328" spans="1:15">
      <c r="A328" t="str">
        <f>'様式４号（個表） '!B343</f>
        <v/>
      </c>
      <c r="B328" t="str">
        <f>'様式４号（個表） '!C343</f>
        <v/>
      </c>
      <c r="C328" t="str">
        <f>'様式４号（個表） '!D343</f>
        <v/>
      </c>
      <c r="D328" t="str">
        <f>'様式４号（個表） '!E343</f>
        <v/>
      </c>
      <c r="E328" t="str">
        <f>'様式４号（個表） '!F343</f>
        <v/>
      </c>
      <c r="F328" t="str">
        <f>'様式第２号　基本情報入力シート'!AC380</f>
        <v/>
      </c>
      <c r="G328" t="str">
        <f>'様式４号（個表） '!G343</f>
        <v/>
      </c>
      <c r="H328" t="str">
        <f>'様式４号（個表） '!H343</f>
        <v/>
      </c>
      <c r="I328" t="str">
        <f>'様式４号（個表） '!I343</f>
        <v/>
      </c>
      <c r="J328">
        <f>'様式４号（個表） '!J343</f>
        <v>0</v>
      </c>
      <c r="K328">
        <f>'様式４号（個表） '!K343</f>
        <v>0</v>
      </c>
      <c r="L328">
        <f>'様式４号（個表） '!L343</f>
        <v>0</v>
      </c>
      <c r="M328" t="str">
        <f>'様式４号（個表） '!M343</f>
        <v/>
      </c>
      <c r="N328" t="str">
        <f>'様式４号（個表） '!N343</f>
        <v/>
      </c>
      <c r="O328" t="str">
        <f>'様式４号（個表） '!O343</f>
        <v>令和７年12月</v>
      </c>
    </row>
    <row r="329" spans="1:15">
      <c r="A329" t="str">
        <f>'様式４号（個表） '!B344</f>
        <v/>
      </c>
      <c r="B329" t="str">
        <f>'様式４号（個表） '!C344</f>
        <v/>
      </c>
      <c r="C329" t="str">
        <f>'様式４号（個表） '!D344</f>
        <v/>
      </c>
      <c r="D329" t="str">
        <f>'様式４号（個表） '!E344</f>
        <v/>
      </c>
      <c r="E329" t="str">
        <f>'様式４号（個表） '!F344</f>
        <v/>
      </c>
      <c r="F329" t="str">
        <f>'様式第２号　基本情報入力シート'!AC381</f>
        <v/>
      </c>
      <c r="G329" t="str">
        <f>'様式４号（個表） '!G344</f>
        <v/>
      </c>
      <c r="H329" t="str">
        <f>'様式４号（個表） '!H344</f>
        <v/>
      </c>
      <c r="I329" t="str">
        <f>'様式４号（個表） '!I344</f>
        <v/>
      </c>
      <c r="J329">
        <f>'様式４号（個表） '!J344</f>
        <v>0</v>
      </c>
      <c r="K329">
        <f>'様式４号（個表） '!K344</f>
        <v>0</v>
      </c>
      <c r="L329">
        <f>'様式４号（個表） '!L344</f>
        <v>0</v>
      </c>
      <c r="M329" t="str">
        <f>'様式４号（個表） '!M344</f>
        <v/>
      </c>
      <c r="N329" t="str">
        <f>'様式４号（個表） '!N344</f>
        <v/>
      </c>
      <c r="O329" t="str">
        <f>'様式４号（個表） '!O344</f>
        <v>令和７年12月</v>
      </c>
    </row>
    <row r="330" spans="1:15">
      <c r="A330" t="str">
        <f>'様式４号（個表） '!B345</f>
        <v/>
      </c>
      <c r="B330" t="str">
        <f>'様式４号（個表） '!C345</f>
        <v/>
      </c>
      <c r="C330" t="str">
        <f>'様式４号（個表） '!D345</f>
        <v/>
      </c>
      <c r="D330" t="str">
        <f>'様式４号（個表） '!E345</f>
        <v/>
      </c>
      <c r="E330" t="str">
        <f>'様式４号（個表） '!F345</f>
        <v/>
      </c>
      <c r="F330" t="str">
        <f>'様式第２号　基本情報入力シート'!AC382</f>
        <v/>
      </c>
      <c r="G330" t="str">
        <f>'様式４号（個表） '!G345</f>
        <v/>
      </c>
      <c r="H330" t="str">
        <f>'様式４号（個表） '!H345</f>
        <v/>
      </c>
      <c r="I330" t="str">
        <f>'様式４号（個表） '!I345</f>
        <v/>
      </c>
      <c r="J330">
        <f>'様式４号（個表） '!J345</f>
        <v>0</v>
      </c>
      <c r="K330">
        <f>'様式４号（個表） '!K345</f>
        <v>0</v>
      </c>
      <c r="L330">
        <f>'様式４号（個表） '!L345</f>
        <v>0</v>
      </c>
      <c r="M330" t="str">
        <f>'様式４号（個表） '!M345</f>
        <v/>
      </c>
      <c r="N330" t="str">
        <f>'様式４号（個表） '!N345</f>
        <v/>
      </c>
      <c r="O330" t="str">
        <f>'様式４号（個表） '!O345</f>
        <v>令和７年12月</v>
      </c>
    </row>
    <row r="331" spans="1:15">
      <c r="A331" t="str">
        <f>'様式４号（個表） '!B346</f>
        <v/>
      </c>
      <c r="B331" t="str">
        <f>'様式４号（個表） '!C346</f>
        <v/>
      </c>
      <c r="C331" t="str">
        <f>'様式４号（個表） '!D346</f>
        <v/>
      </c>
      <c r="D331" t="str">
        <f>'様式４号（個表） '!E346</f>
        <v/>
      </c>
      <c r="E331" t="str">
        <f>'様式４号（個表） '!F346</f>
        <v/>
      </c>
      <c r="F331" t="str">
        <f>'様式第２号　基本情報入力シート'!AC383</f>
        <v/>
      </c>
      <c r="G331" t="str">
        <f>'様式４号（個表） '!G346</f>
        <v/>
      </c>
      <c r="H331" t="str">
        <f>'様式４号（個表） '!H346</f>
        <v/>
      </c>
      <c r="I331" t="str">
        <f>'様式４号（個表） '!I346</f>
        <v/>
      </c>
      <c r="J331">
        <f>'様式４号（個表） '!J346</f>
        <v>0</v>
      </c>
      <c r="K331">
        <f>'様式４号（個表） '!K346</f>
        <v>0</v>
      </c>
      <c r="L331">
        <f>'様式４号（個表） '!L346</f>
        <v>0</v>
      </c>
      <c r="M331" t="str">
        <f>'様式４号（個表） '!M346</f>
        <v/>
      </c>
      <c r="N331" t="str">
        <f>'様式４号（個表） '!N346</f>
        <v/>
      </c>
      <c r="O331" t="str">
        <f>'様式４号（個表） '!O346</f>
        <v>令和７年12月</v>
      </c>
    </row>
    <row r="332" spans="1:15">
      <c r="A332" t="str">
        <f>'様式４号（個表） '!B347</f>
        <v/>
      </c>
      <c r="B332" t="str">
        <f>'様式４号（個表） '!C347</f>
        <v/>
      </c>
      <c r="C332" t="str">
        <f>'様式４号（個表） '!D347</f>
        <v/>
      </c>
      <c r="D332" t="str">
        <f>'様式４号（個表） '!E347</f>
        <v/>
      </c>
      <c r="E332" t="str">
        <f>'様式４号（個表） '!F347</f>
        <v/>
      </c>
      <c r="F332" t="str">
        <f>'様式第２号　基本情報入力シート'!AC384</f>
        <v/>
      </c>
      <c r="G332" t="str">
        <f>'様式４号（個表） '!G347</f>
        <v/>
      </c>
      <c r="H332" t="str">
        <f>'様式４号（個表） '!H347</f>
        <v/>
      </c>
      <c r="I332" t="str">
        <f>'様式４号（個表） '!I347</f>
        <v/>
      </c>
      <c r="J332">
        <f>'様式４号（個表） '!J347</f>
        <v>0</v>
      </c>
      <c r="K332">
        <f>'様式４号（個表） '!K347</f>
        <v>0</v>
      </c>
      <c r="L332">
        <f>'様式４号（個表） '!L347</f>
        <v>0</v>
      </c>
      <c r="M332" t="str">
        <f>'様式４号（個表） '!M347</f>
        <v/>
      </c>
      <c r="N332" t="str">
        <f>'様式４号（個表） '!N347</f>
        <v/>
      </c>
      <c r="O332" t="str">
        <f>'様式４号（個表） '!O347</f>
        <v>令和７年12月</v>
      </c>
    </row>
    <row r="333" spans="1:15">
      <c r="A333" t="str">
        <f>'様式４号（個表） '!B348</f>
        <v/>
      </c>
      <c r="B333" t="str">
        <f>'様式４号（個表） '!C348</f>
        <v/>
      </c>
      <c r="C333" t="str">
        <f>'様式４号（個表） '!D348</f>
        <v/>
      </c>
      <c r="D333" t="str">
        <f>'様式４号（個表） '!E348</f>
        <v/>
      </c>
      <c r="E333" t="str">
        <f>'様式４号（個表） '!F348</f>
        <v/>
      </c>
      <c r="F333" t="str">
        <f>'様式第２号　基本情報入力シート'!AC385</f>
        <v/>
      </c>
      <c r="G333" t="str">
        <f>'様式４号（個表） '!G348</f>
        <v/>
      </c>
      <c r="H333" t="str">
        <f>'様式４号（個表） '!H348</f>
        <v/>
      </c>
      <c r="I333" t="str">
        <f>'様式４号（個表） '!I348</f>
        <v/>
      </c>
      <c r="J333">
        <f>'様式４号（個表） '!J348</f>
        <v>0</v>
      </c>
      <c r="K333">
        <f>'様式４号（個表） '!K348</f>
        <v>0</v>
      </c>
      <c r="L333">
        <f>'様式４号（個表） '!L348</f>
        <v>0</v>
      </c>
      <c r="M333" t="str">
        <f>'様式４号（個表） '!M348</f>
        <v/>
      </c>
      <c r="N333" t="str">
        <f>'様式４号（個表） '!N348</f>
        <v/>
      </c>
      <c r="O333" t="str">
        <f>'様式４号（個表） '!O348</f>
        <v>令和７年12月</v>
      </c>
    </row>
    <row r="334" spans="1:15">
      <c r="A334" t="str">
        <f>'様式４号（個表） '!B349</f>
        <v/>
      </c>
      <c r="B334" t="str">
        <f>'様式４号（個表） '!C349</f>
        <v/>
      </c>
      <c r="C334" t="str">
        <f>'様式４号（個表） '!D349</f>
        <v/>
      </c>
      <c r="D334" t="str">
        <f>'様式４号（個表） '!E349</f>
        <v/>
      </c>
      <c r="E334" t="str">
        <f>'様式４号（個表） '!F349</f>
        <v/>
      </c>
      <c r="F334" t="str">
        <f>'様式第２号　基本情報入力シート'!AC386</f>
        <v/>
      </c>
      <c r="G334" t="str">
        <f>'様式４号（個表） '!G349</f>
        <v/>
      </c>
      <c r="H334" t="str">
        <f>'様式４号（個表） '!H349</f>
        <v/>
      </c>
      <c r="I334" t="str">
        <f>'様式４号（個表） '!I349</f>
        <v/>
      </c>
      <c r="J334">
        <f>'様式４号（個表） '!J349</f>
        <v>0</v>
      </c>
      <c r="K334">
        <f>'様式４号（個表） '!K349</f>
        <v>0</v>
      </c>
      <c r="L334">
        <f>'様式４号（個表） '!L349</f>
        <v>0</v>
      </c>
      <c r="M334" t="str">
        <f>'様式４号（個表） '!M349</f>
        <v/>
      </c>
      <c r="N334" t="str">
        <f>'様式４号（個表） '!N349</f>
        <v/>
      </c>
      <c r="O334" t="str">
        <f>'様式４号（個表） '!O349</f>
        <v>令和７年12月</v>
      </c>
    </row>
    <row r="335" spans="1:15">
      <c r="A335" t="str">
        <f>'様式４号（個表） '!B350</f>
        <v/>
      </c>
      <c r="B335" t="str">
        <f>'様式４号（個表） '!C350</f>
        <v/>
      </c>
      <c r="C335" t="str">
        <f>'様式４号（個表） '!D350</f>
        <v/>
      </c>
      <c r="D335" t="str">
        <f>'様式４号（個表） '!E350</f>
        <v/>
      </c>
      <c r="E335" t="str">
        <f>'様式４号（個表） '!F350</f>
        <v/>
      </c>
      <c r="F335" t="str">
        <f>'様式第２号　基本情報入力シート'!AC387</f>
        <v/>
      </c>
      <c r="G335" t="str">
        <f>'様式４号（個表） '!G350</f>
        <v/>
      </c>
      <c r="H335" t="str">
        <f>'様式４号（個表） '!H350</f>
        <v/>
      </c>
      <c r="I335" t="str">
        <f>'様式４号（個表） '!I350</f>
        <v/>
      </c>
      <c r="J335">
        <f>'様式４号（個表） '!J350</f>
        <v>0</v>
      </c>
      <c r="K335">
        <f>'様式４号（個表） '!K350</f>
        <v>0</v>
      </c>
      <c r="L335">
        <f>'様式４号（個表） '!L350</f>
        <v>0</v>
      </c>
      <c r="M335" t="str">
        <f>'様式４号（個表） '!M350</f>
        <v/>
      </c>
      <c r="N335" t="str">
        <f>'様式４号（個表） '!N350</f>
        <v/>
      </c>
      <c r="O335" t="str">
        <f>'様式４号（個表） '!O350</f>
        <v>令和７年12月</v>
      </c>
    </row>
    <row r="336" spans="1:15">
      <c r="A336" t="str">
        <f>'様式４号（個表） '!B351</f>
        <v/>
      </c>
      <c r="B336" t="str">
        <f>'様式４号（個表） '!C351</f>
        <v/>
      </c>
      <c r="C336" t="str">
        <f>'様式４号（個表） '!D351</f>
        <v/>
      </c>
      <c r="D336" t="str">
        <f>'様式４号（個表） '!E351</f>
        <v/>
      </c>
      <c r="E336" t="str">
        <f>'様式４号（個表） '!F351</f>
        <v/>
      </c>
      <c r="F336" t="str">
        <f>'様式第２号　基本情報入力シート'!AC388</f>
        <v/>
      </c>
      <c r="G336" t="str">
        <f>'様式４号（個表） '!G351</f>
        <v/>
      </c>
      <c r="H336" t="str">
        <f>'様式４号（個表） '!H351</f>
        <v/>
      </c>
      <c r="I336" t="str">
        <f>'様式４号（個表） '!I351</f>
        <v/>
      </c>
      <c r="J336">
        <f>'様式４号（個表） '!J351</f>
        <v>0</v>
      </c>
      <c r="K336">
        <f>'様式４号（個表） '!K351</f>
        <v>0</v>
      </c>
      <c r="L336">
        <f>'様式４号（個表） '!L351</f>
        <v>0</v>
      </c>
      <c r="M336" t="str">
        <f>'様式４号（個表） '!M351</f>
        <v/>
      </c>
      <c r="N336" t="str">
        <f>'様式４号（個表） '!N351</f>
        <v/>
      </c>
      <c r="O336" t="str">
        <f>'様式４号（個表） '!O351</f>
        <v>令和７年12月</v>
      </c>
    </row>
    <row r="337" spans="1:15">
      <c r="A337" t="str">
        <f>'様式４号（個表） '!B352</f>
        <v/>
      </c>
      <c r="B337" t="str">
        <f>'様式４号（個表） '!C352</f>
        <v/>
      </c>
      <c r="C337" t="str">
        <f>'様式４号（個表） '!D352</f>
        <v/>
      </c>
      <c r="D337" t="str">
        <f>'様式４号（個表） '!E352</f>
        <v/>
      </c>
      <c r="E337" t="str">
        <f>'様式４号（個表） '!F352</f>
        <v/>
      </c>
      <c r="F337" t="str">
        <f>'様式第２号　基本情報入力シート'!AC389</f>
        <v/>
      </c>
      <c r="G337" t="str">
        <f>'様式４号（個表） '!G352</f>
        <v/>
      </c>
      <c r="H337" t="str">
        <f>'様式４号（個表） '!H352</f>
        <v/>
      </c>
      <c r="I337" t="str">
        <f>'様式４号（個表） '!I352</f>
        <v/>
      </c>
      <c r="J337">
        <f>'様式４号（個表） '!J352</f>
        <v>0</v>
      </c>
      <c r="K337">
        <f>'様式４号（個表） '!K352</f>
        <v>0</v>
      </c>
      <c r="L337">
        <f>'様式４号（個表） '!L352</f>
        <v>0</v>
      </c>
      <c r="M337" t="str">
        <f>'様式４号（個表） '!M352</f>
        <v/>
      </c>
      <c r="N337" t="str">
        <f>'様式４号（個表） '!N352</f>
        <v/>
      </c>
      <c r="O337" t="str">
        <f>'様式４号（個表） '!O352</f>
        <v>令和７年12月</v>
      </c>
    </row>
    <row r="338" spans="1:15">
      <c r="A338" t="str">
        <f>'様式４号（個表） '!B353</f>
        <v/>
      </c>
      <c r="B338" t="str">
        <f>'様式４号（個表） '!C353</f>
        <v/>
      </c>
      <c r="C338" t="str">
        <f>'様式４号（個表） '!D353</f>
        <v/>
      </c>
      <c r="D338" t="str">
        <f>'様式４号（個表） '!E353</f>
        <v/>
      </c>
      <c r="E338" t="str">
        <f>'様式４号（個表） '!F353</f>
        <v/>
      </c>
      <c r="F338" t="str">
        <f>'様式第２号　基本情報入力シート'!AC390</f>
        <v/>
      </c>
      <c r="G338" t="str">
        <f>'様式４号（個表） '!G353</f>
        <v/>
      </c>
      <c r="H338" t="str">
        <f>'様式４号（個表） '!H353</f>
        <v/>
      </c>
      <c r="I338" t="str">
        <f>'様式４号（個表） '!I353</f>
        <v/>
      </c>
      <c r="J338">
        <f>'様式４号（個表） '!J353</f>
        <v>0</v>
      </c>
      <c r="K338">
        <f>'様式４号（個表） '!K353</f>
        <v>0</v>
      </c>
      <c r="L338">
        <f>'様式４号（個表） '!L353</f>
        <v>0</v>
      </c>
      <c r="M338" t="str">
        <f>'様式４号（個表） '!M353</f>
        <v/>
      </c>
      <c r="N338" t="str">
        <f>'様式４号（個表） '!N353</f>
        <v/>
      </c>
      <c r="O338" t="str">
        <f>'様式４号（個表） '!O353</f>
        <v>令和７年12月</v>
      </c>
    </row>
    <row r="339" spans="1:15">
      <c r="A339" t="str">
        <f>'様式４号（個表） '!B354</f>
        <v/>
      </c>
      <c r="B339" t="str">
        <f>'様式４号（個表） '!C354</f>
        <v/>
      </c>
      <c r="C339" t="str">
        <f>'様式４号（個表） '!D354</f>
        <v/>
      </c>
      <c r="D339" t="str">
        <f>'様式４号（個表） '!E354</f>
        <v/>
      </c>
      <c r="E339" t="str">
        <f>'様式４号（個表） '!F354</f>
        <v/>
      </c>
      <c r="F339" t="str">
        <f>'様式第２号　基本情報入力シート'!AC391</f>
        <v/>
      </c>
      <c r="G339" t="str">
        <f>'様式４号（個表） '!G354</f>
        <v/>
      </c>
      <c r="H339" t="str">
        <f>'様式４号（個表） '!H354</f>
        <v/>
      </c>
      <c r="I339" t="str">
        <f>'様式４号（個表） '!I354</f>
        <v/>
      </c>
      <c r="J339">
        <f>'様式４号（個表） '!J354</f>
        <v>0</v>
      </c>
      <c r="K339">
        <f>'様式４号（個表） '!K354</f>
        <v>0</v>
      </c>
      <c r="L339">
        <f>'様式４号（個表） '!L354</f>
        <v>0</v>
      </c>
      <c r="M339" t="str">
        <f>'様式４号（個表） '!M354</f>
        <v/>
      </c>
      <c r="N339" t="str">
        <f>'様式４号（個表） '!N354</f>
        <v/>
      </c>
      <c r="O339" t="str">
        <f>'様式４号（個表） '!O354</f>
        <v>令和７年12月</v>
      </c>
    </row>
    <row r="340" spans="1:15">
      <c r="A340" t="str">
        <f>'様式４号（個表） '!B355</f>
        <v/>
      </c>
      <c r="B340" t="str">
        <f>'様式４号（個表） '!C355</f>
        <v/>
      </c>
      <c r="C340" t="str">
        <f>'様式４号（個表） '!D355</f>
        <v/>
      </c>
      <c r="D340" t="str">
        <f>'様式４号（個表） '!E355</f>
        <v/>
      </c>
      <c r="E340" t="str">
        <f>'様式４号（個表） '!F355</f>
        <v/>
      </c>
      <c r="F340" t="str">
        <f>'様式第２号　基本情報入力シート'!AC392</f>
        <v/>
      </c>
      <c r="G340" t="str">
        <f>'様式４号（個表） '!G355</f>
        <v/>
      </c>
      <c r="H340" t="str">
        <f>'様式４号（個表） '!H355</f>
        <v/>
      </c>
      <c r="I340" t="str">
        <f>'様式４号（個表） '!I355</f>
        <v/>
      </c>
      <c r="J340">
        <f>'様式４号（個表） '!J355</f>
        <v>0</v>
      </c>
      <c r="K340">
        <f>'様式４号（個表） '!K355</f>
        <v>0</v>
      </c>
      <c r="L340">
        <f>'様式４号（個表） '!L355</f>
        <v>0</v>
      </c>
      <c r="M340" t="str">
        <f>'様式４号（個表） '!M355</f>
        <v/>
      </c>
      <c r="N340" t="str">
        <f>'様式４号（個表） '!N355</f>
        <v/>
      </c>
      <c r="O340" t="str">
        <f>'様式４号（個表） '!O355</f>
        <v>令和７年12月</v>
      </c>
    </row>
    <row r="341" spans="1:15">
      <c r="A341" t="str">
        <f>'様式４号（個表） '!B356</f>
        <v/>
      </c>
      <c r="B341" t="str">
        <f>'様式４号（個表） '!C356</f>
        <v/>
      </c>
      <c r="C341" t="str">
        <f>'様式４号（個表） '!D356</f>
        <v/>
      </c>
      <c r="D341" t="str">
        <f>'様式４号（個表） '!E356</f>
        <v/>
      </c>
      <c r="E341" t="str">
        <f>'様式４号（個表） '!F356</f>
        <v/>
      </c>
      <c r="F341" t="str">
        <f>'様式第２号　基本情報入力シート'!AC393</f>
        <v/>
      </c>
      <c r="G341" t="str">
        <f>'様式４号（個表） '!G356</f>
        <v/>
      </c>
      <c r="H341" t="str">
        <f>'様式４号（個表） '!H356</f>
        <v/>
      </c>
      <c r="I341" t="str">
        <f>'様式４号（個表） '!I356</f>
        <v/>
      </c>
      <c r="J341">
        <f>'様式４号（個表） '!J356</f>
        <v>0</v>
      </c>
      <c r="K341">
        <f>'様式４号（個表） '!K356</f>
        <v>0</v>
      </c>
      <c r="L341">
        <f>'様式４号（個表） '!L356</f>
        <v>0</v>
      </c>
      <c r="M341" t="str">
        <f>'様式４号（個表） '!M356</f>
        <v/>
      </c>
      <c r="N341" t="str">
        <f>'様式４号（個表） '!N356</f>
        <v/>
      </c>
      <c r="O341" t="str">
        <f>'様式４号（個表） '!O356</f>
        <v>令和７年12月</v>
      </c>
    </row>
    <row r="342" spans="1:15">
      <c r="A342" t="str">
        <f>'様式４号（個表） '!B357</f>
        <v/>
      </c>
      <c r="B342" t="str">
        <f>'様式４号（個表） '!C357</f>
        <v/>
      </c>
      <c r="C342" t="str">
        <f>'様式４号（個表） '!D357</f>
        <v/>
      </c>
      <c r="D342" t="str">
        <f>'様式４号（個表） '!E357</f>
        <v/>
      </c>
      <c r="E342" t="str">
        <f>'様式４号（個表） '!F357</f>
        <v/>
      </c>
      <c r="F342" t="str">
        <f>'様式第２号　基本情報入力シート'!AC394</f>
        <v/>
      </c>
      <c r="G342" t="str">
        <f>'様式４号（個表） '!G357</f>
        <v/>
      </c>
      <c r="H342" t="str">
        <f>'様式４号（個表） '!H357</f>
        <v/>
      </c>
      <c r="I342" t="str">
        <f>'様式４号（個表） '!I357</f>
        <v/>
      </c>
      <c r="J342">
        <f>'様式４号（個表） '!J357</f>
        <v>0</v>
      </c>
      <c r="K342">
        <f>'様式４号（個表） '!K357</f>
        <v>0</v>
      </c>
      <c r="L342">
        <f>'様式４号（個表） '!L357</f>
        <v>0</v>
      </c>
      <c r="M342" t="str">
        <f>'様式４号（個表） '!M357</f>
        <v/>
      </c>
      <c r="N342" t="str">
        <f>'様式４号（個表） '!N357</f>
        <v/>
      </c>
      <c r="O342" t="str">
        <f>'様式４号（個表） '!O357</f>
        <v>令和７年12月</v>
      </c>
    </row>
    <row r="343" spans="1:15">
      <c r="A343" t="str">
        <f>'様式４号（個表） '!B358</f>
        <v/>
      </c>
      <c r="B343" t="str">
        <f>'様式４号（個表） '!C358</f>
        <v/>
      </c>
      <c r="C343" t="str">
        <f>'様式４号（個表） '!D358</f>
        <v/>
      </c>
      <c r="D343" t="str">
        <f>'様式４号（個表） '!E358</f>
        <v/>
      </c>
      <c r="E343" t="str">
        <f>'様式４号（個表） '!F358</f>
        <v/>
      </c>
      <c r="F343" t="str">
        <f>'様式第２号　基本情報入力シート'!AC395</f>
        <v/>
      </c>
      <c r="G343" t="str">
        <f>'様式４号（個表） '!G358</f>
        <v/>
      </c>
      <c r="H343" t="str">
        <f>'様式４号（個表） '!H358</f>
        <v/>
      </c>
      <c r="I343" t="str">
        <f>'様式４号（個表） '!I358</f>
        <v/>
      </c>
      <c r="J343">
        <f>'様式４号（個表） '!J358</f>
        <v>0</v>
      </c>
      <c r="K343">
        <f>'様式４号（個表） '!K358</f>
        <v>0</v>
      </c>
      <c r="L343">
        <f>'様式４号（個表） '!L358</f>
        <v>0</v>
      </c>
      <c r="M343" t="str">
        <f>'様式４号（個表） '!M358</f>
        <v/>
      </c>
      <c r="N343" t="str">
        <f>'様式４号（個表） '!N358</f>
        <v/>
      </c>
      <c r="O343" t="str">
        <f>'様式４号（個表） '!O358</f>
        <v>令和７年12月</v>
      </c>
    </row>
    <row r="344" spans="1:15">
      <c r="A344" t="str">
        <f>'様式４号（個表） '!B359</f>
        <v/>
      </c>
      <c r="B344" t="str">
        <f>'様式４号（個表） '!C359</f>
        <v/>
      </c>
      <c r="C344" t="str">
        <f>'様式４号（個表） '!D359</f>
        <v/>
      </c>
      <c r="D344" t="str">
        <f>'様式４号（個表） '!E359</f>
        <v/>
      </c>
      <c r="E344" t="str">
        <f>'様式４号（個表） '!F359</f>
        <v/>
      </c>
      <c r="F344" t="str">
        <f>'様式第２号　基本情報入力シート'!AC396</f>
        <v/>
      </c>
      <c r="G344" t="str">
        <f>'様式４号（個表） '!G359</f>
        <v/>
      </c>
      <c r="H344" t="str">
        <f>'様式４号（個表） '!H359</f>
        <v/>
      </c>
      <c r="I344" t="str">
        <f>'様式４号（個表） '!I359</f>
        <v/>
      </c>
      <c r="J344">
        <f>'様式４号（個表） '!J359</f>
        <v>0</v>
      </c>
      <c r="K344">
        <f>'様式４号（個表） '!K359</f>
        <v>0</v>
      </c>
      <c r="L344">
        <f>'様式４号（個表） '!L359</f>
        <v>0</v>
      </c>
      <c r="M344" t="str">
        <f>'様式４号（個表） '!M359</f>
        <v/>
      </c>
      <c r="N344" t="str">
        <f>'様式４号（個表） '!N359</f>
        <v/>
      </c>
      <c r="O344" t="str">
        <f>'様式４号（個表） '!O359</f>
        <v>令和７年12月</v>
      </c>
    </row>
    <row r="345" spans="1:15">
      <c r="A345" t="str">
        <f>'様式４号（個表） '!B360</f>
        <v/>
      </c>
      <c r="B345" t="str">
        <f>'様式４号（個表） '!C360</f>
        <v/>
      </c>
      <c r="C345" t="str">
        <f>'様式４号（個表） '!D360</f>
        <v/>
      </c>
      <c r="D345" t="str">
        <f>'様式４号（個表） '!E360</f>
        <v/>
      </c>
      <c r="E345" t="str">
        <f>'様式４号（個表） '!F360</f>
        <v/>
      </c>
      <c r="F345" t="str">
        <f>'様式第２号　基本情報入力シート'!AC397</f>
        <v/>
      </c>
      <c r="G345" t="str">
        <f>'様式４号（個表） '!G360</f>
        <v/>
      </c>
      <c r="H345" t="str">
        <f>'様式４号（個表） '!H360</f>
        <v/>
      </c>
      <c r="I345" t="str">
        <f>'様式４号（個表） '!I360</f>
        <v/>
      </c>
      <c r="J345">
        <f>'様式４号（個表） '!J360</f>
        <v>0</v>
      </c>
      <c r="K345">
        <f>'様式４号（個表） '!K360</f>
        <v>0</v>
      </c>
      <c r="L345">
        <f>'様式４号（個表） '!L360</f>
        <v>0</v>
      </c>
      <c r="M345" t="str">
        <f>'様式４号（個表） '!M360</f>
        <v/>
      </c>
      <c r="N345" t="str">
        <f>'様式４号（個表） '!N360</f>
        <v/>
      </c>
      <c r="O345" t="str">
        <f>'様式４号（個表） '!O360</f>
        <v>令和７年12月</v>
      </c>
    </row>
    <row r="346" spans="1:15">
      <c r="A346" t="str">
        <f>'様式４号（個表） '!B361</f>
        <v/>
      </c>
      <c r="B346" t="str">
        <f>'様式４号（個表） '!C361</f>
        <v/>
      </c>
      <c r="C346" t="str">
        <f>'様式４号（個表） '!D361</f>
        <v/>
      </c>
      <c r="D346" t="str">
        <f>'様式４号（個表） '!E361</f>
        <v/>
      </c>
      <c r="E346" t="str">
        <f>'様式４号（個表） '!F361</f>
        <v/>
      </c>
      <c r="F346" t="str">
        <f>'様式第２号　基本情報入力シート'!AC398</f>
        <v/>
      </c>
      <c r="G346" t="str">
        <f>'様式４号（個表） '!G361</f>
        <v/>
      </c>
      <c r="H346" t="str">
        <f>'様式４号（個表） '!H361</f>
        <v/>
      </c>
      <c r="I346" t="str">
        <f>'様式４号（個表） '!I361</f>
        <v/>
      </c>
      <c r="J346">
        <f>'様式４号（個表） '!J361</f>
        <v>0</v>
      </c>
      <c r="K346">
        <f>'様式４号（個表） '!K361</f>
        <v>0</v>
      </c>
      <c r="L346">
        <f>'様式４号（個表） '!L361</f>
        <v>0</v>
      </c>
      <c r="M346" t="str">
        <f>'様式４号（個表） '!M361</f>
        <v/>
      </c>
      <c r="N346" t="str">
        <f>'様式４号（個表） '!N361</f>
        <v/>
      </c>
      <c r="O346" t="str">
        <f>'様式４号（個表） '!O361</f>
        <v>令和７年12月</v>
      </c>
    </row>
    <row r="347" spans="1:15">
      <c r="A347" t="str">
        <f>'様式４号（個表） '!B362</f>
        <v/>
      </c>
      <c r="B347" t="str">
        <f>'様式４号（個表） '!C362</f>
        <v/>
      </c>
      <c r="C347" t="str">
        <f>'様式４号（個表） '!D362</f>
        <v/>
      </c>
      <c r="D347" t="str">
        <f>'様式４号（個表） '!E362</f>
        <v/>
      </c>
      <c r="E347" t="str">
        <f>'様式４号（個表） '!F362</f>
        <v/>
      </c>
      <c r="F347" t="str">
        <f>'様式第２号　基本情報入力シート'!AC399</f>
        <v/>
      </c>
      <c r="G347" t="str">
        <f>'様式４号（個表） '!G362</f>
        <v/>
      </c>
      <c r="H347" t="str">
        <f>'様式４号（個表） '!H362</f>
        <v/>
      </c>
      <c r="I347" t="str">
        <f>'様式４号（個表） '!I362</f>
        <v/>
      </c>
      <c r="J347">
        <f>'様式４号（個表） '!J362</f>
        <v>0</v>
      </c>
      <c r="K347">
        <f>'様式４号（個表） '!K362</f>
        <v>0</v>
      </c>
      <c r="L347">
        <f>'様式４号（個表） '!L362</f>
        <v>0</v>
      </c>
      <c r="M347" t="str">
        <f>'様式４号（個表） '!M362</f>
        <v/>
      </c>
      <c r="N347" t="str">
        <f>'様式４号（個表） '!N362</f>
        <v/>
      </c>
      <c r="O347" t="str">
        <f>'様式４号（個表） '!O362</f>
        <v>令和７年12月</v>
      </c>
    </row>
    <row r="348" spans="1:15">
      <c r="A348" t="str">
        <f>'様式４号（個表） '!B363</f>
        <v/>
      </c>
      <c r="B348" t="str">
        <f>'様式４号（個表） '!C363</f>
        <v/>
      </c>
      <c r="C348" t="str">
        <f>'様式４号（個表） '!D363</f>
        <v/>
      </c>
      <c r="D348" t="str">
        <f>'様式４号（個表） '!E363</f>
        <v/>
      </c>
      <c r="E348" t="str">
        <f>'様式４号（個表） '!F363</f>
        <v/>
      </c>
      <c r="F348" t="str">
        <f>'様式第２号　基本情報入力シート'!AC400</f>
        <v/>
      </c>
      <c r="G348" t="str">
        <f>'様式４号（個表） '!G363</f>
        <v/>
      </c>
      <c r="H348" t="str">
        <f>'様式４号（個表） '!H363</f>
        <v/>
      </c>
      <c r="I348" t="str">
        <f>'様式４号（個表） '!I363</f>
        <v/>
      </c>
      <c r="J348">
        <f>'様式４号（個表） '!J363</f>
        <v>0</v>
      </c>
      <c r="K348">
        <f>'様式４号（個表） '!K363</f>
        <v>0</v>
      </c>
      <c r="L348">
        <f>'様式４号（個表） '!L363</f>
        <v>0</v>
      </c>
      <c r="M348" t="str">
        <f>'様式４号（個表） '!M363</f>
        <v/>
      </c>
      <c r="N348" t="str">
        <f>'様式４号（個表） '!N363</f>
        <v/>
      </c>
      <c r="O348" t="str">
        <f>'様式４号（個表） '!O363</f>
        <v>令和７年12月</v>
      </c>
    </row>
    <row r="349" spans="1:15">
      <c r="A349" t="str">
        <f>'様式４号（個表） '!B364</f>
        <v/>
      </c>
      <c r="B349" t="str">
        <f>'様式４号（個表） '!C364</f>
        <v/>
      </c>
      <c r="C349" t="str">
        <f>'様式４号（個表） '!D364</f>
        <v/>
      </c>
      <c r="D349" t="str">
        <f>'様式４号（個表） '!E364</f>
        <v/>
      </c>
      <c r="E349" t="str">
        <f>'様式４号（個表） '!F364</f>
        <v/>
      </c>
      <c r="F349" t="str">
        <f>'様式第２号　基本情報入力シート'!AC401</f>
        <v/>
      </c>
      <c r="G349" t="str">
        <f>'様式４号（個表） '!G364</f>
        <v/>
      </c>
      <c r="H349" t="str">
        <f>'様式４号（個表） '!H364</f>
        <v/>
      </c>
      <c r="I349" t="str">
        <f>'様式４号（個表） '!I364</f>
        <v/>
      </c>
      <c r="J349">
        <f>'様式４号（個表） '!J364</f>
        <v>0</v>
      </c>
      <c r="K349">
        <f>'様式４号（個表） '!K364</f>
        <v>0</v>
      </c>
      <c r="L349">
        <f>'様式４号（個表） '!L364</f>
        <v>0</v>
      </c>
      <c r="M349" t="str">
        <f>'様式４号（個表） '!M364</f>
        <v/>
      </c>
      <c r="N349" t="str">
        <f>'様式４号（個表） '!N364</f>
        <v/>
      </c>
      <c r="O349" t="str">
        <f>'様式４号（個表） '!O364</f>
        <v>令和７年12月</v>
      </c>
    </row>
    <row r="350" spans="1:15">
      <c r="A350" t="str">
        <f>'様式４号（個表） '!B365</f>
        <v/>
      </c>
      <c r="B350" t="str">
        <f>'様式４号（個表） '!C365</f>
        <v/>
      </c>
      <c r="C350" t="str">
        <f>'様式４号（個表） '!D365</f>
        <v/>
      </c>
      <c r="D350" t="str">
        <f>'様式４号（個表） '!E365</f>
        <v/>
      </c>
      <c r="E350" t="str">
        <f>'様式４号（個表） '!F365</f>
        <v/>
      </c>
      <c r="F350" t="str">
        <f>'様式第２号　基本情報入力シート'!AC402</f>
        <v/>
      </c>
      <c r="G350" t="str">
        <f>'様式４号（個表） '!G365</f>
        <v/>
      </c>
      <c r="H350" t="str">
        <f>'様式４号（個表） '!H365</f>
        <v/>
      </c>
      <c r="I350" t="str">
        <f>'様式４号（個表） '!I365</f>
        <v/>
      </c>
      <c r="J350">
        <f>'様式４号（個表） '!J365</f>
        <v>0</v>
      </c>
      <c r="K350">
        <f>'様式４号（個表） '!K365</f>
        <v>0</v>
      </c>
      <c r="L350">
        <f>'様式４号（個表） '!L365</f>
        <v>0</v>
      </c>
      <c r="M350" t="str">
        <f>'様式４号（個表） '!M365</f>
        <v/>
      </c>
      <c r="N350" t="str">
        <f>'様式４号（個表） '!N365</f>
        <v/>
      </c>
      <c r="O350" t="str">
        <f>'様式４号（個表） '!O365</f>
        <v>令和７年12月</v>
      </c>
    </row>
    <row r="351" spans="1:15">
      <c r="A351" t="str">
        <f>'様式４号（個表） '!B366</f>
        <v/>
      </c>
      <c r="B351" t="str">
        <f>'様式４号（個表） '!C366</f>
        <v/>
      </c>
      <c r="C351" t="str">
        <f>'様式４号（個表） '!D366</f>
        <v/>
      </c>
      <c r="D351" t="str">
        <f>'様式４号（個表） '!E366</f>
        <v/>
      </c>
      <c r="E351" t="str">
        <f>'様式４号（個表） '!F366</f>
        <v/>
      </c>
      <c r="F351" t="str">
        <f>'様式第２号　基本情報入力シート'!AC403</f>
        <v/>
      </c>
      <c r="G351" t="str">
        <f>'様式４号（個表） '!G366</f>
        <v/>
      </c>
      <c r="H351" t="str">
        <f>'様式４号（個表） '!H366</f>
        <v/>
      </c>
      <c r="I351" t="str">
        <f>'様式４号（個表） '!I366</f>
        <v/>
      </c>
      <c r="J351">
        <f>'様式４号（個表） '!J366</f>
        <v>0</v>
      </c>
      <c r="K351">
        <f>'様式４号（個表） '!K366</f>
        <v>0</v>
      </c>
      <c r="L351">
        <f>'様式４号（個表） '!L366</f>
        <v>0</v>
      </c>
      <c r="M351" t="str">
        <f>'様式４号（個表） '!M366</f>
        <v/>
      </c>
      <c r="N351" t="str">
        <f>'様式４号（個表） '!N366</f>
        <v/>
      </c>
      <c r="O351" t="str">
        <f>'様式４号（個表） '!O366</f>
        <v>令和７年12月</v>
      </c>
    </row>
    <row r="352" spans="1:15">
      <c r="A352" t="str">
        <f>'様式４号（個表） '!B367</f>
        <v/>
      </c>
      <c r="B352" t="str">
        <f>'様式４号（個表） '!C367</f>
        <v/>
      </c>
      <c r="C352" t="str">
        <f>'様式４号（個表） '!D367</f>
        <v/>
      </c>
      <c r="D352" t="str">
        <f>'様式４号（個表） '!E367</f>
        <v/>
      </c>
      <c r="E352" t="str">
        <f>'様式４号（個表） '!F367</f>
        <v/>
      </c>
      <c r="F352" t="str">
        <f>'様式第２号　基本情報入力シート'!AC404</f>
        <v/>
      </c>
      <c r="G352" t="str">
        <f>'様式４号（個表） '!G367</f>
        <v/>
      </c>
      <c r="H352" t="str">
        <f>'様式４号（個表） '!H367</f>
        <v/>
      </c>
      <c r="I352" t="str">
        <f>'様式４号（個表） '!I367</f>
        <v/>
      </c>
      <c r="J352">
        <f>'様式４号（個表） '!J367</f>
        <v>0</v>
      </c>
      <c r="K352">
        <f>'様式４号（個表） '!K367</f>
        <v>0</v>
      </c>
      <c r="L352">
        <f>'様式４号（個表） '!L367</f>
        <v>0</v>
      </c>
      <c r="M352" t="str">
        <f>'様式４号（個表） '!M367</f>
        <v/>
      </c>
      <c r="N352" t="str">
        <f>'様式４号（個表） '!N367</f>
        <v/>
      </c>
      <c r="O352" t="str">
        <f>'様式４号（個表） '!O367</f>
        <v>令和７年12月</v>
      </c>
    </row>
    <row r="353" spans="1:15">
      <c r="A353" t="str">
        <f>'様式４号（個表） '!B368</f>
        <v/>
      </c>
      <c r="B353" t="str">
        <f>'様式４号（個表） '!C368</f>
        <v/>
      </c>
      <c r="C353" t="str">
        <f>'様式４号（個表） '!D368</f>
        <v/>
      </c>
      <c r="D353" t="str">
        <f>'様式４号（個表） '!E368</f>
        <v/>
      </c>
      <c r="E353" t="str">
        <f>'様式４号（個表） '!F368</f>
        <v/>
      </c>
      <c r="F353" t="str">
        <f>'様式第２号　基本情報入力シート'!AC405</f>
        <v/>
      </c>
      <c r="G353" t="str">
        <f>'様式４号（個表） '!G368</f>
        <v/>
      </c>
      <c r="H353" t="str">
        <f>'様式４号（個表） '!H368</f>
        <v/>
      </c>
      <c r="I353" t="str">
        <f>'様式４号（個表） '!I368</f>
        <v/>
      </c>
      <c r="J353">
        <f>'様式４号（個表） '!J368</f>
        <v>0</v>
      </c>
      <c r="K353">
        <f>'様式４号（個表） '!K368</f>
        <v>0</v>
      </c>
      <c r="L353">
        <f>'様式４号（個表） '!L368</f>
        <v>0</v>
      </c>
      <c r="M353" t="str">
        <f>'様式４号（個表） '!M368</f>
        <v/>
      </c>
      <c r="N353" t="str">
        <f>'様式４号（個表） '!N368</f>
        <v/>
      </c>
      <c r="O353" t="str">
        <f>'様式４号（個表） '!O368</f>
        <v>令和７年12月</v>
      </c>
    </row>
    <row r="354" spans="1:15">
      <c r="A354" t="str">
        <f>'様式４号（個表） '!B369</f>
        <v/>
      </c>
      <c r="B354" t="str">
        <f>'様式４号（個表） '!C369</f>
        <v/>
      </c>
      <c r="C354" t="str">
        <f>'様式４号（個表） '!D369</f>
        <v/>
      </c>
      <c r="D354" t="str">
        <f>'様式４号（個表） '!E369</f>
        <v/>
      </c>
      <c r="E354" t="str">
        <f>'様式４号（個表） '!F369</f>
        <v/>
      </c>
      <c r="F354" t="str">
        <f>'様式第２号　基本情報入力シート'!AC406</f>
        <v/>
      </c>
      <c r="G354" t="str">
        <f>'様式４号（個表） '!G369</f>
        <v/>
      </c>
      <c r="H354" t="str">
        <f>'様式４号（個表） '!H369</f>
        <v/>
      </c>
      <c r="I354" t="str">
        <f>'様式４号（個表） '!I369</f>
        <v/>
      </c>
      <c r="J354">
        <f>'様式４号（個表） '!J369</f>
        <v>0</v>
      </c>
      <c r="K354">
        <f>'様式４号（個表） '!K369</f>
        <v>0</v>
      </c>
      <c r="L354">
        <f>'様式４号（個表） '!L369</f>
        <v>0</v>
      </c>
      <c r="M354" t="str">
        <f>'様式４号（個表） '!M369</f>
        <v/>
      </c>
      <c r="N354" t="str">
        <f>'様式４号（個表） '!N369</f>
        <v/>
      </c>
      <c r="O354" t="str">
        <f>'様式４号（個表） '!O369</f>
        <v>令和７年12月</v>
      </c>
    </row>
    <row r="355" spans="1:15">
      <c r="A355" t="str">
        <f>'様式４号（個表） '!B370</f>
        <v/>
      </c>
      <c r="B355" t="str">
        <f>'様式４号（個表） '!C370</f>
        <v/>
      </c>
      <c r="C355" t="str">
        <f>'様式４号（個表） '!D370</f>
        <v/>
      </c>
      <c r="D355" t="str">
        <f>'様式４号（個表） '!E370</f>
        <v/>
      </c>
      <c r="E355" t="str">
        <f>'様式４号（個表） '!F370</f>
        <v/>
      </c>
      <c r="F355" t="str">
        <f>'様式第２号　基本情報入力シート'!AC407</f>
        <v/>
      </c>
      <c r="G355" t="str">
        <f>'様式４号（個表） '!G370</f>
        <v/>
      </c>
      <c r="H355" t="str">
        <f>'様式４号（個表） '!H370</f>
        <v/>
      </c>
      <c r="I355" t="str">
        <f>'様式４号（個表） '!I370</f>
        <v/>
      </c>
      <c r="J355">
        <f>'様式４号（個表） '!J370</f>
        <v>0</v>
      </c>
      <c r="K355">
        <f>'様式４号（個表） '!K370</f>
        <v>0</v>
      </c>
      <c r="L355">
        <f>'様式４号（個表） '!L370</f>
        <v>0</v>
      </c>
      <c r="M355" t="str">
        <f>'様式４号（個表） '!M370</f>
        <v/>
      </c>
      <c r="N355" t="str">
        <f>'様式４号（個表） '!N370</f>
        <v/>
      </c>
      <c r="O355" t="str">
        <f>'様式４号（個表） '!O370</f>
        <v>令和７年12月</v>
      </c>
    </row>
    <row r="356" spans="1:15">
      <c r="A356" t="str">
        <f>'様式４号（個表） '!B371</f>
        <v/>
      </c>
      <c r="B356" t="str">
        <f>'様式４号（個表） '!C371</f>
        <v/>
      </c>
      <c r="C356" t="str">
        <f>'様式４号（個表） '!D371</f>
        <v/>
      </c>
      <c r="D356" t="str">
        <f>'様式４号（個表） '!E371</f>
        <v/>
      </c>
      <c r="E356" t="str">
        <f>'様式４号（個表） '!F371</f>
        <v/>
      </c>
      <c r="F356" t="str">
        <f>'様式第２号　基本情報入力シート'!AC408</f>
        <v/>
      </c>
      <c r="G356" t="str">
        <f>'様式４号（個表） '!G371</f>
        <v/>
      </c>
      <c r="H356" t="str">
        <f>'様式４号（個表） '!H371</f>
        <v/>
      </c>
      <c r="I356" t="str">
        <f>'様式４号（個表） '!I371</f>
        <v/>
      </c>
      <c r="J356">
        <f>'様式４号（個表） '!J371</f>
        <v>0</v>
      </c>
      <c r="K356">
        <f>'様式４号（個表） '!K371</f>
        <v>0</v>
      </c>
      <c r="L356">
        <f>'様式４号（個表） '!L371</f>
        <v>0</v>
      </c>
      <c r="M356" t="str">
        <f>'様式４号（個表） '!M371</f>
        <v/>
      </c>
      <c r="N356" t="str">
        <f>'様式４号（個表） '!N371</f>
        <v/>
      </c>
      <c r="O356" t="str">
        <f>'様式４号（個表） '!O371</f>
        <v>令和７年12月</v>
      </c>
    </row>
    <row r="357" spans="1:15">
      <c r="A357" t="str">
        <f>'様式４号（個表） '!B372</f>
        <v/>
      </c>
      <c r="B357" t="str">
        <f>'様式４号（個表） '!C372</f>
        <v/>
      </c>
      <c r="C357" t="str">
        <f>'様式４号（個表） '!D372</f>
        <v/>
      </c>
      <c r="D357" t="str">
        <f>'様式４号（個表） '!E372</f>
        <v/>
      </c>
      <c r="E357" t="str">
        <f>'様式４号（個表） '!F372</f>
        <v/>
      </c>
      <c r="F357" t="str">
        <f>'様式第２号　基本情報入力シート'!AC409</f>
        <v/>
      </c>
      <c r="G357" t="str">
        <f>'様式４号（個表） '!G372</f>
        <v/>
      </c>
      <c r="H357" t="str">
        <f>'様式４号（個表） '!H372</f>
        <v/>
      </c>
      <c r="I357" t="str">
        <f>'様式４号（個表） '!I372</f>
        <v/>
      </c>
      <c r="J357">
        <f>'様式４号（個表） '!J372</f>
        <v>0</v>
      </c>
      <c r="K357">
        <f>'様式４号（個表） '!K372</f>
        <v>0</v>
      </c>
      <c r="L357">
        <f>'様式４号（個表） '!L372</f>
        <v>0</v>
      </c>
      <c r="M357" t="str">
        <f>'様式４号（個表） '!M372</f>
        <v/>
      </c>
      <c r="N357" t="str">
        <f>'様式４号（個表） '!N372</f>
        <v/>
      </c>
      <c r="O357" t="str">
        <f>'様式４号（個表） '!O372</f>
        <v>令和７年12月</v>
      </c>
    </row>
    <row r="358" spans="1:15">
      <c r="A358" t="str">
        <f>'様式４号（個表） '!B373</f>
        <v/>
      </c>
      <c r="B358" t="str">
        <f>'様式４号（個表） '!C373</f>
        <v/>
      </c>
      <c r="C358" t="str">
        <f>'様式４号（個表） '!D373</f>
        <v/>
      </c>
      <c r="D358" t="str">
        <f>'様式４号（個表） '!E373</f>
        <v/>
      </c>
      <c r="E358" t="str">
        <f>'様式４号（個表） '!F373</f>
        <v/>
      </c>
      <c r="F358" t="str">
        <f>'様式第２号　基本情報入力シート'!AC410</f>
        <v/>
      </c>
      <c r="G358" t="str">
        <f>'様式４号（個表） '!G373</f>
        <v/>
      </c>
      <c r="H358" t="str">
        <f>'様式４号（個表） '!H373</f>
        <v/>
      </c>
      <c r="I358" t="str">
        <f>'様式４号（個表） '!I373</f>
        <v/>
      </c>
      <c r="J358">
        <f>'様式４号（個表） '!J373</f>
        <v>0</v>
      </c>
      <c r="K358">
        <f>'様式４号（個表） '!K373</f>
        <v>0</v>
      </c>
      <c r="L358">
        <f>'様式４号（個表） '!L373</f>
        <v>0</v>
      </c>
      <c r="M358" t="str">
        <f>'様式４号（個表） '!M373</f>
        <v/>
      </c>
      <c r="N358" t="str">
        <f>'様式４号（個表） '!N373</f>
        <v/>
      </c>
      <c r="O358" t="str">
        <f>'様式４号（個表） '!O373</f>
        <v>令和７年12月</v>
      </c>
    </row>
    <row r="359" spans="1:15">
      <c r="A359" t="str">
        <f>'様式４号（個表） '!B374</f>
        <v/>
      </c>
      <c r="B359" t="str">
        <f>'様式４号（個表） '!C374</f>
        <v/>
      </c>
      <c r="C359" t="str">
        <f>'様式４号（個表） '!D374</f>
        <v/>
      </c>
      <c r="D359" t="str">
        <f>'様式４号（個表） '!E374</f>
        <v/>
      </c>
      <c r="E359" t="str">
        <f>'様式４号（個表） '!F374</f>
        <v/>
      </c>
      <c r="F359" t="str">
        <f>'様式第２号　基本情報入力シート'!AC411</f>
        <v/>
      </c>
      <c r="G359" t="str">
        <f>'様式４号（個表） '!G374</f>
        <v/>
      </c>
      <c r="H359" t="str">
        <f>'様式４号（個表） '!H374</f>
        <v/>
      </c>
      <c r="I359" t="str">
        <f>'様式４号（個表） '!I374</f>
        <v/>
      </c>
      <c r="J359">
        <f>'様式４号（個表） '!J374</f>
        <v>0</v>
      </c>
      <c r="K359">
        <f>'様式４号（個表） '!K374</f>
        <v>0</v>
      </c>
      <c r="L359">
        <f>'様式４号（個表） '!L374</f>
        <v>0</v>
      </c>
      <c r="M359" t="str">
        <f>'様式４号（個表） '!M374</f>
        <v/>
      </c>
      <c r="N359" t="str">
        <f>'様式４号（個表） '!N374</f>
        <v/>
      </c>
      <c r="O359" t="str">
        <f>'様式４号（個表） '!O374</f>
        <v>令和７年12月</v>
      </c>
    </row>
    <row r="360" spans="1:15">
      <c r="A360" t="str">
        <f>'様式４号（個表） '!B375</f>
        <v/>
      </c>
      <c r="B360" t="str">
        <f>'様式４号（個表） '!C375</f>
        <v/>
      </c>
      <c r="C360" t="str">
        <f>'様式４号（個表） '!D375</f>
        <v/>
      </c>
      <c r="D360" t="str">
        <f>'様式４号（個表） '!E375</f>
        <v/>
      </c>
      <c r="E360" t="str">
        <f>'様式４号（個表） '!F375</f>
        <v/>
      </c>
      <c r="F360" t="str">
        <f>'様式第２号　基本情報入力シート'!AC412</f>
        <v/>
      </c>
      <c r="G360" t="str">
        <f>'様式４号（個表） '!G375</f>
        <v/>
      </c>
      <c r="H360" t="str">
        <f>'様式４号（個表） '!H375</f>
        <v/>
      </c>
      <c r="I360" t="str">
        <f>'様式４号（個表） '!I375</f>
        <v/>
      </c>
      <c r="J360">
        <f>'様式４号（個表） '!J375</f>
        <v>0</v>
      </c>
      <c r="K360">
        <f>'様式４号（個表） '!K375</f>
        <v>0</v>
      </c>
      <c r="L360">
        <f>'様式４号（個表） '!L375</f>
        <v>0</v>
      </c>
      <c r="M360" t="str">
        <f>'様式４号（個表） '!M375</f>
        <v/>
      </c>
      <c r="N360" t="str">
        <f>'様式４号（個表） '!N375</f>
        <v/>
      </c>
      <c r="O360" t="str">
        <f>'様式４号（個表） '!O375</f>
        <v>令和７年12月</v>
      </c>
    </row>
    <row r="361" spans="1:15">
      <c r="A361" t="str">
        <f>'様式４号（個表） '!B376</f>
        <v/>
      </c>
      <c r="B361" t="str">
        <f>'様式４号（個表） '!C376</f>
        <v/>
      </c>
      <c r="C361" t="str">
        <f>'様式４号（個表） '!D376</f>
        <v/>
      </c>
      <c r="D361" t="str">
        <f>'様式４号（個表） '!E376</f>
        <v/>
      </c>
      <c r="E361" t="str">
        <f>'様式４号（個表） '!F376</f>
        <v/>
      </c>
      <c r="F361" t="str">
        <f>'様式第２号　基本情報入力シート'!AC413</f>
        <v/>
      </c>
      <c r="G361" t="str">
        <f>'様式４号（個表） '!G376</f>
        <v/>
      </c>
      <c r="H361" t="str">
        <f>'様式４号（個表） '!H376</f>
        <v/>
      </c>
      <c r="I361" t="str">
        <f>'様式４号（個表） '!I376</f>
        <v/>
      </c>
      <c r="J361">
        <f>'様式４号（個表） '!J376</f>
        <v>0</v>
      </c>
      <c r="K361">
        <f>'様式４号（個表） '!K376</f>
        <v>0</v>
      </c>
      <c r="L361">
        <f>'様式４号（個表） '!L376</f>
        <v>0</v>
      </c>
      <c r="M361" t="str">
        <f>'様式４号（個表） '!M376</f>
        <v/>
      </c>
      <c r="N361" t="str">
        <f>'様式４号（個表） '!N376</f>
        <v/>
      </c>
      <c r="O361" t="str">
        <f>'様式４号（個表） '!O376</f>
        <v>令和７年12月</v>
      </c>
    </row>
    <row r="362" spans="1:15">
      <c r="A362" t="str">
        <f>'様式４号（個表） '!B377</f>
        <v/>
      </c>
      <c r="B362" t="str">
        <f>'様式４号（個表） '!C377</f>
        <v/>
      </c>
      <c r="C362" t="str">
        <f>'様式４号（個表） '!D377</f>
        <v/>
      </c>
      <c r="D362" t="str">
        <f>'様式４号（個表） '!E377</f>
        <v/>
      </c>
      <c r="E362" t="str">
        <f>'様式４号（個表） '!F377</f>
        <v/>
      </c>
      <c r="F362" t="str">
        <f>'様式第２号　基本情報入力シート'!AC414</f>
        <v/>
      </c>
      <c r="G362" t="str">
        <f>'様式４号（個表） '!G377</f>
        <v/>
      </c>
      <c r="H362" t="str">
        <f>'様式４号（個表） '!H377</f>
        <v/>
      </c>
      <c r="I362" t="str">
        <f>'様式４号（個表） '!I377</f>
        <v/>
      </c>
      <c r="J362">
        <f>'様式４号（個表） '!J377</f>
        <v>0</v>
      </c>
      <c r="K362">
        <f>'様式４号（個表） '!K377</f>
        <v>0</v>
      </c>
      <c r="L362">
        <f>'様式４号（個表） '!L377</f>
        <v>0</v>
      </c>
      <c r="M362" t="str">
        <f>'様式４号（個表） '!M377</f>
        <v/>
      </c>
      <c r="N362" t="str">
        <f>'様式４号（個表） '!N377</f>
        <v/>
      </c>
      <c r="O362" t="str">
        <f>'様式４号（個表） '!O377</f>
        <v>令和７年12月</v>
      </c>
    </row>
    <row r="363" spans="1:15">
      <c r="A363" t="str">
        <f>'様式４号（個表） '!B378</f>
        <v/>
      </c>
      <c r="B363" t="str">
        <f>'様式４号（個表） '!C378</f>
        <v/>
      </c>
      <c r="C363" t="str">
        <f>'様式４号（個表） '!D378</f>
        <v/>
      </c>
      <c r="D363" t="str">
        <f>'様式４号（個表） '!E378</f>
        <v/>
      </c>
      <c r="E363" t="str">
        <f>'様式４号（個表） '!F378</f>
        <v/>
      </c>
      <c r="F363" t="str">
        <f>'様式第２号　基本情報入力シート'!AC415</f>
        <v/>
      </c>
      <c r="G363" t="str">
        <f>'様式４号（個表） '!G378</f>
        <v/>
      </c>
      <c r="H363" t="str">
        <f>'様式４号（個表） '!H378</f>
        <v/>
      </c>
      <c r="I363" t="str">
        <f>'様式４号（個表） '!I378</f>
        <v/>
      </c>
      <c r="J363">
        <f>'様式４号（個表） '!J378</f>
        <v>0</v>
      </c>
      <c r="K363">
        <f>'様式４号（個表） '!K378</f>
        <v>0</v>
      </c>
      <c r="L363">
        <f>'様式４号（個表） '!L378</f>
        <v>0</v>
      </c>
      <c r="M363" t="str">
        <f>'様式４号（個表） '!M378</f>
        <v/>
      </c>
      <c r="N363" t="str">
        <f>'様式４号（個表） '!N378</f>
        <v/>
      </c>
      <c r="O363" t="str">
        <f>'様式４号（個表） '!O378</f>
        <v>令和７年12月</v>
      </c>
    </row>
    <row r="364" spans="1:15">
      <c r="A364" t="str">
        <f>'様式４号（個表） '!B379</f>
        <v/>
      </c>
      <c r="B364" t="str">
        <f>'様式４号（個表） '!C379</f>
        <v/>
      </c>
      <c r="C364" t="str">
        <f>'様式４号（個表） '!D379</f>
        <v/>
      </c>
      <c r="D364" t="str">
        <f>'様式４号（個表） '!E379</f>
        <v/>
      </c>
      <c r="E364" t="str">
        <f>'様式４号（個表） '!F379</f>
        <v/>
      </c>
      <c r="F364" t="str">
        <f>'様式第２号　基本情報入力シート'!AC416</f>
        <v/>
      </c>
      <c r="G364" t="str">
        <f>'様式４号（個表） '!G379</f>
        <v/>
      </c>
      <c r="H364" t="str">
        <f>'様式４号（個表） '!H379</f>
        <v/>
      </c>
      <c r="I364" t="str">
        <f>'様式４号（個表） '!I379</f>
        <v/>
      </c>
      <c r="J364">
        <f>'様式４号（個表） '!J379</f>
        <v>0</v>
      </c>
      <c r="K364">
        <f>'様式４号（個表） '!K379</f>
        <v>0</v>
      </c>
      <c r="L364">
        <f>'様式４号（個表） '!L379</f>
        <v>0</v>
      </c>
      <c r="M364" t="str">
        <f>'様式４号（個表） '!M379</f>
        <v/>
      </c>
      <c r="N364" t="str">
        <f>'様式４号（個表） '!N379</f>
        <v/>
      </c>
      <c r="O364" t="str">
        <f>'様式４号（個表） '!O379</f>
        <v>令和７年12月</v>
      </c>
    </row>
    <row r="365" spans="1:15">
      <c r="A365" t="str">
        <f>'様式４号（個表） '!B380</f>
        <v/>
      </c>
      <c r="B365" t="str">
        <f>'様式４号（個表） '!C380</f>
        <v/>
      </c>
      <c r="C365" t="str">
        <f>'様式４号（個表） '!D380</f>
        <v/>
      </c>
      <c r="D365" t="str">
        <f>'様式４号（個表） '!E380</f>
        <v/>
      </c>
      <c r="E365" t="str">
        <f>'様式４号（個表） '!F380</f>
        <v/>
      </c>
      <c r="F365" t="str">
        <f>'様式第２号　基本情報入力シート'!AC417</f>
        <v/>
      </c>
      <c r="G365" t="str">
        <f>'様式４号（個表） '!G380</f>
        <v/>
      </c>
      <c r="H365" t="str">
        <f>'様式４号（個表） '!H380</f>
        <v/>
      </c>
      <c r="I365" t="str">
        <f>'様式４号（個表） '!I380</f>
        <v/>
      </c>
      <c r="J365">
        <f>'様式４号（個表） '!J380</f>
        <v>0</v>
      </c>
      <c r="K365">
        <f>'様式４号（個表） '!K380</f>
        <v>0</v>
      </c>
      <c r="L365">
        <f>'様式４号（個表） '!L380</f>
        <v>0</v>
      </c>
      <c r="M365" t="str">
        <f>'様式４号（個表） '!M380</f>
        <v/>
      </c>
      <c r="N365" t="str">
        <f>'様式４号（個表） '!N380</f>
        <v/>
      </c>
      <c r="O365" t="str">
        <f>'様式４号（個表） '!O380</f>
        <v>令和７年12月</v>
      </c>
    </row>
    <row r="366" spans="1:15">
      <c r="A366" t="str">
        <f>'様式４号（個表） '!B381</f>
        <v/>
      </c>
      <c r="B366" t="str">
        <f>'様式４号（個表） '!C381</f>
        <v/>
      </c>
      <c r="C366" t="str">
        <f>'様式４号（個表） '!D381</f>
        <v/>
      </c>
      <c r="D366" t="str">
        <f>'様式４号（個表） '!E381</f>
        <v/>
      </c>
      <c r="E366" t="str">
        <f>'様式４号（個表） '!F381</f>
        <v/>
      </c>
      <c r="F366" t="str">
        <f>'様式第２号　基本情報入力シート'!AC418</f>
        <v/>
      </c>
      <c r="G366" t="str">
        <f>'様式４号（個表） '!G381</f>
        <v/>
      </c>
      <c r="H366" t="str">
        <f>'様式４号（個表） '!H381</f>
        <v/>
      </c>
      <c r="I366" t="str">
        <f>'様式４号（個表） '!I381</f>
        <v/>
      </c>
      <c r="J366">
        <f>'様式４号（個表） '!J381</f>
        <v>0</v>
      </c>
      <c r="K366">
        <f>'様式４号（個表） '!K381</f>
        <v>0</v>
      </c>
      <c r="L366">
        <f>'様式４号（個表） '!L381</f>
        <v>0</v>
      </c>
      <c r="M366" t="str">
        <f>'様式４号（個表） '!M381</f>
        <v/>
      </c>
      <c r="N366" t="str">
        <f>'様式４号（個表） '!N381</f>
        <v/>
      </c>
      <c r="O366" t="str">
        <f>'様式４号（個表） '!O381</f>
        <v>令和７年12月</v>
      </c>
    </row>
    <row r="367" spans="1:15">
      <c r="A367" t="str">
        <f>'様式４号（個表） '!B382</f>
        <v/>
      </c>
      <c r="B367" t="str">
        <f>'様式４号（個表） '!C382</f>
        <v/>
      </c>
      <c r="C367" t="str">
        <f>'様式４号（個表） '!D382</f>
        <v/>
      </c>
      <c r="D367" t="str">
        <f>'様式４号（個表） '!E382</f>
        <v/>
      </c>
      <c r="E367" t="str">
        <f>'様式４号（個表） '!F382</f>
        <v/>
      </c>
      <c r="F367" t="str">
        <f>'様式第２号　基本情報入力シート'!AC419</f>
        <v/>
      </c>
      <c r="G367" t="str">
        <f>'様式４号（個表） '!G382</f>
        <v/>
      </c>
      <c r="H367" t="str">
        <f>'様式４号（個表） '!H382</f>
        <v/>
      </c>
      <c r="I367" t="str">
        <f>'様式４号（個表） '!I382</f>
        <v/>
      </c>
      <c r="J367">
        <f>'様式４号（個表） '!J382</f>
        <v>0</v>
      </c>
      <c r="K367">
        <f>'様式４号（個表） '!K382</f>
        <v>0</v>
      </c>
      <c r="L367">
        <f>'様式４号（個表） '!L382</f>
        <v>0</v>
      </c>
      <c r="M367" t="str">
        <f>'様式４号（個表） '!M382</f>
        <v/>
      </c>
      <c r="N367" t="str">
        <f>'様式４号（個表） '!N382</f>
        <v/>
      </c>
      <c r="O367" t="str">
        <f>'様式４号（個表） '!O382</f>
        <v>令和７年12月</v>
      </c>
    </row>
    <row r="368" spans="1:15">
      <c r="A368" t="str">
        <f>'様式４号（個表） '!B383</f>
        <v/>
      </c>
      <c r="B368" t="str">
        <f>'様式４号（個表） '!C383</f>
        <v/>
      </c>
      <c r="C368" t="str">
        <f>'様式４号（個表） '!D383</f>
        <v/>
      </c>
      <c r="D368" t="str">
        <f>'様式４号（個表） '!E383</f>
        <v/>
      </c>
      <c r="E368" t="str">
        <f>'様式４号（個表） '!F383</f>
        <v/>
      </c>
      <c r="F368" t="str">
        <f>'様式第２号　基本情報入力シート'!AC420</f>
        <v/>
      </c>
      <c r="G368" t="str">
        <f>'様式４号（個表） '!G383</f>
        <v/>
      </c>
      <c r="H368" t="str">
        <f>'様式４号（個表） '!H383</f>
        <v/>
      </c>
      <c r="I368" t="str">
        <f>'様式４号（個表） '!I383</f>
        <v/>
      </c>
      <c r="J368">
        <f>'様式４号（個表） '!J383</f>
        <v>0</v>
      </c>
      <c r="K368">
        <f>'様式４号（個表） '!K383</f>
        <v>0</v>
      </c>
      <c r="L368">
        <f>'様式４号（個表） '!L383</f>
        <v>0</v>
      </c>
      <c r="M368" t="str">
        <f>'様式４号（個表） '!M383</f>
        <v/>
      </c>
      <c r="N368" t="str">
        <f>'様式４号（個表） '!N383</f>
        <v/>
      </c>
      <c r="O368" t="str">
        <f>'様式４号（個表） '!O383</f>
        <v>令和７年12月</v>
      </c>
    </row>
    <row r="369" spans="1:15">
      <c r="A369" t="str">
        <f>'様式４号（個表） '!B384</f>
        <v/>
      </c>
      <c r="B369" t="str">
        <f>'様式４号（個表） '!C384</f>
        <v/>
      </c>
      <c r="C369" t="str">
        <f>'様式４号（個表） '!D384</f>
        <v/>
      </c>
      <c r="D369" t="str">
        <f>'様式４号（個表） '!E384</f>
        <v/>
      </c>
      <c r="E369" t="str">
        <f>'様式４号（個表） '!F384</f>
        <v/>
      </c>
      <c r="F369" t="str">
        <f>'様式第２号　基本情報入力シート'!AC421</f>
        <v/>
      </c>
      <c r="G369" t="str">
        <f>'様式４号（個表） '!G384</f>
        <v/>
      </c>
      <c r="H369" t="str">
        <f>'様式４号（個表） '!H384</f>
        <v/>
      </c>
      <c r="I369" t="str">
        <f>'様式４号（個表） '!I384</f>
        <v/>
      </c>
      <c r="J369">
        <f>'様式４号（個表） '!J384</f>
        <v>0</v>
      </c>
      <c r="K369">
        <f>'様式４号（個表） '!K384</f>
        <v>0</v>
      </c>
      <c r="L369">
        <f>'様式４号（個表） '!L384</f>
        <v>0</v>
      </c>
      <c r="M369" t="str">
        <f>'様式４号（個表） '!M384</f>
        <v/>
      </c>
      <c r="N369" t="str">
        <f>'様式４号（個表） '!N384</f>
        <v/>
      </c>
      <c r="O369" t="str">
        <f>'様式４号（個表） '!O384</f>
        <v>令和７年12月</v>
      </c>
    </row>
    <row r="370" spans="1:15">
      <c r="A370" t="str">
        <f>'様式４号（個表） '!B385</f>
        <v/>
      </c>
      <c r="B370" t="str">
        <f>'様式４号（個表） '!C385</f>
        <v/>
      </c>
      <c r="C370" t="str">
        <f>'様式４号（個表） '!D385</f>
        <v/>
      </c>
      <c r="D370" t="str">
        <f>'様式４号（個表） '!E385</f>
        <v/>
      </c>
      <c r="E370" t="str">
        <f>'様式４号（個表） '!F385</f>
        <v/>
      </c>
      <c r="F370" t="str">
        <f>'様式第２号　基本情報入力シート'!AC422</f>
        <v/>
      </c>
      <c r="G370" t="str">
        <f>'様式４号（個表） '!G385</f>
        <v/>
      </c>
      <c r="H370" t="str">
        <f>'様式４号（個表） '!H385</f>
        <v/>
      </c>
      <c r="I370" t="str">
        <f>'様式４号（個表） '!I385</f>
        <v/>
      </c>
      <c r="J370">
        <f>'様式４号（個表） '!J385</f>
        <v>0</v>
      </c>
      <c r="K370">
        <f>'様式４号（個表） '!K385</f>
        <v>0</v>
      </c>
      <c r="L370">
        <f>'様式４号（個表） '!L385</f>
        <v>0</v>
      </c>
      <c r="M370" t="str">
        <f>'様式４号（個表） '!M385</f>
        <v/>
      </c>
      <c r="N370" t="str">
        <f>'様式４号（個表） '!N385</f>
        <v/>
      </c>
      <c r="O370" t="str">
        <f>'様式４号（個表） '!O385</f>
        <v>令和７年12月</v>
      </c>
    </row>
    <row r="371" spans="1:15">
      <c r="A371" t="str">
        <f>'様式４号（個表） '!B386</f>
        <v/>
      </c>
      <c r="B371" t="str">
        <f>'様式４号（個表） '!C386</f>
        <v/>
      </c>
      <c r="C371" t="str">
        <f>'様式４号（個表） '!D386</f>
        <v/>
      </c>
      <c r="D371" t="str">
        <f>'様式４号（個表） '!E386</f>
        <v/>
      </c>
      <c r="E371" t="str">
        <f>'様式４号（個表） '!F386</f>
        <v/>
      </c>
      <c r="F371" t="str">
        <f>'様式第２号　基本情報入力シート'!AC423</f>
        <v/>
      </c>
      <c r="G371" t="str">
        <f>'様式４号（個表） '!G386</f>
        <v/>
      </c>
      <c r="H371" t="str">
        <f>'様式４号（個表） '!H386</f>
        <v/>
      </c>
      <c r="I371" t="str">
        <f>'様式４号（個表） '!I386</f>
        <v/>
      </c>
      <c r="J371">
        <f>'様式４号（個表） '!J386</f>
        <v>0</v>
      </c>
      <c r="K371">
        <f>'様式４号（個表） '!K386</f>
        <v>0</v>
      </c>
      <c r="L371">
        <f>'様式４号（個表） '!L386</f>
        <v>0</v>
      </c>
      <c r="M371" t="str">
        <f>'様式４号（個表） '!M386</f>
        <v/>
      </c>
      <c r="N371" t="str">
        <f>'様式４号（個表） '!N386</f>
        <v/>
      </c>
      <c r="O371" t="str">
        <f>'様式４号（個表） '!O386</f>
        <v>令和７年12月</v>
      </c>
    </row>
    <row r="372" spans="1:15">
      <c r="A372" t="str">
        <f>'様式４号（個表） '!B387</f>
        <v/>
      </c>
      <c r="B372" t="str">
        <f>'様式４号（個表） '!C387</f>
        <v/>
      </c>
      <c r="C372" t="str">
        <f>'様式４号（個表） '!D387</f>
        <v/>
      </c>
      <c r="D372" t="str">
        <f>'様式４号（個表） '!E387</f>
        <v/>
      </c>
      <c r="E372" t="str">
        <f>'様式４号（個表） '!F387</f>
        <v/>
      </c>
      <c r="F372" t="str">
        <f>'様式第２号　基本情報入力シート'!AC424</f>
        <v/>
      </c>
      <c r="G372" t="str">
        <f>'様式４号（個表） '!G387</f>
        <v/>
      </c>
      <c r="H372" t="str">
        <f>'様式４号（個表） '!H387</f>
        <v/>
      </c>
      <c r="I372" t="str">
        <f>'様式４号（個表） '!I387</f>
        <v/>
      </c>
      <c r="J372">
        <f>'様式４号（個表） '!J387</f>
        <v>0</v>
      </c>
      <c r="K372">
        <f>'様式４号（個表） '!K387</f>
        <v>0</v>
      </c>
      <c r="L372">
        <f>'様式４号（個表） '!L387</f>
        <v>0</v>
      </c>
      <c r="M372" t="str">
        <f>'様式４号（個表） '!M387</f>
        <v/>
      </c>
      <c r="N372" t="str">
        <f>'様式４号（個表） '!N387</f>
        <v/>
      </c>
      <c r="O372" t="str">
        <f>'様式４号（個表） '!O387</f>
        <v>令和７年12月</v>
      </c>
    </row>
    <row r="373" spans="1:15">
      <c r="A373" t="str">
        <f>'様式４号（個表） '!B388</f>
        <v/>
      </c>
      <c r="B373" t="str">
        <f>'様式４号（個表） '!C388</f>
        <v/>
      </c>
      <c r="C373" t="str">
        <f>'様式４号（個表） '!D388</f>
        <v/>
      </c>
      <c r="D373" t="str">
        <f>'様式４号（個表） '!E388</f>
        <v/>
      </c>
      <c r="E373" t="str">
        <f>'様式４号（個表） '!F388</f>
        <v/>
      </c>
      <c r="F373" t="str">
        <f>'様式第２号　基本情報入力シート'!AC425</f>
        <v/>
      </c>
      <c r="G373" t="str">
        <f>'様式４号（個表） '!G388</f>
        <v/>
      </c>
      <c r="H373" t="str">
        <f>'様式４号（個表） '!H388</f>
        <v/>
      </c>
      <c r="I373" t="str">
        <f>'様式４号（個表） '!I388</f>
        <v/>
      </c>
      <c r="J373">
        <f>'様式４号（個表） '!J388</f>
        <v>0</v>
      </c>
      <c r="K373">
        <f>'様式４号（個表） '!K388</f>
        <v>0</v>
      </c>
      <c r="L373">
        <f>'様式４号（個表） '!L388</f>
        <v>0</v>
      </c>
      <c r="M373" t="str">
        <f>'様式４号（個表） '!M388</f>
        <v/>
      </c>
      <c r="N373" t="str">
        <f>'様式４号（個表） '!N388</f>
        <v/>
      </c>
      <c r="O373" t="str">
        <f>'様式４号（個表） '!O388</f>
        <v>令和７年12月</v>
      </c>
    </row>
    <row r="374" spans="1:15">
      <c r="A374" t="str">
        <f>'様式４号（個表） '!B389</f>
        <v/>
      </c>
      <c r="B374" t="str">
        <f>'様式４号（個表） '!C389</f>
        <v/>
      </c>
      <c r="C374" t="str">
        <f>'様式４号（個表） '!D389</f>
        <v/>
      </c>
      <c r="D374" t="str">
        <f>'様式４号（個表） '!E389</f>
        <v/>
      </c>
      <c r="E374" t="str">
        <f>'様式４号（個表） '!F389</f>
        <v/>
      </c>
      <c r="F374" t="str">
        <f>'様式第２号　基本情報入力シート'!AC426</f>
        <v/>
      </c>
      <c r="G374" t="str">
        <f>'様式４号（個表） '!G389</f>
        <v/>
      </c>
      <c r="H374" t="str">
        <f>'様式４号（個表） '!H389</f>
        <v/>
      </c>
      <c r="I374" t="str">
        <f>'様式４号（個表） '!I389</f>
        <v/>
      </c>
      <c r="J374">
        <f>'様式４号（個表） '!J389</f>
        <v>0</v>
      </c>
      <c r="K374">
        <f>'様式４号（個表） '!K389</f>
        <v>0</v>
      </c>
      <c r="L374">
        <f>'様式４号（個表） '!L389</f>
        <v>0</v>
      </c>
      <c r="M374" t="str">
        <f>'様式４号（個表） '!M389</f>
        <v/>
      </c>
      <c r="N374" t="str">
        <f>'様式４号（個表） '!N389</f>
        <v/>
      </c>
      <c r="O374" t="str">
        <f>'様式４号（個表） '!O389</f>
        <v>令和７年12月</v>
      </c>
    </row>
    <row r="375" spans="1:15">
      <c r="A375" t="str">
        <f>'様式４号（個表） '!B390</f>
        <v/>
      </c>
      <c r="B375" t="str">
        <f>'様式４号（個表） '!C390</f>
        <v/>
      </c>
      <c r="C375" t="str">
        <f>'様式４号（個表） '!D390</f>
        <v/>
      </c>
      <c r="D375" t="str">
        <f>'様式４号（個表） '!E390</f>
        <v/>
      </c>
      <c r="E375" t="str">
        <f>'様式４号（個表） '!F390</f>
        <v/>
      </c>
      <c r="F375" t="str">
        <f>'様式第２号　基本情報入力シート'!AC427</f>
        <v/>
      </c>
      <c r="G375" t="str">
        <f>'様式４号（個表） '!G390</f>
        <v/>
      </c>
      <c r="H375" t="str">
        <f>'様式４号（個表） '!H390</f>
        <v/>
      </c>
      <c r="I375" t="str">
        <f>'様式４号（個表） '!I390</f>
        <v/>
      </c>
      <c r="J375">
        <f>'様式４号（個表） '!J390</f>
        <v>0</v>
      </c>
      <c r="K375">
        <f>'様式４号（個表） '!K390</f>
        <v>0</v>
      </c>
      <c r="L375">
        <f>'様式４号（個表） '!L390</f>
        <v>0</v>
      </c>
      <c r="M375" t="str">
        <f>'様式４号（個表） '!M390</f>
        <v/>
      </c>
      <c r="N375" t="str">
        <f>'様式４号（個表） '!N390</f>
        <v/>
      </c>
      <c r="O375" t="str">
        <f>'様式４号（個表） '!O390</f>
        <v>令和７年12月</v>
      </c>
    </row>
    <row r="376" spans="1:15">
      <c r="A376" t="str">
        <f>'様式４号（個表） '!B391</f>
        <v/>
      </c>
      <c r="B376" t="str">
        <f>'様式４号（個表） '!C391</f>
        <v/>
      </c>
      <c r="C376" t="str">
        <f>'様式４号（個表） '!D391</f>
        <v/>
      </c>
      <c r="D376" t="str">
        <f>'様式４号（個表） '!E391</f>
        <v/>
      </c>
      <c r="E376" t="str">
        <f>'様式４号（個表） '!F391</f>
        <v/>
      </c>
      <c r="F376" t="str">
        <f>'様式第２号　基本情報入力シート'!AC428</f>
        <v/>
      </c>
      <c r="G376" t="str">
        <f>'様式４号（個表） '!G391</f>
        <v/>
      </c>
      <c r="H376" t="str">
        <f>'様式４号（個表） '!H391</f>
        <v/>
      </c>
      <c r="I376" t="str">
        <f>'様式４号（個表） '!I391</f>
        <v/>
      </c>
      <c r="J376">
        <f>'様式４号（個表） '!J391</f>
        <v>0</v>
      </c>
      <c r="K376">
        <f>'様式４号（個表） '!K391</f>
        <v>0</v>
      </c>
      <c r="L376">
        <f>'様式４号（個表） '!L391</f>
        <v>0</v>
      </c>
      <c r="M376" t="str">
        <f>'様式４号（個表） '!M391</f>
        <v/>
      </c>
      <c r="N376" t="str">
        <f>'様式４号（個表） '!N391</f>
        <v/>
      </c>
      <c r="O376" t="str">
        <f>'様式４号（個表） '!O391</f>
        <v>令和７年12月</v>
      </c>
    </row>
    <row r="377" spans="1:15">
      <c r="A377" t="str">
        <f>'様式４号（個表） '!B392</f>
        <v/>
      </c>
      <c r="B377" t="str">
        <f>'様式４号（個表） '!C392</f>
        <v/>
      </c>
      <c r="C377" t="str">
        <f>'様式４号（個表） '!D392</f>
        <v/>
      </c>
      <c r="D377" t="str">
        <f>'様式４号（個表） '!E392</f>
        <v/>
      </c>
      <c r="E377" t="str">
        <f>'様式４号（個表） '!F392</f>
        <v/>
      </c>
      <c r="F377" t="str">
        <f>'様式第２号　基本情報入力シート'!AC429</f>
        <v/>
      </c>
      <c r="G377" t="str">
        <f>'様式４号（個表） '!G392</f>
        <v/>
      </c>
      <c r="H377" t="str">
        <f>'様式４号（個表） '!H392</f>
        <v/>
      </c>
      <c r="I377" t="str">
        <f>'様式４号（個表） '!I392</f>
        <v/>
      </c>
      <c r="J377">
        <f>'様式４号（個表） '!J392</f>
        <v>0</v>
      </c>
      <c r="K377">
        <f>'様式４号（個表） '!K392</f>
        <v>0</v>
      </c>
      <c r="L377">
        <f>'様式４号（個表） '!L392</f>
        <v>0</v>
      </c>
      <c r="M377" t="str">
        <f>'様式４号（個表） '!M392</f>
        <v/>
      </c>
      <c r="N377" t="str">
        <f>'様式４号（個表） '!N392</f>
        <v/>
      </c>
      <c r="O377" t="str">
        <f>'様式４号（個表） '!O392</f>
        <v>令和７年12月</v>
      </c>
    </row>
    <row r="378" spans="1:15">
      <c r="A378" t="str">
        <f>'様式４号（個表） '!B393</f>
        <v/>
      </c>
      <c r="B378" t="str">
        <f>'様式４号（個表） '!C393</f>
        <v/>
      </c>
      <c r="C378" t="str">
        <f>'様式４号（個表） '!D393</f>
        <v/>
      </c>
      <c r="D378" t="str">
        <f>'様式４号（個表） '!E393</f>
        <v/>
      </c>
      <c r="E378" t="str">
        <f>'様式４号（個表） '!F393</f>
        <v/>
      </c>
      <c r="F378" t="str">
        <f>'様式第２号　基本情報入力シート'!AC430</f>
        <v/>
      </c>
      <c r="G378" t="str">
        <f>'様式４号（個表） '!G393</f>
        <v/>
      </c>
      <c r="H378" t="str">
        <f>'様式４号（個表） '!H393</f>
        <v/>
      </c>
      <c r="I378" t="str">
        <f>'様式４号（個表） '!I393</f>
        <v/>
      </c>
      <c r="J378">
        <f>'様式４号（個表） '!J393</f>
        <v>0</v>
      </c>
      <c r="K378">
        <f>'様式４号（個表） '!K393</f>
        <v>0</v>
      </c>
      <c r="L378">
        <f>'様式４号（個表） '!L393</f>
        <v>0</v>
      </c>
      <c r="M378" t="str">
        <f>'様式４号（個表） '!M393</f>
        <v/>
      </c>
      <c r="N378" t="str">
        <f>'様式４号（個表） '!N393</f>
        <v/>
      </c>
      <c r="O378" t="str">
        <f>'様式４号（個表） '!O393</f>
        <v>令和７年12月</v>
      </c>
    </row>
    <row r="379" spans="1:15">
      <c r="A379" t="str">
        <f>'様式４号（個表） '!B394</f>
        <v/>
      </c>
      <c r="B379" t="str">
        <f>'様式４号（個表） '!C394</f>
        <v/>
      </c>
      <c r="C379" t="str">
        <f>'様式４号（個表） '!D394</f>
        <v/>
      </c>
      <c r="D379" t="str">
        <f>'様式４号（個表） '!E394</f>
        <v/>
      </c>
      <c r="E379" t="str">
        <f>'様式４号（個表） '!F394</f>
        <v/>
      </c>
      <c r="F379" t="str">
        <f>'様式第２号　基本情報入力シート'!AC431</f>
        <v/>
      </c>
      <c r="G379" t="str">
        <f>'様式４号（個表） '!G394</f>
        <v/>
      </c>
      <c r="H379" t="str">
        <f>'様式４号（個表） '!H394</f>
        <v/>
      </c>
      <c r="I379" t="str">
        <f>'様式４号（個表） '!I394</f>
        <v/>
      </c>
      <c r="J379">
        <f>'様式４号（個表） '!J394</f>
        <v>0</v>
      </c>
      <c r="K379">
        <f>'様式４号（個表） '!K394</f>
        <v>0</v>
      </c>
      <c r="L379">
        <f>'様式４号（個表） '!L394</f>
        <v>0</v>
      </c>
      <c r="M379" t="str">
        <f>'様式４号（個表） '!M394</f>
        <v/>
      </c>
      <c r="N379" t="str">
        <f>'様式４号（個表） '!N394</f>
        <v/>
      </c>
      <c r="O379" t="str">
        <f>'様式４号（個表） '!O394</f>
        <v>令和７年12月</v>
      </c>
    </row>
    <row r="380" spans="1:15">
      <c r="A380" t="str">
        <f>'様式４号（個表） '!B395</f>
        <v/>
      </c>
      <c r="B380" t="str">
        <f>'様式４号（個表） '!C395</f>
        <v/>
      </c>
      <c r="C380" t="str">
        <f>'様式４号（個表） '!D395</f>
        <v/>
      </c>
      <c r="D380" t="str">
        <f>'様式４号（個表） '!E395</f>
        <v/>
      </c>
      <c r="E380" t="str">
        <f>'様式４号（個表） '!F395</f>
        <v/>
      </c>
      <c r="F380" t="str">
        <f>'様式第２号　基本情報入力シート'!AC432</f>
        <v/>
      </c>
      <c r="G380" t="str">
        <f>'様式４号（個表） '!G395</f>
        <v/>
      </c>
      <c r="H380" t="str">
        <f>'様式４号（個表） '!H395</f>
        <v/>
      </c>
      <c r="I380" t="str">
        <f>'様式４号（個表） '!I395</f>
        <v/>
      </c>
      <c r="J380">
        <f>'様式４号（個表） '!J395</f>
        <v>0</v>
      </c>
      <c r="K380">
        <f>'様式４号（個表） '!K395</f>
        <v>0</v>
      </c>
      <c r="L380">
        <f>'様式４号（個表） '!L395</f>
        <v>0</v>
      </c>
      <c r="M380" t="str">
        <f>'様式４号（個表） '!M395</f>
        <v/>
      </c>
      <c r="N380" t="str">
        <f>'様式４号（個表） '!N395</f>
        <v/>
      </c>
      <c r="O380" t="str">
        <f>'様式４号（個表） '!O395</f>
        <v>令和７年12月</v>
      </c>
    </row>
    <row r="381" spans="1:15">
      <c r="A381" t="str">
        <f>'様式４号（個表） '!B396</f>
        <v/>
      </c>
      <c r="B381" t="str">
        <f>'様式４号（個表） '!C396</f>
        <v/>
      </c>
      <c r="C381" t="str">
        <f>'様式４号（個表） '!D396</f>
        <v/>
      </c>
      <c r="D381" t="str">
        <f>'様式４号（個表） '!E396</f>
        <v/>
      </c>
      <c r="E381" t="str">
        <f>'様式４号（個表） '!F396</f>
        <v/>
      </c>
      <c r="F381" t="str">
        <f>'様式第２号　基本情報入力シート'!AC433</f>
        <v/>
      </c>
      <c r="G381" t="str">
        <f>'様式４号（個表） '!G396</f>
        <v/>
      </c>
      <c r="H381" t="str">
        <f>'様式４号（個表） '!H396</f>
        <v/>
      </c>
      <c r="I381" t="str">
        <f>'様式４号（個表） '!I396</f>
        <v/>
      </c>
      <c r="J381">
        <f>'様式４号（個表） '!J396</f>
        <v>0</v>
      </c>
      <c r="K381">
        <f>'様式４号（個表） '!K396</f>
        <v>0</v>
      </c>
      <c r="L381">
        <f>'様式４号（個表） '!L396</f>
        <v>0</v>
      </c>
      <c r="M381" t="str">
        <f>'様式４号（個表） '!M396</f>
        <v/>
      </c>
      <c r="N381" t="str">
        <f>'様式４号（個表） '!N396</f>
        <v/>
      </c>
      <c r="O381" t="str">
        <f>'様式４号（個表） '!O396</f>
        <v>令和７年12月</v>
      </c>
    </row>
    <row r="382" spans="1:15">
      <c r="A382" t="str">
        <f>'様式４号（個表） '!B397</f>
        <v/>
      </c>
      <c r="B382" t="str">
        <f>'様式４号（個表） '!C397</f>
        <v/>
      </c>
      <c r="C382" t="str">
        <f>'様式４号（個表） '!D397</f>
        <v/>
      </c>
      <c r="D382" t="str">
        <f>'様式４号（個表） '!E397</f>
        <v/>
      </c>
      <c r="E382" t="str">
        <f>'様式４号（個表） '!F397</f>
        <v/>
      </c>
      <c r="F382" t="str">
        <f>'様式第２号　基本情報入力シート'!AC434</f>
        <v/>
      </c>
      <c r="G382" t="str">
        <f>'様式４号（個表） '!G397</f>
        <v/>
      </c>
      <c r="H382" t="str">
        <f>'様式４号（個表） '!H397</f>
        <v/>
      </c>
      <c r="I382" t="str">
        <f>'様式４号（個表） '!I397</f>
        <v/>
      </c>
      <c r="J382">
        <f>'様式４号（個表） '!J397</f>
        <v>0</v>
      </c>
      <c r="K382">
        <f>'様式４号（個表） '!K397</f>
        <v>0</v>
      </c>
      <c r="L382">
        <f>'様式４号（個表） '!L397</f>
        <v>0</v>
      </c>
      <c r="M382" t="str">
        <f>'様式４号（個表） '!M397</f>
        <v/>
      </c>
      <c r="N382" t="str">
        <f>'様式４号（個表） '!N397</f>
        <v/>
      </c>
      <c r="O382" t="str">
        <f>'様式４号（個表） '!O397</f>
        <v>令和７年12月</v>
      </c>
    </row>
    <row r="383" spans="1:15">
      <c r="A383" t="str">
        <f>'様式４号（個表） '!B398</f>
        <v/>
      </c>
      <c r="B383" t="str">
        <f>'様式４号（個表） '!C398</f>
        <v/>
      </c>
      <c r="C383" t="str">
        <f>'様式４号（個表） '!D398</f>
        <v/>
      </c>
      <c r="D383" t="str">
        <f>'様式４号（個表） '!E398</f>
        <v/>
      </c>
      <c r="E383" t="str">
        <f>'様式４号（個表） '!F398</f>
        <v/>
      </c>
      <c r="F383" t="str">
        <f>'様式第２号　基本情報入力シート'!AC435</f>
        <v/>
      </c>
      <c r="G383" t="str">
        <f>'様式４号（個表） '!G398</f>
        <v/>
      </c>
      <c r="H383" t="str">
        <f>'様式４号（個表） '!H398</f>
        <v/>
      </c>
      <c r="I383" t="str">
        <f>'様式４号（個表） '!I398</f>
        <v/>
      </c>
      <c r="J383">
        <f>'様式４号（個表） '!J398</f>
        <v>0</v>
      </c>
      <c r="K383">
        <f>'様式４号（個表） '!K398</f>
        <v>0</v>
      </c>
      <c r="L383">
        <f>'様式４号（個表） '!L398</f>
        <v>0</v>
      </c>
      <c r="M383" t="str">
        <f>'様式４号（個表） '!M398</f>
        <v/>
      </c>
      <c r="N383" t="str">
        <f>'様式４号（個表） '!N398</f>
        <v/>
      </c>
      <c r="O383" t="str">
        <f>'様式４号（個表） '!O398</f>
        <v>令和７年12月</v>
      </c>
    </row>
    <row r="384" spans="1:15">
      <c r="A384" t="str">
        <f>'様式４号（個表） '!B399</f>
        <v/>
      </c>
      <c r="B384" t="str">
        <f>'様式４号（個表） '!C399</f>
        <v/>
      </c>
      <c r="C384" t="str">
        <f>'様式４号（個表） '!D399</f>
        <v/>
      </c>
      <c r="D384" t="str">
        <f>'様式４号（個表） '!E399</f>
        <v/>
      </c>
      <c r="E384" t="str">
        <f>'様式４号（個表） '!F399</f>
        <v/>
      </c>
      <c r="F384" t="str">
        <f>'様式第２号　基本情報入力シート'!AC436</f>
        <v/>
      </c>
      <c r="G384" t="str">
        <f>'様式４号（個表） '!G399</f>
        <v/>
      </c>
      <c r="H384" t="str">
        <f>'様式４号（個表） '!H399</f>
        <v/>
      </c>
      <c r="I384" t="str">
        <f>'様式４号（個表） '!I399</f>
        <v/>
      </c>
      <c r="J384">
        <f>'様式４号（個表） '!J399</f>
        <v>0</v>
      </c>
      <c r="K384">
        <f>'様式４号（個表） '!K399</f>
        <v>0</v>
      </c>
      <c r="L384">
        <f>'様式４号（個表） '!L399</f>
        <v>0</v>
      </c>
      <c r="M384" t="str">
        <f>'様式４号（個表） '!M399</f>
        <v/>
      </c>
      <c r="N384" t="str">
        <f>'様式４号（個表） '!N399</f>
        <v/>
      </c>
      <c r="O384" t="str">
        <f>'様式４号（個表） '!O399</f>
        <v>令和７年12月</v>
      </c>
    </row>
    <row r="385" spans="1:15">
      <c r="A385" t="str">
        <f>'様式４号（個表） '!B400</f>
        <v/>
      </c>
      <c r="B385" t="str">
        <f>'様式４号（個表） '!C400</f>
        <v/>
      </c>
      <c r="C385" t="str">
        <f>'様式４号（個表） '!D400</f>
        <v/>
      </c>
      <c r="D385" t="str">
        <f>'様式４号（個表） '!E400</f>
        <v/>
      </c>
      <c r="E385" t="str">
        <f>'様式４号（個表） '!F400</f>
        <v/>
      </c>
      <c r="F385" t="str">
        <f>'様式第２号　基本情報入力シート'!AC437</f>
        <v/>
      </c>
      <c r="G385" t="str">
        <f>'様式４号（個表） '!G400</f>
        <v/>
      </c>
      <c r="H385" t="str">
        <f>'様式４号（個表） '!H400</f>
        <v/>
      </c>
      <c r="I385" t="str">
        <f>'様式４号（個表） '!I400</f>
        <v/>
      </c>
      <c r="J385">
        <f>'様式４号（個表） '!J400</f>
        <v>0</v>
      </c>
      <c r="K385">
        <f>'様式４号（個表） '!K400</f>
        <v>0</v>
      </c>
      <c r="L385">
        <f>'様式４号（個表） '!L400</f>
        <v>0</v>
      </c>
      <c r="M385" t="str">
        <f>'様式４号（個表） '!M400</f>
        <v/>
      </c>
      <c r="N385" t="str">
        <f>'様式４号（個表） '!N400</f>
        <v/>
      </c>
      <c r="O385" t="str">
        <f>'様式４号（個表） '!O400</f>
        <v>令和７年12月</v>
      </c>
    </row>
    <row r="386" spans="1:15">
      <c r="A386" t="str">
        <f>'様式４号（個表） '!B401</f>
        <v/>
      </c>
      <c r="B386" t="str">
        <f>'様式４号（個表） '!C401</f>
        <v/>
      </c>
      <c r="C386" t="str">
        <f>'様式４号（個表） '!D401</f>
        <v/>
      </c>
      <c r="D386" t="str">
        <f>'様式４号（個表） '!E401</f>
        <v/>
      </c>
      <c r="E386" t="str">
        <f>'様式４号（個表） '!F401</f>
        <v/>
      </c>
      <c r="F386" t="str">
        <f>'様式第２号　基本情報入力シート'!AC438</f>
        <v/>
      </c>
      <c r="G386" t="str">
        <f>'様式４号（個表） '!G401</f>
        <v/>
      </c>
      <c r="H386" t="str">
        <f>'様式４号（個表） '!H401</f>
        <v/>
      </c>
      <c r="I386" t="str">
        <f>'様式４号（個表） '!I401</f>
        <v/>
      </c>
      <c r="J386">
        <f>'様式４号（個表） '!J401</f>
        <v>0</v>
      </c>
      <c r="K386">
        <f>'様式４号（個表） '!K401</f>
        <v>0</v>
      </c>
      <c r="L386">
        <f>'様式４号（個表） '!L401</f>
        <v>0</v>
      </c>
      <c r="M386" t="str">
        <f>'様式４号（個表） '!M401</f>
        <v/>
      </c>
      <c r="N386" t="str">
        <f>'様式４号（個表） '!N401</f>
        <v/>
      </c>
      <c r="O386" t="str">
        <f>'様式４号（個表） '!O401</f>
        <v>令和７年12月</v>
      </c>
    </row>
    <row r="387" spans="1:15">
      <c r="A387" t="str">
        <f>'様式４号（個表） '!B402</f>
        <v/>
      </c>
      <c r="B387" t="str">
        <f>'様式４号（個表） '!C402</f>
        <v/>
      </c>
      <c r="C387" t="str">
        <f>'様式４号（個表） '!D402</f>
        <v/>
      </c>
      <c r="D387" t="str">
        <f>'様式４号（個表） '!E402</f>
        <v/>
      </c>
      <c r="E387" t="str">
        <f>'様式４号（個表） '!F402</f>
        <v/>
      </c>
      <c r="F387" t="str">
        <f>'様式第２号　基本情報入力シート'!AC439</f>
        <v/>
      </c>
      <c r="G387" t="str">
        <f>'様式４号（個表） '!G402</f>
        <v/>
      </c>
      <c r="H387" t="str">
        <f>'様式４号（個表） '!H402</f>
        <v/>
      </c>
      <c r="I387" t="str">
        <f>'様式４号（個表） '!I402</f>
        <v/>
      </c>
      <c r="J387">
        <f>'様式４号（個表） '!J402</f>
        <v>0</v>
      </c>
      <c r="K387">
        <f>'様式４号（個表） '!K402</f>
        <v>0</v>
      </c>
      <c r="L387">
        <f>'様式４号（個表） '!L402</f>
        <v>0</v>
      </c>
      <c r="M387" t="str">
        <f>'様式４号（個表） '!M402</f>
        <v/>
      </c>
      <c r="N387" t="str">
        <f>'様式４号（個表） '!N402</f>
        <v/>
      </c>
      <c r="O387" t="str">
        <f>'様式４号（個表） '!O402</f>
        <v>令和７年12月</v>
      </c>
    </row>
    <row r="388" spans="1:15">
      <c r="A388" t="str">
        <f>'様式４号（個表） '!B403</f>
        <v/>
      </c>
      <c r="B388" t="str">
        <f>'様式４号（個表） '!C403</f>
        <v/>
      </c>
      <c r="C388" t="str">
        <f>'様式４号（個表） '!D403</f>
        <v/>
      </c>
      <c r="D388" t="str">
        <f>'様式４号（個表） '!E403</f>
        <v/>
      </c>
      <c r="E388" t="str">
        <f>'様式４号（個表） '!F403</f>
        <v/>
      </c>
      <c r="F388" t="str">
        <f>'様式第２号　基本情報入力シート'!AC440</f>
        <v/>
      </c>
      <c r="G388" t="str">
        <f>'様式４号（個表） '!G403</f>
        <v/>
      </c>
      <c r="H388" t="str">
        <f>'様式４号（個表） '!H403</f>
        <v/>
      </c>
      <c r="I388" t="str">
        <f>'様式４号（個表） '!I403</f>
        <v/>
      </c>
      <c r="J388">
        <f>'様式４号（個表） '!J403</f>
        <v>0</v>
      </c>
      <c r="K388">
        <f>'様式４号（個表） '!K403</f>
        <v>0</v>
      </c>
      <c r="L388">
        <f>'様式４号（個表） '!L403</f>
        <v>0</v>
      </c>
      <c r="M388" t="str">
        <f>'様式４号（個表） '!M403</f>
        <v/>
      </c>
      <c r="N388" t="str">
        <f>'様式４号（個表） '!N403</f>
        <v/>
      </c>
      <c r="O388" t="str">
        <f>'様式４号（個表） '!O403</f>
        <v>令和７年12月</v>
      </c>
    </row>
    <row r="389" spans="1:15">
      <c r="A389" t="str">
        <f>'様式４号（個表） '!B404</f>
        <v/>
      </c>
      <c r="B389" t="str">
        <f>'様式４号（個表） '!C404</f>
        <v/>
      </c>
      <c r="C389" t="str">
        <f>'様式４号（個表） '!D404</f>
        <v/>
      </c>
      <c r="D389" t="str">
        <f>'様式４号（個表） '!E404</f>
        <v/>
      </c>
      <c r="E389" t="str">
        <f>'様式４号（個表） '!F404</f>
        <v/>
      </c>
      <c r="F389" t="str">
        <f>'様式第２号　基本情報入力シート'!AC441</f>
        <v/>
      </c>
      <c r="G389" t="str">
        <f>'様式４号（個表） '!G404</f>
        <v/>
      </c>
      <c r="H389" t="str">
        <f>'様式４号（個表） '!H404</f>
        <v/>
      </c>
      <c r="I389" t="str">
        <f>'様式４号（個表） '!I404</f>
        <v/>
      </c>
      <c r="J389">
        <f>'様式４号（個表） '!J404</f>
        <v>0</v>
      </c>
      <c r="K389">
        <f>'様式４号（個表） '!K404</f>
        <v>0</v>
      </c>
      <c r="L389">
        <f>'様式４号（個表） '!L404</f>
        <v>0</v>
      </c>
      <c r="M389" t="str">
        <f>'様式４号（個表） '!M404</f>
        <v/>
      </c>
      <c r="N389" t="str">
        <f>'様式４号（個表） '!N404</f>
        <v/>
      </c>
      <c r="O389" t="str">
        <f>'様式４号（個表） '!O404</f>
        <v>令和７年12月</v>
      </c>
    </row>
    <row r="390" spans="1:15">
      <c r="A390" t="str">
        <f>'様式４号（個表） '!B405</f>
        <v/>
      </c>
      <c r="B390" t="str">
        <f>'様式４号（個表） '!C405</f>
        <v/>
      </c>
      <c r="C390" t="str">
        <f>'様式４号（個表） '!D405</f>
        <v/>
      </c>
      <c r="D390" t="str">
        <f>'様式４号（個表） '!E405</f>
        <v/>
      </c>
      <c r="E390" t="str">
        <f>'様式４号（個表） '!F405</f>
        <v/>
      </c>
      <c r="F390" t="str">
        <f>'様式第２号　基本情報入力シート'!AC442</f>
        <v/>
      </c>
      <c r="G390" t="str">
        <f>'様式４号（個表） '!G405</f>
        <v/>
      </c>
      <c r="H390" t="str">
        <f>'様式４号（個表） '!H405</f>
        <v/>
      </c>
      <c r="I390" t="str">
        <f>'様式４号（個表） '!I405</f>
        <v/>
      </c>
      <c r="J390">
        <f>'様式４号（個表） '!J405</f>
        <v>0</v>
      </c>
      <c r="K390">
        <f>'様式４号（個表） '!K405</f>
        <v>0</v>
      </c>
      <c r="L390">
        <f>'様式４号（個表） '!L405</f>
        <v>0</v>
      </c>
      <c r="M390" t="str">
        <f>'様式４号（個表） '!M405</f>
        <v/>
      </c>
      <c r="N390" t="str">
        <f>'様式４号（個表） '!N405</f>
        <v/>
      </c>
      <c r="O390" t="str">
        <f>'様式４号（個表） '!O405</f>
        <v>令和７年12月</v>
      </c>
    </row>
    <row r="391" spans="1:15">
      <c r="A391" t="str">
        <f>'様式４号（個表） '!B406</f>
        <v/>
      </c>
      <c r="B391" t="str">
        <f>'様式４号（個表） '!C406</f>
        <v/>
      </c>
      <c r="C391" t="str">
        <f>'様式４号（個表） '!D406</f>
        <v/>
      </c>
      <c r="D391" t="str">
        <f>'様式４号（個表） '!E406</f>
        <v/>
      </c>
      <c r="E391" t="str">
        <f>'様式４号（個表） '!F406</f>
        <v/>
      </c>
      <c r="F391" t="str">
        <f>'様式第２号　基本情報入力シート'!AC443</f>
        <v/>
      </c>
      <c r="G391" t="str">
        <f>'様式４号（個表） '!G406</f>
        <v/>
      </c>
      <c r="H391" t="str">
        <f>'様式４号（個表） '!H406</f>
        <v/>
      </c>
      <c r="I391" t="str">
        <f>'様式４号（個表） '!I406</f>
        <v/>
      </c>
      <c r="J391">
        <f>'様式４号（個表） '!J406</f>
        <v>0</v>
      </c>
      <c r="K391">
        <f>'様式４号（個表） '!K406</f>
        <v>0</v>
      </c>
      <c r="L391">
        <f>'様式４号（個表） '!L406</f>
        <v>0</v>
      </c>
      <c r="M391" t="str">
        <f>'様式４号（個表） '!M406</f>
        <v/>
      </c>
      <c r="N391" t="str">
        <f>'様式４号（個表） '!N406</f>
        <v/>
      </c>
      <c r="O391" t="str">
        <f>'様式４号（個表） '!O406</f>
        <v>令和７年12月</v>
      </c>
    </row>
    <row r="392" spans="1:15">
      <c r="A392" t="str">
        <f>'様式４号（個表） '!B407</f>
        <v/>
      </c>
      <c r="B392" t="str">
        <f>'様式４号（個表） '!C407</f>
        <v/>
      </c>
      <c r="C392" t="str">
        <f>'様式４号（個表） '!D407</f>
        <v/>
      </c>
      <c r="D392" t="str">
        <f>'様式４号（個表） '!E407</f>
        <v/>
      </c>
      <c r="E392" t="str">
        <f>'様式４号（個表） '!F407</f>
        <v/>
      </c>
      <c r="F392" t="str">
        <f>'様式第２号　基本情報入力シート'!AC444</f>
        <v/>
      </c>
      <c r="G392" t="str">
        <f>'様式４号（個表） '!G407</f>
        <v/>
      </c>
      <c r="H392" t="str">
        <f>'様式４号（個表） '!H407</f>
        <v/>
      </c>
      <c r="I392" t="str">
        <f>'様式４号（個表） '!I407</f>
        <v/>
      </c>
      <c r="J392">
        <f>'様式４号（個表） '!J407</f>
        <v>0</v>
      </c>
      <c r="K392">
        <f>'様式４号（個表） '!K407</f>
        <v>0</v>
      </c>
      <c r="L392">
        <f>'様式４号（個表） '!L407</f>
        <v>0</v>
      </c>
      <c r="M392" t="str">
        <f>'様式４号（個表） '!M407</f>
        <v/>
      </c>
      <c r="N392" t="str">
        <f>'様式４号（個表） '!N407</f>
        <v/>
      </c>
      <c r="O392" t="str">
        <f>'様式４号（個表） '!O407</f>
        <v>令和７年12月</v>
      </c>
    </row>
    <row r="393" spans="1:15">
      <c r="A393" t="str">
        <f>'様式４号（個表） '!B408</f>
        <v/>
      </c>
      <c r="B393" t="str">
        <f>'様式４号（個表） '!C408</f>
        <v/>
      </c>
      <c r="C393" t="str">
        <f>'様式４号（個表） '!D408</f>
        <v/>
      </c>
      <c r="D393" t="str">
        <f>'様式４号（個表） '!E408</f>
        <v/>
      </c>
      <c r="E393" t="str">
        <f>'様式４号（個表） '!F408</f>
        <v/>
      </c>
      <c r="F393" t="str">
        <f>'様式第２号　基本情報入力シート'!AC445</f>
        <v/>
      </c>
      <c r="G393" t="str">
        <f>'様式４号（個表） '!G408</f>
        <v/>
      </c>
      <c r="H393" t="str">
        <f>'様式４号（個表） '!H408</f>
        <v/>
      </c>
      <c r="I393" t="str">
        <f>'様式４号（個表） '!I408</f>
        <v/>
      </c>
      <c r="J393">
        <f>'様式４号（個表） '!J408</f>
        <v>0</v>
      </c>
      <c r="K393">
        <f>'様式４号（個表） '!K408</f>
        <v>0</v>
      </c>
      <c r="L393">
        <f>'様式４号（個表） '!L408</f>
        <v>0</v>
      </c>
      <c r="M393" t="str">
        <f>'様式４号（個表） '!M408</f>
        <v/>
      </c>
      <c r="N393" t="str">
        <f>'様式４号（個表） '!N408</f>
        <v/>
      </c>
      <c r="O393" t="str">
        <f>'様式４号（個表） '!O408</f>
        <v>令和７年12月</v>
      </c>
    </row>
    <row r="394" spans="1:15">
      <c r="A394" t="str">
        <f>'様式４号（個表） '!B409</f>
        <v/>
      </c>
      <c r="B394" t="str">
        <f>'様式４号（個表） '!C409</f>
        <v/>
      </c>
      <c r="C394" t="str">
        <f>'様式４号（個表） '!D409</f>
        <v/>
      </c>
      <c r="D394" t="str">
        <f>'様式４号（個表） '!E409</f>
        <v/>
      </c>
      <c r="E394" t="str">
        <f>'様式４号（個表） '!F409</f>
        <v/>
      </c>
      <c r="F394" t="str">
        <f>'様式第２号　基本情報入力シート'!AC446</f>
        <v/>
      </c>
      <c r="G394" t="str">
        <f>'様式４号（個表） '!G409</f>
        <v/>
      </c>
      <c r="H394" t="str">
        <f>'様式４号（個表） '!H409</f>
        <v/>
      </c>
      <c r="I394" t="str">
        <f>'様式４号（個表） '!I409</f>
        <v/>
      </c>
      <c r="J394">
        <f>'様式４号（個表） '!J409</f>
        <v>0</v>
      </c>
      <c r="K394">
        <f>'様式４号（個表） '!K409</f>
        <v>0</v>
      </c>
      <c r="L394">
        <f>'様式４号（個表） '!L409</f>
        <v>0</v>
      </c>
      <c r="M394" t="str">
        <f>'様式４号（個表） '!M409</f>
        <v/>
      </c>
      <c r="N394" t="str">
        <f>'様式４号（個表） '!N409</f>
        <v/>
      </c>
      <c r="O394" t="str">
        <f>'様式４号（個表） '!O409</f>
        <v>令和７年12月</v>
      </c>
    </row>
    <row r="395" spans="1:15">
      <c r="A395" t="str">
        <f>'様式４号（個表） '!B410</f>
        <v/>
      </c>
      <c r="B395" t="str">
        <f>'様式４号（個表） '!C410</f>
        <v/>
      </c>
      <c r="C395" t="str">
        <f>'様式４号（個表） '!D410</f>
        <v/>
      </c>
      <c r="D395" t="str">
        <f>'様式４号（個表） '!E410</f>
        <v/>
      </c>
      <c r="E395" t="str">
        <f>'様式４号（個表） '!F410</f>
        <v/>
      </c>
      <c r="F395" t="str">
        <f>'様式第２号　基本情報入力シート'!AC447</f>
        <v/>
      </c>
      <c r="G395" t="str">
        <f>'様式４号（個表） '!G410</f>
        <v/>
      </c>
      <c r="H395" t="str">
        <f>'様式４号（個表） '!H410</f>
        <v/>
      </c>
      <c r="I395" t="str">
        <f>'様式４号（個表） '!I410</f>
        <v/>
      </c>
      <c r="J395">
        <f>'様式４号（個表） '!J410</f>
        <v>0</v>
      </c>
      <c r="K395">
        <f>'様式４号（個表） '!K410</f>
        <v>0</v>
      </c>
      <c r="L395">
        <f>'様式４号（個表） '!L410</f>
        <v>0</v>
      </c>
      <c r="M395" t="str">
        <f>'様式４号（個表） '!M410</f>
        <v/>
      </c>
      <c r="N395" t="str">
        <f>'様式４号（個表） '!N410</f>
        <v/>
      </c>
      <c r="O395" t="str">
        <f>'様式４号（個表） '!O410</f>
        <v>令和７年12月</v>
      </c>
    </row>
    <row r="396" spans="1:15">
      <c r="A396" t="str">
        <f>'様式４号（個表） '!B411</f>
        <v/>
      </c>
      <c r="B396" t="str">
        <f>'様式４号（個表） '!C411</f>
        <v/>
      </c>
      <c r="C396" t="str">
        <f>'様式４号（個表） '!D411</f>
        <v/>
      </c>
      <c r="D396" t="str">
        <f>'様式４号（個表） '!E411</f>
        <v/>
      </c>
      <c r="E396" t="str">
        <f>'様式４号（個表） '!F411</f>
        <v/>
      </c>
      <c r="F396" t="str">
        <f>'様式第２号　基本情報入力シート'!AC448</f>
        <v/>
      </c>
      <c r="G396" t="str">
        <f>'様式４号（個表） '!G411</f>
        <v/>
      </c>
      <c r="H396" t="str">
        <f>'様式４号（個表） '!H411</f>
        <v/>
      </c>
      <c r="I396" t="str">
        <f>'様式４号（個表） '!I411</f>
        <v/>
      </c>
      <c r="J396">
        <f>'様式４号（個表） '!J411</f>
        <v>0</v>
      </c>
      <c r="K396">
        <f>'様式４号（個表） '!K411</f>
        <v>0</v>
      </c>
      <c r="L396">
        <f>'様式４号（個表） '!L411</f>
        <v>0</v>
      </c>
      <c r="M396" t="str">
        <f>'様式４号（個表） '!M411</f>
        <v/>
      </c>
      <c r="N396" t="str">
        <f>'様式４号（個表） '!N411</f>
        <v/>
      </c>
      <c r="O396" t="str">
        <f>'様式４号（個表） '!O411</f>
        <v>令和７年12月</v>
      </c>
    </row>
    <row r="397" spans="1:15">
      <c r="A397" t="str">
        <f>'様式４号（個表） '!B412</f>
        <v/>
      </c>
      <c r="B397" t="str">
        <f>'様式４号（個表） '!C412</f>
        <v/>
      </c>
      <c r="C397" t="str">
        <f>'様式４号（個表） '!D412</f>
        <v/>
      </c>
      <c r="D397" t="str">
        <f>'様式４号（個表） '!E412</f>
        <v/>
      </c>
      <c r="E397" t="str">
        <f>'様式４号（個表） '!F412</f>
        <v/>
      </c>
      <c r="F397" t="str">
        <f>'様式第２号　基本情報入力シート'!AC449</f>
        <v/>
      </c>
      <c r="G397" t="str">
        <f>'様式４号（個表） '!G412</f>
        <v/>
      </c>
      <c r="H397" t="str">
        <f>'様式４号（個表） '!H412</f>
        <v/>
      </c>
      <c r="I397" t="str">
        <f>'様式４号（個表） '!I412</f>
        <v/>
      </c>
      <c r="J397">
        <f>'様式４号（個表） '!J412</f>
        <v>0</v>
      </c>
      <c r="K397">
        <f>'様式４号（個表） '!K412</f>
        <v>0</v>
      </c>
      <c r="L397">
        <f>'様式４号（個表） '!L412</f>
        <v>0</v>
      </c>
      <c r="M397" t="str">
        <f>'様式４号（個表） '!M412</f>
        <v/>
      </c>
      <c r="N397" t="str">
        <f>'様式４号（個表） '!N412</f>
        <v/>
      </c>
      <c r="O397" t="str">
        <f>'様式４号（個表） '!O412</f>
        <v>令和７年12月</v>
      </c>
    </row>
    <row r="398" spans="1:15">
      <c r="A398" t="str">
        <f>'様式４号（個表） '!B413</f>
        <v/>
      </c>
      <c r="B398" t="str">
        <f>'様式４号（個表） '!C413</f>
        <v/>
      </c>
      <c r="C398" t="str">
        <f>'様式４号（個表） '!D413</f>
        <v/>
      </c>
      <c r="D398" t="str">
        <f>'様式４号（個表） '!E413</f>
        <v/>
      </c>
      <c r="E398" t="str">
        <f>'様式４号（個表） '!F413</f>
        <v/>
      </c>
      <c r="F398" t="str">
        <f>'様式第２号　基本情報入力シート'!AC450</f>
        <v/>
      </c>
      <c r="G398" t="str">
        <f>'様式４号（個表） '!G413</f>
        <v/>
      </c>
      <c r="H398" t="str">
        <f>'様式４号（個表） '!H413</f>
        <v/>
      </c>
      <c r="I398" t="str">
        <f>'様式４号（個表） '!I413</f>
        <v/>
      </c>
      <c r="J398">
        <f>'様式４号（個表） '!J413</f>
        <v>0</v>
      </c>
      <c r="K398">
        <f>'様式４号（個表） '!K413</f>
        <v>0</v>
      </c>
      <c r="L398">
        <f>'様式４号（個表） '!L413</f>
        <v>0</v>
      </c>
      <c r="M398" t="str">
        <f>'様式４号（個表） '!M413</f>
        <v/>
      </c>
      <c r="N398" t="str">
        <f>'様式４号（個表） '!N413</f>
        <v/>
      </c>
      <c r="O398" t="str">
        <f>'様式４号（個表） '!O413</f>
        <v>令和７年12月</v>
      </c>
    </row>
    <row r="399" spans="1:15">
      <c r="A399" t="str">
        <f>'様式４号（個表） '!B414</f>
        <v/>
      </c>
      <c r="B399" t="str">
        <f>'様式４号（個表） '!C414</f>
        <v/>
      </c>
      <c r="C399" t="str">
        <f>'様式４号（個表） '!D414</f>
        <v/>
      </c>
      <c r="D399" t="str">
        <f>'様式４号（個表） '!E414</f>
        <v/>
      </c>
      <c r="E399" t="str">
        <f>'様式４号（個表） '!F414</f>
        <v/>
      </c>
      <c r="F399" t="str">
        <f>'様式第２号　基本情報入力シート'!AC451</f>
        <v/>
      </c>
      <c r="G399" t="str">
        <f>'様式４号（個表） '!G414</f>
        <v/>
      </c>
      <c r="H399" t="str">
        <f>'様式４号（個表） '!H414</f>
        <v/>
      </c>
      <c r="I399" t="str">
        <f>'様式４号（個表） '!I414</f>
        <v/>
      </c>
      <c r="J399">
        <f>'様式４号（個表） '!J414</f>
        <v>0</v>
      </c>
      <c r="K399">
        <f>'様式４号（個表） '!K414</f>
        <v>0</v>
      </c>
      <c r="L399">
        <f>'様式４号（個表） '!L414</f>
        <v>0</v>
      </c>
      <c r="M399" t="str">
        <f>'様式４号（個表） '!M414</f>
        <v/>
      </c>
      <c r="N399" t="str">
        <f>'様式４号（個表） '!N414</f>
        <v/>
      </c>
      <c r="O399" t="str">
        <f>'様式４号（個表） '!O414</f>
        <v>令和７年12月</v>
      </c>
    </row>
    <row r="400" spans="1:15">
      <c r="A400" t="str">
        <f>'様式４号（個表） '!B415</f>
        <v/>
      </c>
      <c r="B400" t="str">
        <f>'様式４号（個表） '!C415</f>
        <v/>
      </c>
      <c r="C400" t="str">
        <f>'様式４号（個表） '!D415</f>
        <v/>
      </c>
      <c r="D400" t="str">
        <f>'様式４号（個表） '!E415</f>
        <v/>
      </c>
      <c r="E400" t="str">
        <f>'様式４号（個表） '!F415</f>
        <v/>
      </c>
      <c r="F400" t="str">
        <f>'様式第２号　基本情報入力シート'!AC452</f>
        <v/>
      </c>
      <c r="G400" t="str">
        <f>'様式４号（個表） '!G415</f>
        <v/>
      </c>
      <c r="H400" t="str">
        <f>'様式４号（個表） '!H415</f>
        <v/>
      </c>
      <c r="I400" t="str">
        <f>'様式４号（個表） '!I415</f>
        <v/>
      </c>
      <c r="J400">
        <f>'様式４号（個表） '!J415</f>
        <v>0</v>
      </c>
      <c r="K400">
        <f>'様式４号（個表） '!K415</f>
        <v>0</v>
      </c>
      <c r="L400">
        <f>'様式４号（個表） '!L415</f>
        <v>0</v>
      </c>
      <c r="M400" t="str">
        <f>'様式４号（個表） '!M415</f>
        <v/>
      </c>
      <c r="N400" t="str">
        <f>'様式４号（個表） '!N415</f>
        <v/>
      </c>
      <c r="O400" t="str">
        <f>'様式４号（個表） '!O415</f>
        <v>令和７年12月</v>
      </c>
    </row>
    <row r="401" spans="1:15">
      <c r="A401" t="str">
        <f>'様式４号（個表） '!B416</f>
        <v/>
      </c>
      <c r="B401" t="str">
        <f>'様式４号（個表） '!C416</f>
        <v/>
      </c>
      <c r="C401" t="str">
        <f>'様式４号（個表） '!D416</f>
        <v/>
      </c>
      <c r="D401" t="str">
        <f>'様式４号（個表） '!E416</f>
        <v/>
      </c>
      <c r="E401" t="str">
        <f>'様式４号（個表） '!F416</f>
        <v/>
      </c>
      <c r="F401" t="str">
        <f>'様式第２号　基本情報入力シート'!AC453</f>
        <v/>
      </c>
      <c r="G401" t="str">
        <f>'様式４号（個表） '!G416</f>
        <v/>
      </c>
      <c r="H401" t="str">
        <f>'様式４号（個表） '!H416</f>
        <v/>
      </c>
      <c r="I401" t="str">
        <f>'様式４号（個表） '!I416</f>
        <v/>
      </c>
      <c r="J401">
        <f>'様式４号（個表） '!J416</f>
        <v>0</v>
      </c>
      <c r="K401">
        <f>'様式４号（個表） '!K416</f>
        <v>0</v>
      </c>
      <c r="L401">
        <f>'様式４号（個表） '!L416</f>
        <v>0</v>
      </c>
      <c r="M401" t="str">
        <f>'様式４号（個表） '!M416</f>
        <v/>
      </c>
      <c r="N401" t="str">
        <f>'様式４号（個表） '!N416</f>
        <v/>
      </c>
      <c r="O401" t="str">
        <f>'様式４号（個表） '!O416</f>
        <v>令和７年12月</v>
      </c>
    </row>
    <row r="402" spans="1:15">
      <c r="A402" t="str">
        <f>'様式４号（個表） '!B417</f>
        <v/>
      </c>
      <c r="B402" t="str">
        <f>'様式４号（個表） '!C417</f>
        <v/>
      </c>
      <c r="C402" t="str">
        <f>'様式４号（個表） '!D417</f>
        <v/>
      </c>
      <c r="D402" t="str">
        <f>'様式４号（個表） '!E417</f>
        <v/>
      </c>
      <c r="E402" t="str">
        <f>'様式４号（個表） '!F417</f>
        <v/>
      </c>
      <c r="F402" t="str">
        <f>'様式第２号　基本情報入力シート'!AC454</f>
        <v/>
      </c>
      <c r="G402" t="str">
        <f>'様式４号（個表） '!G417</f>
        <v/>
      </c>
      <c r="H402" t="str">
        <f>'様式４号（個表） '!H417</f>
        <v/>
      </c>
      <c r="I402" t="str">
        <f>'様式４号（個表） '!I417</f>
        <v/>
      </c>
      <c r="J402">
        <f>'様式４号（個表） '!J417</f>
        <v>0</v>
      </c>
      <c r="K402">
        <f>'様式４号（個表） '!K417</f>
        <v>0</v>
      </c>
      <c r="L402">
        <f>'様式４号（個表） '!L417</f>
        <v>0</v>
      </c>
      <c r="M402" t="str">
        <f>'様式４号（個表） '!M417</f>
        <v/>
      </c>
      <c r="N402" t="str">
        <f>'様式４号（個表） '!N417</f>
        <v/>
      </c>
      <c r="O402" t="str">
        <f>'様式４号（個表） '!O417</f>
        <v>令和７年12月</v>
      </c>
    </row>
    <row r="403" spans="1:15">
      <c r="A403" t="str">
        <f>'様式４号（個表） '!B418</f>
        <v/>
      </c>
      <c r="B403" t="str">
        <f>'様式４号（個表） '!C418</f>
        <v/>
      </c>
      <c r="C403" t="str">
        <f>'様式４号（個表） '!D418</f>
        <v/>
      </c>
      <c r="D403" t="str">
        <f>'様式４号（個表） '!E418</f>
        <v/>
      </c>
      <c r="E403" t="str">
        <f>'様式４号（個表） '!F418</f>
        <v/>
      </c>
      <c r="F403" t="str">
        <f>'様式第２号　基本情報入力シート'!AC455</f>
        <v/>
      </c>
      <c r="G403" t="str">
        <f>'様式４号（個表） '!G418</f>
        <v/>
      </c>
      <c r="H403" t="str">
        <f>'様式４号（個表） '!H418</f>
        <v/>
      </c>
      <c r="I403" t="str">
        <f>'様式４号（個表） '!I418</f>
        <v/>
      </c>
      <c r="J403">
        <f>'様式４号（個表） '!J418</f>
        <v>0</v>
      </c>
      <c r="K403">
        <f>'様式４号（個表） '!K418</f>
        <v>0</v>
      </c>
      <c r="L403">
        <f>'様式４号（個表） '!L418</f>
        <v>0</v>
      </c>
      <c r="M403" t="str">
        <f>'様式４号（個表） '!M418</f>
        <v/>
      </c>
      <c r="N403" t="str">
        <f>'様式４号（個表） '!N418</f>
        <v/>
      </c>
      <c r="O403" t="str">
        <f>'様式４号（個表） '!O418</f>
        <v>令和７年12月</v>
      </c>
    </row>
    <row r="404" spans="1:15">
      <c r="A404" t="str">
        <f>'様式４号（個表） '!B419</f>
        <v/>
      </c>
      <c r="B404" t="str">
        <f>'様式４号（個表） '!C419</f>
        <v/>
      </c>
      <c r="C404" t="str">
        <f>'様式４号（個表） '!D419</f>
        <v/>
      </c>
      <c r="D404" t="str">
        <f>'様式４号（個表） '!E419</f>
        <v/>
      </c>
      <c r="E404" t="str">
        <f>'様式４号（個表） '!F419</f>
        <v/>
      </c>
      <c r="F404" t="str">
        <f>'様式第２号　基本情報入力シート'!AC456</f>
        <v/>
      </c>
      <c r="G404" t="str">
        <f>'様式４号（個表） '!G419</f>
        <v/>
      </c>
      <c r="H404" t="str">
        <f>'様式４号（個表） '!H419</f>
        <v/>
      </c>
      <c r="I404" t="str">
        <f>'様式４号（個表） '!I419</f>
        <v/>
      </c>
      <c r="J404">
        <f>'様式４号（個表） '!J419</f>
        <v>0</v>
      </c>
      <c r="K404">
        <f>'様式４号（個表） '!K419</f>
        <v>0</v>
      </c>
      <c r="L404">
        <f>'様式４号（個表） '!L419</f>
        <v>0</v>
      </c>
      <c r="M404" t="str">
        <f>'様式４号（個表） '!M419</f>
        <v/>
      </c>
      <c r="N404" t="str">
        <f>'様式４号（個表） '!N419</f>
        <v/>
      </c>
      <c r="O404" t="str">
        <f>'様式４号（個表） '!O419</f>
        <v>令和７年12月</v>
      </c>
    </row>
    <row r="405" spans="1:15">
      <c r="A405" t="str">
        <f>'様式４号（個表） '!B420</f>
        <v/>
      </c>
      <c r="B405" t="str">
        <f>'様式４号（個表） '!C420</f>
        <v/>
      </c>
      <c r="C405" t="str">
        <f>'様式４号（個表） '!D420</f>
        <v/>
      </c>
      <c r="D405" t="str">
        <f>'様式４号（個表） '!E420</f>
        <v/>
      </c>
      <c r="E405" t="str">
        <f>'様式４号（個表） '!F420</f>
        <v/>
      </c>
      <c r="F405" t="str">
        <f>'様式第２号　基本情報入力シート'!AC457</f>
        <v/>
      </c>
      <c r="G405" t="str">
        <f>'様式４号（個表） '!G420</f>
        <v/>
      </c>
      <c r="H405" t="str">
        <f>'様式４号（個表） '!H420</f>
        <v/>
      </c>
      <c r="I405" t="str">
        <f>'様式４号（個表） '!I420</f>
        <v/>
      </c>
      <c r="J405">
        <f>'様式４号（個表） '!J420</f>
        <v>0</v>
      </c>
      <c r="K405">
        <f>'様式４号（個表） '!K420</f>
        <v>0</v>
      </c>
      <c r="L405">
        <f>'様式４号（個表） '!L420</f>
        <v>0</v>
      </c>
      <c r="M405" t="str">
        <f>'様式４号（個表） '!M420</f>
        <v/>
      </c>
      <c r="N405" t="str">
        <f>'様式４号（個表） '!N420</f>
        <v/>
      </c>
      <c r="O405" t="str">
        <f>'様式４号（個表） '!O420</f>
        <v>令和７年12月</v>
      </c>
    </row>
    <row r="406" spans="1:15">
      <c r="A406" t="str">
        <f>'様式４号（個表） '!B421</f>
        <v/>
      </c>
      <c r="B406" t="str">
        <f>'様式４号（個表） '!C421</f>
        <v/>
      </c>
      <c r="C406" t="str">
        <f>'様式４号（個表） '!D421</f>
        <v/>
      </c>
      <c r="D406" t="str">
        <f>'様式４号（個表） '!E421</f>
        <v/>
      </c>
      <c r="E406" t="str">
        <f>'様式４号（個表） '!F421</f>
        <v/>
      </c>
      <c r="F406" t="str">
        <f>'様式第２号　基本情報入力シート'!AC458</f>
        <v/>
      </c>
      <c r="G406" t="str">
        <f>'様式４号（個表） '!G421</f>
        <v/>
      </c>
      <c r="H406" t="str">
        <f>'様式４号（個表） '!H421</f>
        <v/>
      </c>
      <c r="I406" t="str">
        <f>'様式４号（個表） '!I421</f>
        <v/>
      </c>
      <c r="J406">
        <f>'様式４号（個表） '!J421</f>
        <v>0</v>
      </c>
      <c r="K406">
        <f>'様式４号（個表） '!K421</f>
        <v>0</v>
      </c>
      <c r="L406">
        <f>'様式４号（個表） '!L421</f>
        <v>0</v>
      </c>
      <c r="M406" t="str">
        <f>'様式４号（個表） '!M421</f>
        <v/>
      </c>
      <c r="N406" t="str">
        <f>'様式４号（個表） '!N421</f>
        <v/>
      </c>
      <c r="O406" t="str">
        <f>'様式４号（個表） '!O421</f>
        <v>令和７年12月</v>
      </c>
    </row>
    <row r="407" spans="1:15">
      <c r="A407" t="str">
        <f>'様式４号（個表） '!B422</f>
        <v/>
      </c>
      <c r="B407" t="str">
        <f>'様式４号（個表） '!C422</f>
        <v/>
      </c>
      <c r="C407" t="str">
        <f>'様式４号（個表） '!D422</f>
        <v/>
      </c>
      <c r="D407" t="str">
        <f>'様式４号（個表） '!E422</f>
        <v/>
      </c>
      <c r="E407" t="str">
        <f>'様式４号（個表） '!F422</f>
        <v/>
      </c>
      <c r="F407" t="str">
        <f>'様式第２号　基本情報入力シート'!AC459</f>
        <v/>
      </c>
      <c r="G407" t="str">
        <f>'様式４号（個表） '!G422</f>
        <v/>
      </c>
      <c r="H407" t="str">
        <f>'様式４号（個表） '!H422</f>
        <v/>
      </c>
      <c r="I407" t="str">
        <f>'様式４号（個表） '!I422</f>
        <v/>
      </c>
      <c r="J407">
        <f>'様式４号（個表） '!J422</f>
        <v>0</v>
      </c>
      <c r="K407">
        <f>'様式４号（個表） '!K422</f>
        <v>0</v>
      </c>
      <c r="L407">
        <f>'様式４号（個表） '!L422</f>
        <v>0</v>
      </c>
      <c r="M407" t="str">
        <f>'様式４号（個表） '!M422</f>
        <v/>
      </c>
      <c r="N407" t="str">
        <f>'様式４号（個表） '!N422</f>
        <v/>
      </c>
      <c r="O407" t="str">
        <f>'様式４号（個表） '!O422</f>
        <v>令和７年12月</v>
      </c>
    </row>
    <row r="408" spans="1:15">
      <c r="A408" t="str">
        <f>'様式４号（個表） '!B423</f>
        <v/>
      </c>
      <c r="B408" t="str">
        <f>'様式４号（個表） '!C423</f>
        <v/>
      </c>
      <c r="C408" t="str">
        <f>'様式４号（個表） '!D423</f>
        <v/>
      </c>
      <c r="D408" t="str">
        <f>'様式４号（個表） '!E423</f>
        <v/>
      </c>
      <c r="E408" t="str">
        <f>'様式４号（個表） '!F423</f>
        <v/>
      </c>
      <c r="F408" t="str">
        <f>'様式第２号　基本情報入力シート'!AC460</f>
        <v/>
      </c>
      <c r="G408" t="str">
        <f>'様式４号（個表） '!G423</f>
        <v/>
      </c>
      <c r="H408" t="str">
        <f>'様式４号（個表） '!H423</f>
        <v/>
      </c>
      <c r="I408" t="str">
        <f>'様式４号（個表） '!I423</f>
        <v/>
      </c>
      <c r="J408">
        <f>'様式４号（個表） '!J423</f>
        <v>0</v>
      </c>
      <c r="K408">
        <f>'様式４号（個表） '!K423</f>
        <v>0</v>
      </c>
      <c r="L408">
        <f>'様式４号（個表） '!L423</f>
        <v>0</v>
      </c>
      <c r="M408" t="str">
        <f>'様式４号（個表） '!M423</f>
        <v/>
      </c>
      <c r="N408" t="str">
        <f>'様式４号（個表） '!N423</f>
        <v/>
      </c>
      <c r="O408" t="str">
        <f>'様式４号（個表） '!O423</f>
        <v>令和７年12月</v>
      </c>
    </row>
    <row r="409" spans="1:15">
      <c r="A409" t="str">
        <f>'様式４号（個表） '!B424</f>
        <v/>
      </c>
      <c r="B409" t="str">
        <f>'様式４号（個表） '!C424</f>
        <v/>
      </c>
      <c r="C409" t="str">
        <f>'様式４号（個表） '!D424</f>
        <v/>
      </c>
      <c r="D409" t="str">
        <f>'様式４号（個表） '!E424</f>
        <v/>
      </c>
      <c r="E409" t="str">
        <f>'様式４号（個表） '!F424</f>
        <v/>
      </c>
      <c r="F409" t="str">
        <f>'様式第２号　基本情報入力シート'!AC461</f>
        <v/>
      </c>
      <c r="G409" t="str">
        <f>'様式４号（個表） '!G424</f>
        <v/>
      </c>
      <c r="H409" t="str">
        <f>'様式４号（個表） '!H424</f>
        <v/>
      </c>
      <c r="I409" t="str">
        <f>'様式４号（個表） '!I424</f>
        <v/>
      </c>
      <c r="J409">
        <f>'様式４号（個表） '!J424</f>
        <v>0</v>
      </c>
      <c r="K409">
        <f>'様式４号（個表） '!K424</f>
        <v>0</v>
      </c>
      <c r="L409">
        <f>'様式４号（個表） '!L424</f>
        <v>0</v>
      </c>
      <c r="M409" t="str">
        <f>'様式４号（個表） '!M424</f>
        <v/>
      </c>
      <c r="N409" t="str">
        <f>'様式４号（個表） '!N424</f>
        <v/>
      </c>
      <c r="O409" t="str">
        <f>'様式４号（個表） '!O424</f>
        <v>令和７年12月</v>
      </c>
    </row>
    <row r="410" spans="1:15">
      <c r="A410" t="str">
        <f>'様式４号（個表） '!B425</f>
        <v/>
      </c>
      <c r="B410" t="str">
        <f>'様式４号（個表） '!C425</f>
        <v/>
      </c>
      <c r="C410" t="str">
        <f>'様式４号（個表） '!D425</f>
        <v/>
      </c>
      <c r="D410" t="str">
        <f>'様式４号（個表） '!E425</f>
        <v/>
      </c>
      <c r="E410" t="str">
        <f>'様式４号（個表） '!F425</f>
        <v/>
      </c>
      <c r="F410" t="str">
        <f>'様式第２号　基本情報入力シート'!AC462</f>
        <v/>
      </c>
      <c r="G410" t="str">
        <f>'様式４号（個表） '!G425</f>
        <v/>
      </c>
      <c r="H410" t="str">
        <f>'様式４号（個表） '!H425</f>
        <v/>
      </c>
      <c r="I410" t="str">
        <f>'様式４号（個表） '!I425</f>
        <v/>
      </c>
      <c r="J410">
        <f>'様式４号（個表） '!J425</f>
        <v>0</v>
      </c>
      <c r="K410">
        <f>'様式４号（個表） '!K425</f>
        <v>0</v>
      </c>
      <c r="L410">
        <f>'様式４号（個表） '!L425</f>
        <v>0</v>
      </c>
      <c r="M410" t="str">
        <f>'様式４号（個表） '!M425</f>
        <v/>
      </c>
      <c r="N410" t="str">
        <f>'様式４号（個表） '!N425</f>
        <v/>
      </c>
      <c r="O410" t="str">
        <f>'様式４号（個表） '!O425</f>
        <v>令和７年12月</v>
      </c>
    </row>
    <row r="411" spans="1:15">
      <c r="A411" t="str">
        <f>'様式４号（個表） '!B426</f>
        <v/>
      </c>
      <c r="B411" t="str">
        <f>'様式４号（個表） '!C426</f>
        <v/>
      </c>
      <c r="C411" t="str">
        <f>'様式４号（個表） '!D426</f>
        <v/>
      </c>
      <c r="D411" t="str">
        <f>'様式４号（個表） '!E426</f>
        <v/>
      </c>
      <c r="E411" t="str">
        <f>'様式４号（個表） '!F426</f>
        <v/>
      </c>
      <c r="F411" t="str">
        <f>'様式第２号　基本情報入力シート'!AC463</f>
        <v/>
      </c>
      <c r="G411" t="str">
        <f>'様式４号（個表） '!G426</f>
        <v/>
      </c>
      <c r="H411" t="str">
        <f>'様式４号（個表） '!H426</f>
        <v/>
      </c>
      <c r="I411" t="str">
        <f>'様式４号（個表） '!I426</f>
        <v/>
      </c>
      <c r="J411">
        <f>'様式４号（個表） '!J426</f>
        <v>0</v>
      </c>
      <c r="K411">
        <f>'様式４号（個表） '!K426</f>
        <v>0</v>
      </c>
      <c r="L411">
        <f>'様式４号（個表） '!L426</f>
        <v>0</v>
      </c>
      <c r="M411" t="str">
        <f>'様式４号（個表） '!M426</f>
        <v/>
      </c>
      <c r="N411" t="str">
        <f>'様式４号（個表） '!N426</f>
        <v/>
      </c>
      <c r="O411" t="str">
        <f>'様式４号（個表） '!O426</f>
        <v>令和７年12月</v>
      </c>
    </row>
    <row r="412" spans="1:15">
      <c r="A412" t="str">
        <f>'様式４号（個表） '!B427</f>
        <v/>
      </c>
      <c r="B412" t="str">
        <f>'様式４号（個表） '!C427</f>
        <v/>
      </c>
      <c r="C412" t="str">
        <f>'様式４号（個表） '!D427</f>
        <v/>
      </c>
      <c r="D412" t="str">
        <f>'様式４号（個表） '!E427</f>
        <v/>
      </c>
      <c r="E412" t="str">
        <f>'様式４号（個表） '!F427</f>
        <v/>
      </c>
      <c r="F412" t="str">
        <f>'様式第２号　基本情報入力シート'!AC464</f>
        <v/>
      </c>
      <c r="G412" t="str">
        <f>'様式４号（個表） '!G427</f>
        <v/>
      </c>
      <c r="H412" t="str">
        <f>'様式４号（個表） '!H427</f>
        <v/>
      </c>
      <c r="I412" t="str">
        <f>'様式４号（個表） '!I427</f>
        <v/>
      </c>
      <c r="J412">
        <f>'様式４号（個表） '!J427</f>
        <v>0</v>
      </c>
      <c r="K412">
        <f>'様式４号（個表） '!K427</f>
        <v>0</v>
      </c>
      <c r="L412">
        <f>'様式４号（個表） '!L427</f>
        <v>0</v>
      </c>
      <c r="M412" t="str">
        <f>'様式４号（個表） '!M427</f>
        <v/>
      </c>
      <c r="N412" t="str">
        <f>'様式４号（個表） '!N427</f>
        <v/>
      </c>
      <c r="O412" t="str">
        <f>'様式４号（個表） '!O427</f>
        <v>令和７年12月</v>
      </c>
    </row>
    <row r="413" spans="1:15">
      <c r="A413" t="str">
        <f>'様式４号（個表） '!B428</f>
        <v/>
      </c>
      <c r="B413" t="str">
        <f>'様式４号（個表） '!C428</f>
        <v/>
      </c>
      <c r="C413" t="str">
        <f>'様式４号（個表） '!D428</f>
        <v/>
      </c>
      <c r="D413" t="str">
        <f>'様式４号（個表） '!E428</f>
        <v/>
      </c>
      <c r="E413" t="str">
        <f>'様式４号（個表） '!F428</f>
        <v/>
      </c>
      <c r="F413" t="str">
        <f>'様式第２号　基本情報入力シート'!AC465</f>
        <v/>
      </c>
      <c r="G413" t="str">
        <f>'様式４号（個表） '!G428</f>
        <v/>
      </c>
      <c r="H413" t="str">
        <f>'様式４号（個表） '!H428</f>
        <v/>
      </c>
      <c r="I413" t="str">
        <f>'様式４号（個表） '!I428</f>
        <v/>
      </c>
      <c r="J413">
        <f>'様式４号（個表） '!J428</f>
        <v>0</v>
      </c>
      <c r="K413">
        <f>'様式４号（個表） '!K428</f>
        <v>0</v>
      </c>
      <c r="L413">
        <f>'様式４号（個表） '!L428</f>
        <v>0</v>
      </c>
      <c r="M413" t="str">
        <f>'様式４号（個表） '!M428</f>
        <v/>
      </c>
      <c r="N413" t="str">
        <f>'様式４号（個表） '!N428</f>
        <v/>
      </c>
      <c r="O413" t="str">
        <f>'様式４号（個表） '!O428</f>
        <v>令和７年12月</v>
      </c>
    </row>
    <row r="414" spans="1:15">
      <c r="A414" t="str">
        <f>'様式４号（個表） '!B429</f>
        <v/>
      </c>
      <c r="B414" t="str">
        <f>'様式４号（個表） '!C429</f>
        <v/>
      </c>
      <c r="C414" t="str">
        <f>'様式４号（個表） '!D429</f>
        <v/>
      </c>
      <c r="D414" t="str">
        <f>'様式４号（個表） '!E429</f>
        <v/>
      </c>
      <c r="E414" t="str">
        <f>'様式４号（個表） '!F429</f>
        <v/>
      </c>
      <c r="F414" t="str">
        <f>'様式第２号　基本情報入力シート'!AC466</f>
        <v/>
      </c>
      <c r="G414" t="str">
        <f>'様式４号（個表） '!G429</f>
        <v/>
      </c>
      <c r="H414" t="str">
        <f>'様式４号（個表） '!H429</f>
        <v/>
      </c>
      <c r="I414" t="str">
        <f>'様式４号（個表） '!I429</f>
        <v/>
      </c>
      <c r="J414">
        <f>'様式４号（個表） '!J429</f>
        <v>0</v>
      </c>
      <c r="K414">
        <f>'様式４号（個表） '!K429</f>
        <v>0</v>
      </c>
      <c r="L414">
        <f>'様式４号（個表） '!L429</f>
        <v>0</v>
      </c>
      <c r="M414" t="str">
        <f>'様式４号（個表） '!M429</f>
        <v/>
      </c>
      <c r="N414" t="str">
        <f>'様式４号（個表） '!N429</f>
        <v/>
      </c>
      <c r="O414" t="str">
        <f>'様式４号（個表） '!O429</f>
        <v>令和７年12月</v>
      </c>
    </row>
    <row r="415" spans="1:15">
      <c r="A415" t="str">
        <f>'様式４号（個表） '!B430</f>
        <v/>
      </c>
      <c r="B415" t="str">
        <f>'様式４号（個表） '!C430</f>
        <v/>
      </c>
      <c r="C415" t="str">
        <f>'様式４号（個表） '!D430</f>
        <v/>
      </c>
      <c r="D415" t="str">
        <f>'様式４号（個表） '!E430</f>
        <v/>
      </c>
      <c r="E415" t="str">
        <f>'様式４号（個表） '!F430</f>
        <v/>
      </c>
      <c r="F415" t="str">
        <f>'様式第２号　基本情報入力シート'!AC467</f>
        <v/>
      </c>
      <c r="G415" t="str">
        <f>'様式４号（個表） '!G430</f>
        <v/>
      </c>
      <c r="H415" t="str">
        <f>'様式４号（個表） '!H430</f>
        <v/>
      </c>
      <c r="I415" t="str">
        <f>'様式４号（個表） '!I430</f>
        <v/>
      </c>
      <c r="J415">
        <f>'様式４号（個表） '!J430</f>
        <v>0</v>
      </c>
      <c r="K415">
        <f>'様式４号（個表） '!K430</f>
        <v>0</v>
      </c>
      <c r="L415">
        <f>'様式４号（個表） '!L430</f>
        <v>0</v>
      </c>
      <c r="M415" t="str">
        <f>'様式４号（個表） '!M430</f>
        <v/>
      </c>
      <c r="N415" t="str">
        <f>'様式４号（個表） '!N430</f>
        <v/>
      </c>
      <c r="O415" t="str">
        <f>'様式４号（個表） '!O430</f>
        <v>令和７年12月</v>
      </c>
    </row>
    <row r="416" spans="1:15">
      <c r="A416" t="str">
        <f>'様式４号（個表） '!B431</f>
        <v/>
      </c>
      <c r="B416" t="str">
        <f>'様式４号（個表） '!C431</f>
        <v/>
      </c>
      <c r="C416" t="str">
        <f>'様式４号（個表） '!D431</f>
        <v/>
      </c>
      <c r="D416" t="str">
        <f>'様式４号（個表） '!E431</f>
        <v/>
      </c>
      <c r="E416" t="str">
        <f>'様式４号（個表） '!F431</f>
        <v/>
      </c>
      <c r="F416" t="str">
        <f>'様式第２号　基本情報入力シート'!AC468</f>
        <v/>
      </c>
      <c r="G416" t="str">
        <f>'様式４号（個表） '!G431</f>
        <v/>
      </c>
      <c r="H416" t="str">
        <f>'様式４号（個表） '!H431</f>
        <v/>
      </c>
      <c r="I416" t="str">
        <f>'様式４号（個表） '!I431</f>
        <v/>
      </c>
      <c r="J416">
        <f>'様式４号（個表） '!J431</f>
        <v>0</v>
      </c>
      <c r="K416">
        <f>'様式４号（個表） '!K431</f>
        <v>0</v>
      </c>
      <c r="L416">
        <f>'様式４号（個表） '!L431</f>
        <v>0</v>
      </c>
      <c r="M416" t="str">
        <f>'様式４号（個表） '!M431</f>
        <v/>
      </c>
      <c r="N416" t="str">
        <f>'様式４号（個表） '!N431</f>
        <v/>
      </c>
      <c r="O416" t="str">
        <f>'様式４号（個表） '!O431</f>
        <v>令和７年12月</v>
      </c>
    </row>
    <row r="417" spans="1:15">
      <c r="A417" t="str">
        <f>'様式４号（個表） '!B432</f>
        <v/>
      </c>
      <c r="B417" t="str">
        <f>'様式４号（個表） '!C432</f>
        <v/>
      </c>
      <c r="C417" t="str">
        <f>'様式４号（個表） '!D432</f>
        <v/>
      </c>
      <c r="D417" t="str">
        <f>'様式４号（個表） '!E432</f>
        <v/>
      </c>
      <c r="E417" t="str">
        <f>'様式４号（個表） '!F432</f>
        <v/>
      </c>
      <c r="F417" t="str">
        <f>'様式第２号　基本情報入力シート'!AC469</f>
        <v/>
      </c>
      <c r="G417" t="str">
        <f>'様式４号（個表） '!G432</f>
        <v/>
      </c>
      <c r="H417" t="str">
        <f>'様式４号（個表） '!H432</f>
        <v/>
      </c>
      <c r="I417" t="str">
        <f>'様式４号（個表） '!I432</f>
        <v/>
      </c>
      <c r="J417">
        <f>'様式４号（個表） '!J432</f>
        <v>0</v>
      </c>
      <c r="K417">
        <f>'様式４号（個表） '!K432</f>
        <v>0</v>
      </c>
      <c r="L417">
        <f>'様式４号（個表） '!L432</f>
        <v>0</v>
      </c>
      <c r="M417" t="str">
        <f>'様式４号（個表） '!M432</f>
        <v/>
      </c>
      <c r="N417" t="str">
        <f>'様式４号（個表） '!N432</f>
        <v/>
      </c>
      <c r="O417" t="str">
        <f>'様式４号（個表） '!O432</f>
        <v>令和７年12月</v>
      </c>
    </row>
    <row r="418" spans="1:15">
      <c r="A418" t="str">
        <f>'様式４号（個表） '!B433</f>
        <v/>
      </c>
      <c r="B418" t="str">
        <f>'様式４号（個表） '!C433</f>
        <v/>
      </c>
      <c r="C418" t="str">
        <f>'様式４号（個表） '!D433</f>
        <v/>
      </c>
      <c r="D418" t="str">
        <f>'様式４号（個表） '!E433</f>
        <v/>
      </c>
      <c r="E418" t="str">
        <f>'様式４号（個表） '!F433</f>
        <v/>
      </c>
      <c r="F418" t="str">
        <f>'様式第２号　基本情報入力シート'!AC470</f>
        <v/>
      </c>
      <c r="G418" t="str">
        <f>'様式４号（個表） '!G433</f>
        <v/>
      </c>
      <c r="H418" t="str">
        <f>'様式４号（個表） '!H433</f>
        <v/>
      </c>
      <c r="I418" t="str">
        <f>'様式４号（個表） '!I433</f>
        <v/>
      </c>
      <c r="J418">
        <f>'様式４号（個表） '!J433</f>
        <v>0</v>
      </c>
      <c r="K418">
        <f>'様式４号（個表） '!K433</f>
        <v>0</v>
      </c>
      <c r="L418">
        <f>'様式４号（個表） '!L433</f>
        <v>0</v>
      </c>
      <c r="M418" t="str">
        <f>'様式４号（個表） '!M433</f>
        <v/>
      </c>
      <c r="N418" t="str">
        <f>'様式４号（個表） '!N433</f>
        <v/>
      </c>
      <c r="O418" t="str">
        <f>'様式４号（個表） '!O433</f>
        <v>令和７年12月</v>
      </c>
    </row>
    <row r="419" spans="1:15">
      <c r="A419" t="str">
        <f>'様式４号（個表） '!B434</f>
        <v/>
      </c>
      <c r="B419" t="str">
        <f>'様式４号（個表） '!C434</f>
        <v/>
      </c>
      <c r="C419" t="str">
        <f>'様式４号（個表） '!D434</f>
        <v/>
      </c>
      <c r="D419" t="str">
        <f>'様式４号（個表） '!E434</f>
        <v/>
      </c>
      <c r="E419" t="str">
        <f>'様式４号（個表） '!F434</f>
        <v/>
      </c>
      <c r="F419" t="str">
        <f>'様式第２号　基本情報入力シート'!AC471</f>
        <v/>
      </c>
      <c r="G419" t="str">
        <f>'様式４号（個表） '!G434</f>
        <v/>
      </c>
      <c r="H419" t="str">
        <f>'様式４号（個表） '!H434</f>
        <v/>
      </c>
      <c r="I419" t="str">
        <f>'様式４号（個表） '!I434</f>
        <v/>
      </c>
      <c r="J419">
        <f>'様式４号（個表） '!J434</f>
        <v>0</v>
      </c>
      <c r="K419">
        <f>'様式４号（個表） '!K434</f>
        <v>0</v>
      </c>
      <c r="L419">
        <f>'様式４号（個表） '!L434</f>
        <v>0</v>
      </c>
      <c r="M419" t="str">
        <f>'様式４号（個表） '!M434</f>
        <v/>
      </c>
      <c r="N419" t="str">
        <f>'様式４号（個表） '!N434</f>
        <v/>
      </c>
      <c r="O419" t="str">
        <f>'様式４号（個表） '!O434</f>
        <v>令和７年12月</v>
      </c>
    </row>
    <row r="420" spans="1:15">
      <c r="A420" t="str">
        <f>'様式４号（個表） '!B435</f>
        <v/>
      </c>
      <c r="B420" t="str">
        <f>'様式４号（個表） '!C435</f>
        <v/>
      </c>
      <c r="C420" t="str">
        <f>'様式４号（個表） '!D435</f>
        <v/>
      </c>
      <c r="D420" t="str">
        <f>'様式４号（個表） '!E435</f>
        <v/>
      </c>
      <c r="E420" t="str">
        <f>'様式４号（個表） '!F435</f>
        <v/>
      </c>
      <c r="F420" t="str">
        <f>'様式第２号　基本情報入力シート'!AC472</f>
        <v/>
      </c>
      <c r="G420" t="str">
        <f>'様式４号（個表） '!G435</f>
        <v/>
      </c>
      <c r="H420" t="str">
        <f>'様式４号（個表） '!H435</f>
        <v/>
      </c>
      <c r="I420" t="str">
        <f>'様式４号（個表） '!I435</f>
        <v/>
      </c>
      <c r="J420">
        <f>'様式４号（個表） '!J435</f>
        <v>0</v>
      </c>
      <c r="K420">
        <f>'様式４号（個表） '!K435</f>
        <v>0</v>
      </c>
      <c r="L420">
        <f>'様式４号（個表） '!L435</f>
        <v>0</v>
      </c>
      <c r="M420" t="str">
        <f>'様式４号（個表） '!M435</f>
        <v/>
      </c>
      <c r="N420" t="str">
        <f>'様式４号（個表） '!N435</f>
        <v/>
      </c>
      <c r="O420" t="str">
        <f>'様式４号（個表） '!O435</f>
        <v>令和７年12月</v>
      </c>
    </row>
    <row r="421" spans="1:15">
      <c r="A421" t="str">
        <f>'様式４号（個表） '!B436</f>
        <v/>
      </c>
      <c r="B421" t="str">
        <f>'様式４号（個表） '!C436</f>
        <v/>
      </c>
      <c r="C421" t="str">
        <f>'様式４号（個表） '!D436</f>
        <v/>
      </c>
      <c r="D421" t="str">
        <f>'様式４号（個表） '!E436</f>
        <v/>
      </c>
      <c r="E421" t="str">
        <f>'様式４号（個表） '!F436</f>
        <v/>
      </c>
      <c r="F421" t="str">
        <f>'様式第２号　基本情報入力シート'!AC473</f>
        <v/>
      </c>
      <c r="G421" t="str">
        <f>'様式４号（個表） '!G436</f>
        <v/>
      </c>
      <c r="H421" t="str">
        <f>'様式４号（個表） '!H436</f>
        <v/>
      </c>
      <c r="I421" t="str">
        <f>'様式４号（個表） '!I436</f>
        <v/>
      </c>
      <c r="J421">
        <f>'様式４号（個表） '!J436</f>
        <v>0</v>
      </c>
      <c r="K421">
        <f>'様式４号（個表） '!K436</f>
        <v>0</v>
      </c>
      <c r="L421">
        <f>'様式４号（個表） '!L436</f>
        <v>0</v>
      </c>
      <c r="M421" t="str">
        <f>'様式４号（個表） '!M436</f>
        <v/>
      </c>
      <c r="N421" t="str">
        <f>'様式４号（個表） '!N436</f>
        <v/>
      </c>
      <c r="O421" t="str">
        <f>'様式４号（個表） '!O436</f>
        <v>令和７年12月</v>
      </c>
    </row>
    <row r="422" spans="1:15">
      <c r="A422" t="str">
        <f>'様式４号（個表） '!B437</f>
        <v/>
      </c>
      <c r="B422" t="str">
        <f>'様式４号（個表） '!C437</f>
        <v/>
      </c>
      <c r="C422" t="str">
        <f>'様式４号（個表） '!D437</f>
        <v/>
      </c>
      <c r="D422" t="str">
        <f>'様式４号（個表） '!E437</f>
        <v/>
      </c>
      <c r="E422" t="str">
        <f>'様式４号（個表） '!F437</f>
        <v/>
      </c>
      <c r="F422" t="str">
        <f>'様式第２号　基本情報入力シート'!AC474</f>
        <v/>
      </c>
      <c r="G422" t="str">
        <f>'様式４号（個表） '!G437</f>
        <v/>
      </c>
      <c r="H422" t="str">
        <f>'様式４号（個表） '!H437</f>
        <v/>
      </c>
      <c r="I422" t="str">
        <f>'様式４号（個表） '!I437</f>
        <v/>
      </c>
      <c r="J422">
        <f>'様式４号（個表） '!J437</f>
        <v>0</v>
      </c>
      <c r="K422">
        <f>'様式４号（個表） '!K437</f>
        <v>0</v>
      </c>
      <c r="L422">
        <f>'様式４号（個表） '!L437</f>
        <v>0</v>
      </c>
      <c r="M422" t="str">
        <f>'様式４号（個表） '!M437</f>
        <v/>
      </c>
      <c r="N422" t="str">
        <f>'様式４号（個表） '!N437</f>
        <v/>
      </c>
      <c r="O422" t="str">
        <f>'様式４号（個表） '!O437</f>
        <v>令和７年12月</v>
      </c>
    </row>
    <row r="423" spans="1:15">
      <c r="A423" t="str">
        <f>'様式４号（個表） '!B438</f>
        <v/>
      </c>
      <c r="B423" t="str">
        <f>'様式４号（個表） '!C438</f>
        <v/>
      </c>
      <c r="C423" t="str">
        <f>'様式４号（個表） '!D438</f>
        <v/>
      </c>
      <c r="D423" t="str">
        <f>'様式４号（個表） '!E438</f>
        <v/>
      </c>
      <c r="E423" t="str">
        <f>'様式４号（個表） '!F438</f>
        <v/>
      </c>
      <c r="F423" t="str">
        <f>'様式第２号　基本情報入力シート'!AC475</f>
        <v/>
      </c>
      <c r="G423" t="str">
        <f>'様式４号（個表） '!G438</f>
        <v/>
      </c>
      <c r="H423" t="str">
        <f>'様式４号（個表） '!H438</f>
        <v/>
      </c>
      <c r="I423" t="str">
        <f>'様式４号（個表） '!I438</f>
        <v/>
      </c>
      <c r="J423">
        <f>'様式４号（個表） '!J438</f>
        <v>0</v>
      </c>
      <c r="K423">
        <f>'様式４号（個表） '!K438</f>
        <v>0</v>
      </c>
      <c r="L423">
        <f>'様式４号（個表） '!L438</f>
        <v>0</v>
      </c>
      <c r="M423" t="str">
        <f>'様式４号（個表） '!M438</f>
        <v/>
      </c>
      <c r="N423" t="str">
        <f>'様式４号（個表） '!N438</f>
        <v/>
      </c>
      <c r="O423" t="str">
        <f>'様式４号（個表） '!O438</f>
        <v>令和７年12月</v>
      </c>
    </row>
    <row r="424" spans="1:15">
      <c r="A424" t="str">
        <f>'様式４号（個表） '!B439</f>
        <v/>
      </c>
      <c r="B424" t="str">
        <f>'様式４号（個表） '!C439</f>
        <v/>
      </c>
      <c r="C424" t="str">
        <f>'様式４号（個表） '!D439</f>
        <v/>
      </c>
      <c r="D424" t="str">
        <f>'様式４号（個表） '!E439</f>
        <v/>
      </c>
      <c r="E424" t="str">
        <f>'様式４号（個表） '!F439</f>
        <v/>
      </c>
      <c r="F424" t="str">
        <f>'様式第２号　基本情報入力シート'!AC476</f>
        <v/>
      </c>
      <c r="G424" t="str">
        <f>'様式４号（個表） '!G439</f>
        <v/>
      </c>
      <c r="H424" t="str">
        <f>'様式４号（個表） '!H439</f>
        <v/>
      </c>
      <c r="I424" t="str">
        <f>'様式４号（個表） '!I439</f>
        <v/>
      </c>
      <c r="J424">
        <f>'様式４号（個表） '!J439</f>
        <v>0</v>
      </c>
      <c r="K424">
        <f>'様式４号（個表） '!K439</f>
        <v>0</v>
      </c>
      <c r="L424">
        <f>'様式４号（個表） '!L439</f>
        <v>0</v>
      </c>
      <c r="M424" t="str">
        <f>'様式４号（個表） '!M439</f>
        <v/>
      </c>
      <c r="N424" t="str">
        <f>'様式４号（個表） '!N439</f>
        <v/>
      </c>
      <c r="O424" t="str">
        <f>'様式４号（個表） '!O439</f>
        <v>令和７年12月</v>
      </c>
    </row>
    <row r="425" spans="1:15">
      <c r="A425" t="str">
        <f>'様式４号（個表） '!B440</f>
        <v/>
      </c>
      <c r="B425" t="str">
        <f>'様式４号（個表） '!C440</f>
        <v/>
      </c>
      <c r="C425" t="str">
        <f>'様式４号（個表） '!D440</f>
        <v/>
      </c>
      <c r="D425" t="str">
        <f>'様式４号（個表） '!E440</f>
        <v/>
      </c>
      <c r="E425" t="str">
        <f>'様式４号（個表） '!F440</f>
        <v/>
      </c>
      <c r="F425" t="str">
        <f>'様式第２号　基本情報入力シート'!AC477</f>
        <v/>
      </c>
      <c r="G425" t="str">
        <f>'様式４号（個表） '!G440</f>
        <v/>
      </c>
      <c r="H425" t="str">
        <f>'様式４号（個表） '!H440</f>
        <v/>
      </c>
      <c r="I425" t="str">
        <f>'様式４号（個表） '!I440</f>
        <v/>
      </c>
      <c r="J425">
        <f>'様式４号（個表） '!J440</f>
        <v>0</v>
      </c>
      <c r="K425">
        <f>'様式４号（個表） '!K440</f>
        <v>0</v>
      </c>
      <c r="L425">
        <f>'様式４号（個表） '!L440</f>
        <v>0</v>
      </c>
      <c r="M425" t="str">
        <f>'様式４号（個表） '!M440</f>
        <v/>
      </c>
      <c r="N425" t="str">
        <f>'様式４号（個表） '!N440</f>
        <v/>
      </c>
      <c r="O425" t="str">
        <f>'様式４号（個表） '!O440</f>
        <v>令和７年12月</v>
      </c>
    </row>
    <row r="426" spans="1:15">
      <c r="A426" t="str">
        <f>'様式４号（個表） '!B441</f>
        <v/>
      </c>
      <c r="B426" t="str">
        <f>'様式４号（個表） '!C441</f>
        <v/>
      </c>
      <c r="C426" t="str">
        <f>'様式４号（個表） '!D441</f>
        <v/>
      </c>
      <c r="D426" t="str">
        <f>'様式４号（個表） '!E441</f>
        <v/>
      </c>
      <c r="E426" t="str">
        <f>'様式４号（個表） '!F441</f>
        <v/>
      </c>
      <c r="F426" t="str">
        <f>'様式第２号　基本情報入力シート'!AC478</f>
        <v/>
      </c>
      <c r="G426" t="str">
        <f>'様式４号（個表） '!G441</f>
        <v/>
      </c>
      <c r="H426" t="str">
        <f>'様式４号（個表） '!H441</f>
        <v/>
      </c>
      <c r="I426" t="str">
        <f>'様式４号（個表） '!I441</f>
        <v/>
      </c>
      <c r="J426">
        <f>'様式４号（個表） '!J441</f>
        <v>0</v>
      </c>
      <c r="K426">
        <f>'様式４号（個表） '!K441</f>
        <v>0</v>
      </c>
      <c r="L426">
        <f>'様式４号（個表） '!L441</f>
        <v>0</v>
      </c>
      <c r="M426" t="str">
        <f>'様式４号（個表） '!M441</f>
        <v/>
      </c>
      <c r="N426" t="str">
        <f>'様式４号（個表） '!N441</f>
        <v/>
      </c>
      <c r="O426" t="str">
        <f>'様式４号（個表） '!O441</f>
        <v>令和７年12月</v>
      </c>
    </row>
    <row r="427" spans="1:15">
      <c r="A427" t="str">
        <f>'様式４号（個表） '!B442</f>
        <v/>
      </c>
      <c r="B427" t="str">
        <f>'様式４号（個表） '!C442</f>
        <v/>
      </c>
      <c r="C427" t="str">
        <f>'様式４号（個表） '!D442</f>
        <v/>
      </c>
      <c r="D427" t="str">
        <f>'様式４号（個表） '!E442</f>
        <v/>
      </c>
      <c r="E427" t="str">
        <f>'様式４号（個表） '!F442</f>
        <v/>
      </c>
      <c r="F427" t="str">
        <f>'様式第２号　基本情報入力シート'!AC479</f>
        <v/>
      </c>
      <c r="G427" t="str">
        <f>'様式４号（個表） '!G442</f>
        <v/>
      </c>
      <c r="H427" t="str">
        <f>'様式４号（個表） '!H442</f>
        <v/>
      </c>
      <c r="I427" t="str">
        <f>'様式４号（個表） '!I442</f>
        <v/>
      </c>
      <c r="J427">
        <f>'様式４号（個表） '!J442</f>
        <v>0</v>
      </c>
      <c r="K427">
        <f>'様式４号（個表） '!K442</f>
        <v>0</v>
      </c>
      <c r="L427">
        <f>'様式４号（個表） '!L442</f>
        <v>0</v>
      </c>
      <c r="M427" t="str">
        <f>'様式４号（個表） '!M442</f>
        <v/>
      </c>
      <c r="N427" t="str">
        <f>'様式４号（個表） '!N442</f>
        <v/>
      </c>
      <c r="O427" t="str">
        <f>'様式４号（個表） '!O442</f>
        <v>令和７年12月</v>
      </c>
    </row>
    <row r="428" spans="1:15">
      <c r="A428" t="str">
        <f>'様式４号（個表） '!B443</f>
        <v/>
      </c>
      <c r="B428" t="str">
        <f>'様式４号（個表） '!C443</f>
        <v/>
      </c>
      <c r="C428" t="str">
        <f>'様式４号（個表） '!D443</f>
        <v/>
      </c>
      <c r="D428" t="str">
        <f>'様式４号（個表） '!E443</f>
        <v/>
      </c>
      <c r="E428" t="str">
        <f>'様式４号（個表） '!F443</f>
        <v/>
      </c>
      <c r="F428" t="str">
        <f>'様式第２号　基本情報入力シート'!AC480</f>
        <v/>
      </c>
      <c r="G428" t="str">
        <f>'様式４号（個表） '!G443</f>
        <v/>
      </c>
      <c r="H428" t="str">
        <f>'様式４号（個表） '!H443</f>
        <v/>
      </c>
      <c r="I428" t="str">
        <f>'様式４号（個表） '!I443</f>
        <v/>
      </c>
      <c r="J428">
        <f>'様式４号（個表） '!J443</f>
        <v>0</v>
      </c>
      <c r="K428">
        <f>'様式４号（個表） '!K443</f>
        <v>0</v>
      </c>
      <c r="L428">
        <f>'様式４号（個表） '!L443</f>
        <v>0</v>
      </c>
      <c r="M428" t="str">
        <f>'様式４号（個表） '!M443</f>
        <v/>
      </c>
      <c r="N428" t="str">
        <f>'様式４号（個表） '!N443</f>
        <v/>
      </c>
      <c r="O428" t="str">
        <f>'様式４号（個表） '!O443</f>
        <v>令和７年12月</v>
      </c>
    </row>
    <row r="429" spans="1:15">
      <c r="A429" t="str">
        <f>'様式４号（個表） '!B444</f>
        <v/>
      </c>
      <c r="B429" t="str">
        <f>'様式４号（個表） '!C444</f>
        <v/>
      </c>
      <c r="C429" t="str">
        <f>'様式４号（個表） '!D444</f>
        <v/>
      </c>
      <c r="D429" t="str">
        <f>'様式４号（個表） '!E444</f>
        <v/>
      </c>
      <c r="E429" t="str">
        <f>'様式４号（個表） '!F444</f>
        <v/>
      </c>
      <c r="F429" t="str">
        <f>'様式第２号　基本情報入力シート'!AC481</f>
        <v/>
      </c>
      <c r="G429" t="str">
        <f>'様式４号（個表） '!G444</f>
        <v/>
      </c>
      <c r="H429" t="str">
        <f>'様式４号（個表） '!H444</f>
        <v/>
      </c>
      <c r="I429" t="str">
        <f>'様式４号（個表） '!I444</f>
        <v/>
      </c>
      <c r="J429">
        <f>'様式４号（個表） '!J444</f>
        <v>0</v>
      </c>
      <c r="K429">
        <f>'様式４号（個表） '!K444</f>
        <v>0</v>
      </c>
      <c r="L429">
        <f>'様式４号（個表） '!L444</f>
        <v>0</v>
      </c>
      <c r="M429" t="str">
        <f>'様式４号（個表） '!M444</f>
        <v/>
      </c>
      <c r="N429" t="str">
        <f>'様式４号（個表） '!N444</f>
        <v/>
      </c>
      <c r="O429" t="str">
        <f>'様式４号（個表） '!O444</f>
        <v>令和７年12月</v>
      </c>
    </row>
    <row r="430" spans="1:15">
      <c r="A430" t="str">
        <f>'様式４号（個表） '!B445</f>
        <v/>
      </c>
      <c r="B430" t="str">
        <f>'様式４号（個表） '!C445</f>
        <v/>
      </c>
      <c r="C430" t="str">
        <f>'様式４号（個表） '!D445</f>
        <v/>
      </c>
      <c r="D430" t="str">
        <f>'様式４号（個表） '!E445</f>
        <v/>
      </c>
      <c r="E430" t="str">
        <f>'様式４号（個表） '!F445</f>
        <v/>
      </c>
      <c r="F430" t="str">
        <f>'様式第２号　基本情報入力シート'!AC482</f>
        <v/>
      </c>
      <c r="G430" t="str">
        <f>'様式４号（個表） '!G445</f>
        <v/>
      </c>
      <c r="H430" t="str">
        <f>'様式４号（個表） '!H445</f>
        <v/>
      </c>
      <c r="I430" t="str">
        <f>'様式４号（個表） '!I445</f>
        <v/>
      </c>
      <c r="J430">
        <f>'様式４号（個表） '!J445</f>
        <v>0</v>
      </c>
      <c r="K430">
        <f>'様式４号（個表） '!K445</f>
        <v>0</v>
      </c>
      <c r="L430">
        <f>'様式４号（個表） '!L445</f>
        <v>0</v>
      </c>
      <c r="M430" t="str">
        <f>'様式４号（個表） '!M445</f>
        <v/>
      </c>
      <c r="N430" t="str">
        <f>'様式４号（個表） '!N445</f>
        <v/>
      </c>
      <c r="O430" t="str">
        <f>'様式４号（個表） '!O445</f>
        <v>令和７年12月</v>
      </c>
    </row>
    <row r="431" spans="1:15">
      <c r="A431" t="str">
        <f>'様式４号（個表） '!B446</f>
        <v/>
      </c>
      <c r="B431" t="str">
        <f>'様式４号（個表） '!C446</f>
        <v/>
      </c>
      <c r="C431" t="str">
        <f>'様式４号（個表） '!D446</f>
        <v/>
      </c>
      <c r="D431" t="str">
        <f>'様式４号（個表） '!E446</f>
        <v/>
      </c>
      <c r="E431" t="str">
        <f>'様式４号（個表） '!F446</f>
        <v/>
      </c>
      <c r="F431" t="str">
        <f>'様式第２号　基本情報入力シート'!AC483</f>
        <v/>
      </c>
      <c r="G431" t="str">
        <f>'様式４号（個表） '!G446</f>
        <v/>
      </c>
      <c r="H431" t="str">
        <f>'様式４号（個表） '!H446</f>
        <v/>
      </c>
      <c r="I431" t="str">
        <f>'様式４号（個表） '!I446</f>
        <v/>
      </c>
      <c r="J431">
        <f>'様式４号（個表） '!J446</f>
        <v>0</v>
      </c>
      <c r="K431">
        <f>'様式４号（個表） '!K446</f>
        <v>0</v>
      </c>
      <c r="L431">
        <f>'様式４号（個表） '!L446</f>
        <v>0</v>
      </c>
      <c r="M431" t="str">
        <f>'様式４号（個表） '!M446</f>
        <v/>
      </c>
      <c r="N431" t="str">
        <f>'様式４号（個表） '!N446</f>
        <v/>
      </c>
      <c r="O431" t="str">
        <f>'様式４号（個表） '!O446</f>
        <v>令和７年12月</v>
      </c>
    </row>
    <row r="432" spans="1:15">
      <c r="A432" t="str">
        <f>'様式４号（個表） '!B447</f>
        <v/>
      </c>
      <c r="B432" t="str">
        <f>'様式４号（個表） '!C447</f>
        <v/>
      </c>
      <c r="C432" t="str">
        <f>'様式４号（個表） '!D447</f>
        <v/>
      </c>
      <c r="D432" t="str">
        <f>'様式４号（個表） '!E447</f>
        <v/>
      </c>
      <c r="E432" t="str">
        <f>'様式４号（個表） '!F447</f>
        <v/>
      </c>
      <c r="F432" t="str">
        <f>'様式第２号　基本情報入力シート'!AC484</f>
        <v/>
      </c>
      <c r="G432" t="str">
        <f>'様式４号（個表） '!G447</f>
        <v/>
      </c>
      <c r="H432" t="str">
        <f>'様式４号（個表） '!H447</f>
        <v/>
      </c>
      <c r="I432" t="str">
        <f>'様式４号（個表） '!I447</f>
        <v/>
      </c>
      <c r="J432">
        <f>'様式４号（個表） '!J447</f>
        <v>0</v>
      </c>
      <c r="K432">
        <f>'様式４号（個表） '!K447</f>
        <v>0</v>
      </c>
      <c r="L432">
        <f>'様式４号（個表） '!L447</f>
        <v>0</v>
      </c>
      <c r="M432" t="str">
        <f>'様式４号（個表） '!M447</f>
        <v/>
      </c>
      <c r="N432" t="str">
        <f>'様式４号（個表） '!N447</f>
        <v/>
      </c>
      <c r="O432" t="str">
        <f>'様式４号（個表） '!O447</f>
        <v>令和７年12月</v>
      </c>
    </row>
    <row r="433" spans="1:15">
      <c r="A433" t="str">
        <f>'様式４号（個表） '!B448</f>
        <v/>
      </c>
      <c r="B433" t="str">
        <f>'様式４号（個表） '!C448</f>
        <v/>
      </c>
      <c r="C433" t="str">
        <f>'様式４号（個表） '!D448</f>
        <v/>
      </c>
      <c r="D433" t="str">
        <f>'様式４号（個表） '!E448</f>
        <v/>
      </c>
      <c r="E433" t="str">
        <f>'様式４号（個表） '!F448</f>
        <v/>
      </c>
      <c r="F433" t="str">
        <f>'様式第２号　基本情報入力シート'!AC485</f>
        <v/>
      </c>
      <c r="G433" t="str">
        <f>'様式４号（個表） '!G448</f>
        <v/>
      </c>
      <c r="H433" t="str">
        <f>'様式４号（個表） '!H448</f>
        <v/>
      </c>
      <c r="I433" t="str">
        <f>'様式４号（個表） '!I448</f>
        <v/>
      </c>
      <c r="J433">
        <f>'様式４号（個表） '!J448</f>
        <v>0</v>
      </c>
      <c r="K433">
        <f>'様式４号（個表） '!K448</f>
        <v>0</v>
      </c>
      <c r="L433">
        <f>'様式４号（個表） '!L448</f>
        <v>0</v>
      </c>
      <c r="M433" t="str">
        <f>'様式４号（個表） '!M448</f>
        <v/>
      </c>
      <c r="N433" t="str">
        <f>'様式４号（個表） '!N448</f>
        <v/>
      </c>
      <c r="O433" t="str">
        <f>'様式４号（個表） '!O448</f>
        <v>令和７年12月</v>
      </c>
    </row>
    <row r="434" spans="1:15">
      <c r="A434" t="str">
        <f>'様式４号（個表） '!B449</f>
        <v/>
      </c>
      <c r="B434" t="str">
        <f>'様式４号（個表） '!C449</f>
        <v/>
      </c>
      <c r="C434" t="str">
        <f>'様式４号（個表） '!D449</f>
        <v/>
      </c>
      <c r="D434" t="str">
        <f>'様式４号（個表） '!E449</f>
        <v/>
      </c>
      <c r="E434" t="str">
        <f>'様式４号（個表） '!F449</f>
        <v/>
      </c>
      <c r="F434" t="str">
        <f>'様式第２号　基本情報入力シート'!AC486</f>
        <v/>
      </c>
      <c r="G434" t="str">
        <f>'様式４号（個表） '!G449</f>
        <v/>
      </c>
      <c r="H434" t="str">
        <f>'様式４号（個表） '!H449</f>
        <v/>
      </c>
      <c r="I434" t="str">
        <f>'様式４号（個表） '!I449</f>
        <v/>
      </c>
      <c r="J434">
        <f>'様式４号（個表） '!J449</f>
        <v>0</v>
      </c>
      <c r="K434">
        <f>'様式４号（個表） '!K449</f>
        <v>0</v>
      </c>
      <c r="L434">
        <f>'様式４号（個表） '!L449</f>
        <v>0</v>
      </c>
      <c r="M434" t="str">
        <f>'様式４号（個表） '!M449</f>
        <v/>
      </c>
      <c r="N434" t="str">
        <f>'様式４号（個表） '!N449</f>
        <v/>
      </c>
      <c r="O434" t="str">
        <f>'様式４号（個表） '!O449</f>
        <v>令和７年12月</v>
      </c>
    </row>
    <row r="435" spans="1:15">
      <c r="A435" t="str">
        <f>'様式４号（個表） '!B450</f>
        <v/>
      </c>
      <c r="B435" t="str">
        <f>'様式４号（個表） '!C450</f>
        <v/>
      </c>
      <c r="C435" t="str">
        <f>'様式４号（個表） '!D450</f>
        <v/>
      </c>
      <c r="D435" t="str">
        <f>'様式４号（個表） '!E450</f>
        <v/>
      </c>
      <c r="E435" t="str">
        <f>'様式４号（個表） '!F450</f>
        <v/>
      </c>
      <c r="F435" t="str">
        <f>'様式第２号　基本情報入力シート'!AC487</f>
        <v/>
      </c>
      <c r="G435" t="str">
        <f>'様式４号（個表） '!G450</f>
        <v/>
      </c>
      <c r="H435" t="str">
        <f>'様式４号（個表） '!H450</f>
        <v/>
      </c>
      <c r="I435" t="str">
        <f>'様式４号（個表） '!I450</f>
        <v/>
      </c>
      <c r="J435">
        <f>'様式４号（個表） '!J450</f>
        <v>0</v>
      </c>
      <c r="K435">
        <f>'様式４号（個表） '!K450</f>
        <v>0</v>
      </c>
      <c r="L435">
        <f>'様式４号（個表） '!L450</f>
        <v>0</v>
      </c>
      <c r="M435" t="str">
        <f>'様式４号（個表） '!M450</f>
        <v/>
      </c>
      <c r="N435" t="str">
        <f>'様式４号（個表） '!N450</f>
        <v/>
      </c>
      <c r="O435" t="str">
        <f>'様式４号（個表） '!O450</f>
        <v>令和７年12月</v>
      </c>
    </row>
    <row r="436" spans="1:15">
      <c r="A436" t="str">
        <f>'様式４号（個表） '!B451</f>
        <v/>
      </c>
      <c r="B436" t="str">
        <f>'様式４号（個表） '!C451</f>
        <v/>
      </c>
      <c r="C436" t="str">
        <f>'様式４号（個表） '!D451</f>
        <v/>
      </c>
      <c r="D436" t="str">
        <f>'様式４号（個表） '!E451</f>
        <v/>
      </c>
      <c r="E436" t="str">
        <f>'様式４号（個表） '!F451</f>
        <v/>
      </c>
      <c r="F436" t="str">
        <f>'様式第２号　基本情報入力シート'!AC488</f>
        <v/>
      </c>
      <c r="G436" t="str">
        <f>'様式４号（個表） '!G451</f>
        <v/>
      </c>
      <c r="H436" t="str">
        <f>'様式４号（個表） '!H451</f>
        <v/>
      </c>
      <c r="I436" t="str">
        <f>'様式４号（個表） '!I451</f>
        <v/>
      </c>
      <c r="J436">
        <f>'様式４号（個表） '!J451</f>
        <v>0</v>
      </c>
      <c r="K436">
        <f>'様式４号（個表） '!K451</f>
        <v>0</v>
      </c>
      <c r="L436">
        <f>'様式４号（個表） '!L451</f>
        <v>0</v>
      </c>
      <c r="M436" t="str">
        <f>'様式４号（個表） '!M451</f>
        <v/>
      </c>
      <c r="N436" t="str">
        <f>'様式４号（個表） '!N451</f>
        <v/>
      </c>
      <c r="O436" t="str">
        <f>'様式４号（個表） '!O451</f>
        <v>令和７年12月</v>
      </c>
    </row>
    <row r="437" spans="1:15">
      <c r="A437" t="str">
        <f>'様式４号（個表） '!B452</f>
        <v/>
      </c>
      <c r="B437" t="str">
        <f>'様式４号（個表） '!C452</f>
        <v/>
      </c>
      <c r="C437" t="str">
        <f>'様式４号（個表） '!D452</f>
        <v/>
      </c>
      <c r="D437" t="str">
        <f>'様式４号（個表） '!E452</f>
        <v/>
      </c>
      <c r="E437" t="str">
        <f>'様式４号（個表） '!F452</f>
        <v/>
      </c>
      <c r="F437" t="str">
        <f>'様式第２号　基本情報入力シート'!AC489</f>
        <v/>
      </c>
      <c r="G437" t="str">
        <f>'様式４号（個表） '!G452</f>
        <v/>
      </c>
      <c r="H437" t="str">
        <f>'様式４号（個表） '!H452</f>
        <v/>
      </c>
      <c r="I437" t="str">
        <f>'様式４号（個表） '!I452</f>
        <v/>
      </c>
      <c r="J437">
        <f>'様式４号（個表） '!J452</f>
        <v>0</v>
      </c>
      <c r="K437">
        <f>'様式４号（個表） '!K452</f>
        <v>0</v>
      </c>
      <c r="L437">
        <f>'様式４号（個表） '!L452</f>
        <v>0</v>
      </c>
      <c r="M437" t="str">
        <f>'様式４号（個表） '!M452</f>
        <v/>
      </c>
      <c r="N437" t="str">
        <f>'様式４号（個表） '!N452</f>
        <v/>
      </c>
      <c r="O437" t="str">
        <f>'様式４号（個表） '!O452</f>
        <v>令和７年12月</v>
      </c>
    </row>
    <row r="438" spans="1:15">
      <c r="A438" t="str">
        <f>'様式４号（個表） '!B453</f>
        <v/>
      </c>
      <c r="B438" t="str">
        <f>'様式４号（個表） '!C453</f>
        <v/>
      </c>
      <c r="C438" t="str">
        <f>'様式４号（個表） '!D453</f>
        <v/>
      </c>
      <c r="D438" t="str">
        <f>'様式４号（個表） '!E453</f>
        <v/>
      </c>
      <c r="E438" t="str">
        <f>'様式４号（個表） '!F453</f>
        <v/>
      </c>
      <c r="F438" t="str">
        <f>'様式第２号　基本情報入力シート'!AC490</f>
        <v/>
      </c>
      <c r="G438" t="str">
        <f>'様式４号（個表） '!G453</f>
        <v/>
      </c>
      <c r="H438" t="str">
        <f>'様式４号（個表） '!H453</f>
        <v/>
      </c>
      <c r="I438" t="str">
        <f>'様式４号（個表） '!I453</f>
        <v/>
      </c>
      <c r="J438">
        <f>'様式４号（個表） '!J453</f>
        <v>0</v>
      </c>
      <c r="K438">
        <f>'様式４号（個表） '!K453</f>
        <v>0</v>
      </c>
      <c r="L438">
        <f>'様式４号（個表） '!L453</f>
        <v>0</v>
      </c>
      <c r="M438" t="str">
        <f>'様式４号（個表） '!M453</f>
        <v/>
      </c>
      <c r="N438" t="str">
        <f>'様式４号（個表） '!N453</f>
        <v/>
      </c>
      <c r="O438" t="str">
        <f>'様式４号（個表） '!O453</f>
        <v>令和７年12月</v>
      </c>
    </row>
    <row r="439" spans="1:15">
      <c r="A439" t="str">
        <f>'様式４号（個表） '!B454</f>
        <v/>
      </c>
      <c r="B439" t="str">
        <f>'様式４号（個表） '!C454</f>
        <v/>
      </c>
      <c r="C439" t="str">
        <f>'様式４号（個表） '!D454</f>
        <v/>
      </c>
      <c r="D439" t="str">
        <f>'様式４号（個表） '!E454</f>
        <v/>
      </c>
      <c r="E439" t="str">
        <f>'様式４号（個表） '!F454</f>
        <v/>
      </c>
      <c r="F439" t="str">
        <f>'様式第２号　基本情報入力シート'!AC491</f>
        <v/>
      </c>
      <c r="G439" t="str">
        <f>'様式４号（個表） '!G454</f>
        <v/>
      </c>
      <c r="H439" t="str">
        <f>'様式４号（個表） '!H454</f>
        <v/>
      </c>
      <c r="I439" t="str">
        <f>'様式４号（個表） '!I454</f>
        <v/>
      </c>
      <c r="J439">
        <f>'様式４号（個表） '!J454</f>
        <v>0</v>
      </c>
      <c r="K439">
        <f>'様式４号（個表） '!K454</f>
        <v>0</v>
      </c>
      <c r="L439">
        <f>'様式４号（個表） '!L454</f>
        <v>0</v>
      </c>
      <c r="M439" t="str">
        <f>'様式４号（個表） '!M454</f>
        <v/>
      </c>
      <c r="N439" t="str">
        <f>'様式４号（個表） '!N454</f>
        <v/>
      </c>
      <c r="O439" t="str">
        <f>'様式４号（個表） '!O454</f>
        <v>令和７年12月</v>
      </c>
    </row>
    <row r="440" spans="1:15">
      <c r="A440" t="str">
        <f>'様式４号（個表） '!B455</f>
        <v/>
      </c>
      <c r="B440" t="str">
        <f>'様式４号（個表） '!C455</f>
        <v/>
      </c>
      <c r="C440" t="str">
        <f>'様式４号（個表） '!D455</f>
        <v/>
      </c>
      <c r="D440" t="str">
        <f>'様式４号（個表） '!E455</f>
        <v/>
      </c>
      <c r="E440" t="str">
        <f>'様式４号（個表） '!F455</f>
        <v/>
      </c>
      <c r="F440" t="str">
        <f>'様式第２号　基本情報入力シート'!AC492</f>
        <v/>
      </c>
      <c r="G440" t="str">
        <f>'様式４号（個表） '!G455</f>
        <v/>
      </c>
      <c r="H440" t="str">
        <f>'様式４号（個表） '!H455</f>
        <v/>
      </c>
      <c r="I440" t="str">
        <f>'様式４号（個表） '!I455</f>
        <v/>
      </c>
      <c r="J440">
        <f>'様式４号（個表） '!J455</f>
        <v>0</v>
      </c>
      <c r="K440">
        <f>'様式４号（個表） '!K455</f>
        <v>0</v>
      </c>
      <c r="L440">
        <f>'様式４号（個表） '!L455</f>
        <v>0</v>
      </c>
      <c r="M440" t="str">
        <f>'様式４号（個表） '!M455</f>
        <v/>
      </c>
      <c r="N440" t="str">
        <f>'様式４号（個表） '!N455</f>
        <v/>
      </c>
      <c r="O440" t="str">
        <f>'様式４号（個表） '!O455</f>
        <v>令和７年12月</v>
      </c>
    </row>
    <row r="441" spans="1:15">
      <c r="A441" t="str">
        <f>'様式４号（個表） '!B456</f>
        <v/>
      </c>
      <c r="B441" t="str">
        <f>'様式４号（個表） '!C456</f>
        <v/>
      </c>
      <c r="C441" t="str">
        <f>'様式４号（個表） '!D456</f>
        <v/>
      </c>
      <c r="D441" t="str">
        <f>'様式４号（個表） '!E456</f>
        <v/>
      </c>
      <c r="E441" t="str">
        <f>'様式４号（個表） '!F456</f>
        <v/>
      </c>
      <c r="F441" t="str">
        <f>'様式第２号　基本情報入力シート'!AC493</f>
        <v/>
      </c>
      <c r="G441" t="str">
        <f>'様式４号（個表） '!G456</f>
        <v/>
      </c>
      <c r="H441" t="str">
        <f>'様式４号（個表） '!H456</f>
        <v/>
      </c>
      <c r="I441" t="str">
        <f>'様式４号（個表） '!I456</f>
        <v/>
      </c>
      <c r="J441">
        <f>'様式４号（個表） '!J456</f>
        <v>0</v>
      </c>
      <c r="K441">
        <f>'様式４号（個表） '!K456</f>
        <v>0</v>
      </c>
      <c r="L441">
        <f>'様式４号（個表） '!L456</f>
        <v>0</v>
      </c>
      <c r="M441" t="str">
        <f>'様式４号（個表） '!M456</f>
        <v/>
      </c>
      <c r="N441" t="str">
        <f>'様式４号（個表） '!N456</f>
        <v/>
      </c>
      <c r="O441" t="str">
        <f>'様式４号（個表） '!O456</f>
        <v>令和７年12月</v>
      </c>
    </row>
    <row r="442" spans="1:15">
      <c r="A442" t="str">
        <f>'様式４号（個表） '!B457</f>
        <v/>
      </c>
      <c r="B442" t="str">
        <f>'様式４号（個表） '!C457</f>
        <v/>
      </c>
      <c r="C442" t="str">
        <f>'様式４号（個表） '!D457</f>
        <v/>
      </c>
      <c r="D442" t="str">
        <f>'様式４号（個表） '!E457</f>
        <v/>
      </c>
      <c r="E442" t="str">
        <f>'様式４号（個表） '!F457</f>
        <v/>
      </c>
      <c r="F442" t="str">
        <f>'様式第２号　基本情報入力シート'!AC494</f>
        <v/>
      </c>
      <c r="G442" t="str">
        <f>'様式４号（個表） '!G457</f>
        <v/>
      </c>
      <c r="H442" t="str">
        <f>'様式４号（個表） '!H457</f>
        <v/>
      </c>
      <c r="I442" t="str">
        <f>'様式４号（個表） '!I457</f>
        <v/>
      </c>
      <c r="J442">
        <f>'様式４号（個表） '!J457</f>
        <v>0</v>
      </c>
      <c r="K442">
        <f>'様式４号（個表） '!K457</f>
        <v>0</v>
      </c>
      <c r="L442">
        <f>'様式４号（個表） '!L457</f>
        <v>0</v>
      </c>
      <c r="M442" t="str">
        <f>'様式４号（個表） '!M457</f>
        <v/>
      </c>
      <c r="N442" t="str">
        <f>'様式４号（個表） '!N457</f>
        <v/>
      </c>
      <c r="O442" t="str">
        <f>'様式４号（個表） '!O457</f>
        <v>令和７年12月</v>
      </c>
    </row>
    <row r="443" spans="1:15">
      <c r="A443" t="str">
        <f>'様式４号（個表） '!B458</f>
        <v/>
      </c>
      <c r="B443" t="str">
        <f>'様式４号（個表） '!C458</f>
        <v/>
      </c>
      <c r="C443" t="str">
        <f>'様式４号（個表） '!D458</f>
        <v/>
      </c>
      <c r="D443" t="str">
        <f>'様式４号（個表） '!E458</f>
        <v/>
      </c>
      <c r="E443" t="str">
        <f>'様式４号（個表） '!F458</f>
        <v/>
      </c>
      <c r="F443" t="str">
        <f>'様式第２号　基本情報入力シート'!AC495</f>
        <v/>
      </c>
      <c r="G443" t="str">
        <f>'様式４号（個表） '!G458</f>
        <v/>
      </c>
      <c r="H443" t="str">
        <f>'様式４号（個表） '!H458</f>
        <v/>
      </c>
      <c r="I443" t="str">
        <f>'様式４号（個表） '!I458</f>
        <v/>
      </c>
      <c r="J443">
        <f>'様式４号（個表） '!J458</f>
        <v>0</v>
      </c>
      <c r="K443">
        <f>'様式４号（個表） '!K458</f>
        <v>0</v>
      </c>
      <c r="L443">
        <f>'様式４号（個表） '!L458</f>
        <v>0</v>
      </c>
      <c r="M443" t="str">
        <f>'様式４号（個表） '!M458</f>
        <v/>
      </c>
      <c r="N443" t="str">
        <f>'様式４号（個表） '!N458</f>
        <v/>
      </c>
      <c r="O443" t="str">
        <f>'様式４号（個表） '!O458</f>
        <v>令和７年12月</v>
      </c>
    </row>
    <row r="444" spans="1:15">
      <c r="A444" t="str">
        <f>'様式４号（個表） '!B459</f>
        <v/>
      </c>
      <c r="B444" t="str">
        <f>'様式４号（個表） '!C459</f>
        <v/>
      </c>
      <c r="C444" t="str">
        <f>'様式４号（個表） '!D459</f>
        <v/>
      </c>
      <c r="D444" t="str">
        <f>'様式４号（個表） '!E459</f>
        <v/>
      </c>
      <c r="E444" t="str">
        <f>'様式４号（個表） '!F459</f>
        <v/>
      </c>
      <c r="F444" t="str">
        <f>'様式第２号　基本情報入力シート'!AC496</f>
        <v/>
      </c>
      <c r="G444" t="str">
        <f>'様式４号（個表） '!G459</f>
        <v/>
      </c>
      <c r="H444" t="str">
        <f>'様式４号（個表） '!H459</f>
        <v/>
      </c>
      <c r="I444" t="str">
        <f>'様式４号（個表） '!I459</f>
        <v/>
      </c>
      <c r="J444">
        <f>'様式４号（個表） '!J459</f>
        <v>0</v>
      </c>
      <c r="K444">
        <f>'様式４号（個表） '!K459</f>
        <v>0</v>
      </c>
      <c r="L444">
        <f>'様式４号（個表） '!L459</f>
        <v>0</v>
      </c>
      <c r="M444" t="str">
        <f>'様式４号（個表） '!M459</f>
        <v/>
      </c>
      <c r="N444" t="str">
        <f>'様式４号（個表） '!N459</f>
        <v/>
      </c>
      <c r="O444" t="str">
        <f>'様式４号（個表） '!O459</f>
        <v>令和７年12月</v>
      </c>
    </row>
    <row r="445" spans="1:15">
      <c r="A445" t="str">
        <f>'様式４号（個表） '!B460</f>
        <v/>
      </c>
      <c r="B445" t="str">
        <f>'様式４号（個表） '!C460</f>
        <v/>
      </c>
      <c r="C445" t="str">
        <f>'様式４号（個表） '!D460</f>
        <v/>
      </c>
      <c r="D445" t="str">
        <f>'様式４号（個表） '!E460</f>
        <v/>
      </c>
      <c r="E445" t="str">
        <f>'様式４号（個表） '!F460</f>
        <v/>
      </c>
      <c r="F445" t="str">
        <f>'様式第２号　基本情報入力シート'!AC497</f>
        <v/>
      </c>
      <c r="G445" t="str">
        <f>'様式４号（個表） '!G460</f>
        <v/>
      </c>
      <c r="H445" t="str">
        <f>'様式４号（個表） '!H460</f>
        <v/>
      </c>
      <c r="I445" t="str">
        <f>'様式４号（個表） '!I460</f>
        <v/>
      </c>
      <c r="J445">
        <f>'様式４号（個表） '!J460</f>
        <v>0</v>
      </c>
      <c r="K445">
        <f>'様式４号（個表） '!K460</f>
        <v>0</v>
      </c>
      <c r="L445">
        <f>'様式４号（個表） '!L460</f>
        <v>0</v>
      </c>
      <c r="M445" t="str">
        <f>'様式４号（個表） '!M460</f>
        <v/>
      </c>
      <c r="N445" t="str">
        <f>'様式４号（個表） '!N460</f>
        <v/>
      </c>
      <c r="O445" t="str">
        <f>'様式４号（個表） '!O460</f>
        <v>令和７年12月</v>
      </c>
    </row>
    <row r="446" spans="1:15">
      <c r="A446" t="str">
        <f>'様式４号（個表） '!B461</f>
        <v/>
      </c>
      <c r="B446" t="str">
        <f>'様式４号（個表） '!C461</f>
        <v/>
      </c>
      <c r="C446" t="str">
        <f>'様式４号（個表） '!D461</f>
        <v/>
      </c>
      <c r="D446" t="str">
        <f>'様式４号（個表） '!E461</f>
        <v/>
      </c>
      <c r="E446" t="str">
        <f>'様式４号（個表） '!F461</f>
        <v/>
      </c>
      <c r="F446" t="str">
        <f>'様式第２号　基本情報入力シート'!AC498</f>
        <v/>
      </c>
      <c r="G446" t="str">
        <f>'様式４号（個表） '!G461</f>
        <v/>
      </c>
      <c r="H446" t="str">
        <f>'様式４号（個表） '!H461</f>
        <v/>
      </c>
      <c r="I446" t="str">
        <f>'様式４号（個表） '!I461</f>
        <v/>
      </c>
      <c r="J446">
        <f>'様式４号（個表） '!J461</f>
        <v>0</v>
      </c>
      <c r="K446">
        <f>'様式４号（個表） '!K461</f>
        <v>0</v>
      </c>
      <c r="L446">
        <f>'様式４号（個表） '!L461</f>
        <v>0</v>
      </c>
      <c r="M446" t="str">
        <f>'様式４号（個表） '!M461</f>
        <v/>
      </c>
      <c r="N446" t="str">
        <f>'様式４号（個表） '!N461</f>
        <v/>
      </c>
      <c r="O446" t="str">
        <f>'様式４号（個表） '!O461</f>
        <v>令和７年12月</v>
      </c>
    </row>
    <row r="447" spans="1:15">
      <c r="A447" t="str">
        <f>'様式４号（個表） '!B462</f>
        <v/>
      </c>
      <c r="B447" t="str">
        <f>'様式４号（個表） '!C462</f>
        <v/>
      </c>
      <c r="C447" t="str">
        <f>'様式４号（個表） '!D462</f>
        <v/>
      </c>
      <c r="D447" t="str">
        <f>'様式４号（個表） '!E462</f>
        <v/>
      </c>
      <c r="E447" t="str">
        <f>'様式４号（個表） '!F462</f>
        <v/>
      </c>
      <c r="F447" t="str">
        <f>'様式第２号　基本情報入力シート'!AC499</f>
        <v/>
      </c>
      <c r="G447" t="str">
        <f>'様式４号（個表） '!G462</f>
        <v/>
      </c>
      <c r="H447" t="str">
        <f>'様式４号（個表） '!H462</f>
        <v/>
      </c>
      <c r="I447" t="str">
        <f>'様式４号（個表） '!I462</f>
        <v/>
      </c>
      <c r="J447">
        <f>'様式４号（個表） '!J462</f>
        <v>0</v>
      </c>
      <c r="K447">
        <f>'様式４号（個表） '!K462</f>
        <v>0</v>
      </c>
      <c r="L447">
        <f>'様式４号（個表） '!L462</f>
        <v>0</v>
      </c>
      <c r="M447" t="str">
        <f>'様式４号（個表） '!M462</f>
        <v/>
      </c>
      <c r="N447" t="str">
        <f>'様式４号（個表） '!N462</f>
        <v/>
      </c>
      <c r="O447" t="str">
        <f>'様式４号（個表） '!O462</f>
        <v>令和７年12月</v>
      </c>
    </row>
    <row r="448" spans="1:15">
      <c r="A448" t="str">
        <f>'様式４号（個表） '!B463</f>
        <v/>
      </c>
      <c r="B448" t="str">
        <f>'様式４号（個表） '!C463</f>
        <v/>
      </c>
      <c r="C448" t="str">
        <f>'様式４号（個表） '!D463</f>
        <v/>
      </c>
      <c r="D448" t="str">
        <f>'様式４号（個表） '!E463</f>
        <v/>
      </c>
      <c r="E448" t="str">
        <f>'様式４号（個表） '!F463</f>
        <v/>
      </c>
      <c r="F448" t="str">
        <f>'様式第２号　基本情報入力シート'!AC500</f>
        <v/>
      </c>
      <c r="G448" t="str">
        <f>'様式４号（個表） '!G463</f>
        <v/>
      </c>
      <c r="H448" t="str">
        <f>'様式４号（個表） '!H463</f>
        <v/>
      </c>
      <c r="I448" t="str">
        <f>'様式４号（個表） '!I463</f>
        <v/>
      </c>
      <c r="J448">
        <f>'様式４号（個表） '!J463</f>
        <v>0</v>
      </c>
      <c r="K448">
        <f>'様式４号（個表） '!K463</f>
        <v>0</v>
      </c>
      <c r="L448">
        <f>'様式４号（個表） '!L463</f>
        <v>0</v>
      </c>
      <c r="M448" t="str">
        <f>'様式４号（個表） '!M463</f>
        <v/>
      </c>
      <c r="N448" t="str">
        <f>'様式４号（個表） '!N463</f>
        <v/>
      </c>
      <c r="O448" t="str">
        <f>'様式４号（個表） '!O463</f>
        <v>令和７年12月</v>
      </c>
    </row>
    <row r="449" spans="1:15">
      <c r="A449" t="str">
        <f>'様式４号（個表） '!B464</f>
        <v/>
      </c>
      <c r="B449" t="str">
        <f>'様式４号（個表） '!C464</f>
        <v/>
      </c>
      <c r="C449" t="str">
        <f>'様式４号（個表） '!D464</f>
        <v/>
      </c>
      <c r="D449" t="str">
        <f>'様式４号（個表） '!E464</f>
        <v/>
      </c>
      <c r="E449" t="str">
        <f>'様式４号（個表） '!F464</f>
        <v/>
      </c>
      <c r="F449" t="str">
        <f>'様式第２号　基本情報入力シート'!AC501</f>
        <v/>
      </c>
      <c r="G449" t="str">
        <f>'様式４号（個表） '!G464</f>
        <v/>
      </c>
      <c r="H449" t="str">
        <f>'様式４号（個表） '!H464</f>
        <v/>
      </c>
      <c r="I449" t="str">
        <f>'様式４号（個表） '!I464</f>
        <v/>
      </c>
      <c r="J449">
        <f>'様式４号（個表） '!J464</f>
        <v>0</v>
      </c>
      <c r="K449">
        <f>'様式４号（個表） '!K464</f>
        <v>0</v>
      </c>
      <c r="L449">
        <f>'様式４号（個表） '!L464</f>
        <v>0</v>
      </c>
      <c r="M449" t="str">
        <f>'様式４号（個表） '!M464</f>
        <v/>
      </c>
      <c r="N449" t="str">
        <f>'様式４号（個表） '!N464</f>
        <v/>
      </c>
      <c r="O449" t="str">
        <f>'様式４号（個表） '!O464</f>
        <v>令和７年12月</v>
      </c>
    </row>
    <row r="450" spans="1:15">
      <c r="A450" t="str">
        <f>'様式４号（個表） '!B465</f>
        <v/>
      </c>
      <c r="B450" t="str">
        <f>'様式４号（個表） '!C465</f>
        <v/>
      </c>
      <c r="C450" t="str">
        <f>'様式４号（個表） '!D465</f>
        <v/>
      </c>
      <c r="D450" t="str">
        <f>'様式４号（個表） '!E465</f>
        <v/>
      </c>
      <c r="E450" t="str">
        <f>'様式４号（個表） '!F465</f>
        <v/>
      </c>
      <c r="F450" t="str">
        <f>'様式第２号　基本情報入力シート'!AC502</f>
        <v/>
      </c>
      <c r="G450" t="str">
        <f>'様式４号（個表） '!G465</f>
        <v/>
      </c>
      <c r="H450" t="str">
        <f>'様式４号（個表） '!H465</f>
        <v/>
      </c>
      <c r="I450" t="str">
        <f>'様式４号（個表） '!I465</f>
        <v/>
      </c>
      <c r="J450">
        <f>'様式４号（個表） '!J465</f>
        <v>0</v>
      </c>
      <c r="K450">
        <f>'様式４号（個表） '!K465</f>
        <v>0</v>
      </c>
      <c r="L450">
        <f>'様式４号（個表） '!L465</f>
        <v>0</v>
      </c>
      <c r="M450" t="str">
        <f>'様式４号（個表） '!M465</f>
        <v/>
      </c>
      <c r="N450" t="str">
        <f>'様式４号（個表） '!N465</f>
        <v/>
      </c>
      <c r="O450" t="str">
        <f>'様式４号（個表） '!O465</f>
        <v>令和７年12月</v>
      </c>
    </row>
    <row r="451" spans="1:15">
      <c r="A451" t="str">
        <f>'様式４号（個表） '!B466</f>
        <v/>
      </c>
      <c r="B451" t="str">
        <f>'様式４号（個表） '!C466</f>
        <v/>
      </c>
      <c r="C451" t="str">
        <f>'様式４号（個表） '!D466</f>
        <v/>
      </c>
      <c r="D451" t="str">
        <f>'様式４号（個表） '!E466</f>
        <v/>
      </c>
      <c r="E451" t="str">
        <f>'様式４号（個表） '!F466</f>
        <v/>
      </c>
      <c r="F451" t="str">
        <f>'様式第２号　基本情報入力シート'!AC503</f>
        <v/>
      </c>
      <c r="G451" t="str">
        <f>'様式４号（個表） '!G466</f>
        <v/>
      </c>
      <c r="H451" t="str">
        <f>'様式４号（個表） '!H466</f>
        <v/>
      </c>
      <c r="I451" t="str">
        <f>'様式４号（個表） '!I466</f>
        <v/>
      </c>
      <c r="J451">
        <f>'様式４号（個表） '!J466</f>
        <v>0</v>
      </c>
      <c r="K451">
        <f>'様式４号（個表） '!K466</f>
        <v>0</v>
      </c>
      <c r="L451">
        <f>'様式４号（個表） '!L466</f>
        <v>0</v>
      </c>
      <c r="M451" t="str">
        <f>'様式４号（個表） '!M466</f>
        <v/>
      </c>
      <c r="N451" t="str">
        <f>'様式４号（個表） '!N466</f>
        <v/>
      </c>
      <c r="O451" t="str">
        <f>'様式４号（個表） '!O466</f>
        <v>令和７年12月</v>
      </c>
    </row>
    <row r="452" spans="1:15">
      <c r="A452" t="str">
        <f>'様式４号（個表） '!B467</f>
        <v/>
      </c>
      <c r="B452" t="str">
        <f>'様式４号（個表） '!C467</f>
        <v/>
      </c>
      <c r="C452" t="str">
        <f>'様式４号（個表） '!D467</f>
        <v/>
      </c>
      <c r="D452" t="str">
        <f>'様式４号（個表） '!E467</f>
        <v/>
      </c>
      <c r="E452" t="str">
        <f>'様式４号（個表） '!F467</f>
        <v/>
      </c>
      <c r="F452" t="str">
        <f>'様式第２号　基本情報入力シート'!AC504</f>
        <v/>
      </c>
      <c r="G452" t="str">
        <f>'様式４号（個表） '!G467</f>
        <v/>
      </c>
      <c r="H452" t="str">
        <f>'様式４号（個表） '!H467</f>
        <v/>
      </c>
      <c r="I452" t="str">
        <f>'様式４号（個表） '!I467</f>
        <v/>
      </c>
      <c r="J452">
        <f>'様式４号（個表） '!J467</f>
        <v>0</v>
      </c>
      <c r="K452">
        <f>'様式４号（個表） '!K467</f>
        <v>0</v>
      </c>
      <c r="L452">
        <f>'様式４号（個表） '!L467</f>
        <v>0</v>
      </c>
      <c r="M452" t="str">
        <f>'様式４号（個表） '!M467</f>
        <v/>
      </c>
      <c r="N452" t="str">
        <f>'様式４号（個表） '!N467</f>
        <v/>
      </c>
      <c r="O452" t="str">
        <f>'様式４号（個表） '!O467</f>
        <v>令和７年12月</v>
      </c>
    </row>
    <row r="453" spans="1:15">
      <c r="A453" t="str">
        <f>'様式４号（個表） '!B468</f>
        <v/>
      </c>
      <c r="B453" t="str">
        <f>'様式４号（個表） '!C468</f>
        <v/>
      </c>
      <c r="C453" t="str">
        <f>'様式４号（個表） '!D468</f>
        <v/>
      </c>
      <c r="D453" t="str">
        <f>'様式４号（個表） '!E468</f>
        <v/>
      </c>
      <c r="E453" t="str">
        <f>'様式４号（個表） '!F468</f>
        <v/>
      </c>
      <c r="F453" t="str">
        <f>'様式第２号　基本情報入力シート'!AC505</f>
        <v/>
      </c>
      <c r="G453" t="str">
        <f>'様式４号（個表） '!G468</f>
        <v/>
      </c>
      <c r="H453" t="str">
        <f>'様式４号（個表） '!H468</f>
        <v/>
      </c>
      <c r="I453" t="str">
        <f>'様式４号（個表） '!I468</f>
        <v/>
      </c>
      <c r="J453">
        <f>'様式４号（個表） '!J468</f>
        <v>0</v>
      </c>
      <c r="K453">
        <f>'様式４号（個表） '!K468</f>
        <v>0</v>
      </c>
      <c r="L453">
        <f>'様式４号（個表） '!L468</f>
        <v>0</v>
      </c>
      <c r="M453" t="str">
        <f>'様式４号（個表） '!M468</f>
        <v/>
      </c>
      <c r="N453" t="str">
        <f>'様式４号（個表） '!N468</f>
        <v/>
      </c>
      <c r="O453" t="str">
        <f>'様式４号（個表） '!O468</f>
        <v>令和７年12月</v>
      </c>
    </row>
    <row r="454" spans="1:15">
      <c r="A454" t="str">
        <f>'様式４号（個表） '!B469</f>
        <v/>
      </c>
      <c r="B454" t="str">
        <f>'様式４号（個表） '!C469</f>
        <v/>
      </c>
      <c r="C454" t="str">
        <f>'様式４号（個表） '!D469</f>
        <v/>
      </c>
      <c r="D454" t="str">
        <f>'様式４号（個表） '!E469</f>
        <v/>
      </c>
      <c r="E454" t="str">
        <f>'様式４号（個表） '!F469</f>
        <v/>
      </c>
      <c r="F454" t="str">
        <f>'様式第２号　基本情報入力シート'!AC506</f>
        <v/>
      </c>
      <c r="G454" t="str">
        <f>'様式４号（個表） '!G469</f>
        <v/>
      </c>
      <c r="H454" t="str">
        <f>'様式４号（個表） '!H469</f>
        <v/>
      </c>
      <c r="I454" t="str">
        <f>'様式４号（個表） '!I469</f>
        <v/>
      </c>
      <c r="J454">
        <f>'様式４号（個表） '!J469</f>
        <v>0</v>
      </c>
      <c r="K454">
        <f>'様式４号（個表） '!K469</f>
        <v>0</v>
      </c>
      <c r="L454">
        <f>'様式４号（個表） '!L469</f>
        <v>0</v>
      </c>
      <c r="M454" t="str">
        <f>'様式４号（個表） '!M469</f>
        <v/>
      </c>
      <c r="N454" t="str">
        <f>'様式４号（個表） '!N469</f>
        <v/>
      </c>
      <c r="O454" t="str">
        <f>'様式４号（個表） '!O469</f>
        <v>令和７年12月</v>
      </c>
    </row>
    <row r="455" spans="1:15">
      <c r="A455" t="str">
        <f>'様式４号（個表） '!B470</f>
        <v/>
      </c>
      <c r="B455" t="str">
        <f>'様式４号（個表） '!C470</f>
        <v/>
      </c>
      <c r="C455" t="str">
        <f>'様式４号（個表） '!D470</f>
        <v/>
      </c>
      <c r="D455" t="str">
        <f>'様式４号（個表） '!E470</f>
        <v/>
      </c>
      <c r="E455" t="str">
        <f>'様式４号（個表） '!F470</f>
        <v/>
      </c>
      <c r="F455" t="str">
        <f>'様式第２号　基本情報入力シート'!AC507</f>
        <v/>
      </c>
      <c r="G455" t="str">
        <f>'様式４号（個表） '!G470</f>
        <v/>
      </c>
      <c r="H455" t="str">
        <f>'様式４号（個表） '!H470</f>
        <v/>
      </c>
      <c r="I455" t="str">
        <f>'様式４号（個表） '!I470</f>
        <v/>
      </c>
      <c r="J455">
        <f>'様式４号（個表） '!J470</f>
        <v>0</v>
      </c>
      <c r="K455">
        <f>'様式４号（個表） '!K470</f>
        <v>0</v>
      </c>
      <c r="L455">
        <f>'様式４号（個表） '!L470</f>
        <v>0</v>
      </c>
      <c r="M455" t="str">
        <f>'様式４号（個表） '!M470</f>
        <v/>
      </c>
      <c r="N455" t="str">
        <f>'様式４号（個表） '!N470</f>
        <v/>
      </c>
      <c r="O455" t="str">
        <f>'様式４号（個表） '!O470</f>
        <v>令和７年12月</v>
      </c>
    </row>
    <row r="456" spans="1:15">
      <c r="A456" t="str">
        <f>'様式４号（個表） '!B471</f>
        <v/>
      </c>
      <c r="B456" t="str">
        <f>'様式４号（個表） '!C471</f>
        <v/>
      </c>
      <c r="C456" t="str">
        <f>'様式４号（個表） '!D471</f>
        <v/>
      </c>
      <c r="D456" t="str">
        <f>'様式４号（個表） '!E471</f>
        <v/>
      </c>
      <c r="E456" t="str">
        <f>'様式４号（個表） '!F471</f>
        <v/>
      </c>
      <c r="F456" t="str">
        <f>'様式第２号　基本情報入力シート'!AC508</f>
        <v/>
      </c>
      <c r="G456" t="str">
        <f>'様式４号（個表） '!G471</f>
        <v/>
      </c>
      <c r="H456" t="str">
        <f>'様式４号（個表） '!H471</f>
        <v/>
      </c>
      <c r="I456" t="str">
        <f>'様式４号（個表） '!I471</f>
        <v/>
      </c>
      <c r="J456">
        <f>'様式４号（個表） '!J471</f>
        <v>0</v>
      </c>
      <c r="K456">
        <f>'様式４号（個表） '!K471</f>
        <v>0</v>
      </c>
      <c r="L456">
        <f>'様式４号（個表） '!L471</f>
        <v>0</v>
      </c>
      <c r="M456" t="str">
        <f>'様式４号（個表） '!M471</f>
        <v/>
      </c>
      <c r="N456" t="str">
        <f>'様式４号（個表） '!N471</f>
        <v/>
      </c>
      <c r="O456" t="str">
        <f>'様式４号（個表） '!O471</f>
        <v>令和７年12月</v>
      </c>
    </row>
    <row r="457" spans="1:15">
      <c r="A457" t="str">
        <f>'様式４号（個表） '!B472</f>
        <v/>
      </c>
      <c r="B457" t="str">
        <f>'様式４号（個表） '!C472</f>
        <v/>
      </c>
      <c r="C457" t="str">
        <f>'様式４号（個表） '!D472</f>
        <v/>
      </c>
      <c r="D457" t="str">
        <f>'様式４号（個表） '!E472</f>
        <v/>
      </c>
      <c r="E457" t="str">
        <f>'様式４号（個表） '!F472</f>
        <v/>
      </c>
      <c r="F457" t="str">
        <f>'様式第２号　基本情報入力シート'!AC509</f>
        <v/>
      </c>
      <c r="G457" t="str">
        <f>'様式４号（個表） '!G472</f>
        <v/>
      </c>
      <c r="H457" t="str">
        <f>'様式４号（個表） '!H472</f>
        <v/>
      </c>
      <c r="I457" t="str">
        <f>'様式４号（個表） '!I472</f>
        <v/>
      </c>
      <c r="J457">
        <f>'様式４号（個表） '!J472</f>
        <v>0</v>
      </c>
      <c r="K457">
        <f>'様式４号（個表） '!K472</f>
        <v>0</v>
      </c>
      <c r="L457">
        <f>'様式４号（個表） '!L472</f>
        <v>0</v>
      </c>
      <c r="M457" t="str">
        <f>'様式４号（個表） '!M472</f>
        <v/>
      </c>
      <c r="N457" t="str">
        <f>'様式４号（個表） '!N472</f>
        <v/>
      </c>
      <c r="O457" t="str">
        <f>'様式４号（個表） '!O472</f>
        <v>令和７年12月</v>
      </c>
    </row>
    <row r="458" spans="1:15">
      <c r="A458" t="str">
        <f>'様式４号（個表） '!B473</f>
        <v/>
      </c>
      <c r="B458" t="str">
        <f>'様式４号（個表） '!C473</f>
        <v/>
      </c>
      <c r="C458" t="str">
        <f>'様式４号（個表） '!D473</f>
        <v/>
      </c>
      <c r="D458" t="str">
        <f>'様式４号（個表） '!E473</f>
        <v/>
      </c>
      <c r="E458" t="str">
        <f>'様式４号（個表） '!F473</f>
        <v/>
      </c>
      <c r="F458" t="str">
        <f>'様式第２号　基本情報入力シート'!AC510</f>
        <v/>
      </c>
      <c r="G458" t="str">
        <f>'様式４号（個表） '!G473</f>
        <v/>
      </c>
      <c r="H458" t="str">
        <f>'様式４号（個表） '!H473</f>
        <v/>
      </c>
      <c r="I458" t="str">
        <f>'様式４号（個表） '!I473</f>
        <v/>
      </c>
      <c r="J458">
        <f>'様式４号（個表） '!J473</f>
        <v>0</v>
      </c>
      <c r="K458">
        <f>'様式４号（個表） '!K473</f>
        <v>0</v>
      </c>
      <c r="L458">
        <f>'様式４号（個表） '!L473</f>
        <v>0</v>
      </c>
      <c r="M458" t="str">
        <f>'様式４号（個表） '!M473</f>
        <v/>
      </c>
      <c r="N458" t="str">
        <f>'様式４号（個表） '!N473</f>
        <v/>
      </c>
      <c r="O458" t="str">
        <f>'様式４号（個表） '!O473</f>
        <v>令和７年12月</v>
      </c>
    </row>
    <row r="459" spans="1:15">
      <c r="A459" t="str">
        <f>'様式４号（個表） '!B474</f>
        <v/>
      </c>
      <c r="B459" t="str">
        <f>'様式４号（個表） '!C474</f>
        <v/>
      </c>
      <c r="C459" t="str">
        <f>'様式４号（個表） '!D474</f>
        <v/>
      </c>
      <c r="D459" t="str">
        <f>'様式４号（個表） '!E474</f>
        <v/>
      </c>
      <c r="E459" t="str">
        <f>'様式４号（個表） '!F474</f>
        <v/>
      </c>
      <c r="F459" t="str">
        <f>'様式第２号　基本情報入力シート'!AC511</f>
        <v/>
      </c>
      <c r="G459" t="str">
        <f>'様式４号（個表） '!G474</f>
        <v/>
      </c>
      <c r="H459" t="str">
        <f>'様式４号（個表） '!H474</f>
        <v/>
      </c>
      <c r="I459" t="str">
        <f>'様式４号（個表） '!I474</f>
        <v/>
      </c>
      <c r="J459">
        <f>'様式４号（個表） '!J474</f>
        <v>0</v>
      </c>
      <c r="K459">
        <f>'様式４号（個表） '!K474</f>
        <v>0</v>
      </c>
      <c r="L459">
        <f>'様式４号（個表） '!L474</f>
        <v>0</v>
      </c>
      <c r="M459" t="str">
        <f>'様式４号（個表） '!M474</f>
        <v/>
      </c>
      <c r="N459" t="str">
        <f>'様式４号（個表） '!N474</f>
        <v/>
      </c>
      <c r="O459" t="str">
        <f>'様式４号（個表） '!O474</f>
        <v>令和７年12月</v>
      </c>
    </row>
    <row r="460" spans="1:15">
      <c r="A460" t="str">
        <f>'様式４号（個表） '!B475</f>
        <v/>
      </c>
      <c r="B460" t="str">
        <f>'様式４号（個表） '!C475</f>
        <v/>
      </c>
      <c r="C460" t="str">
        <f>'様式４号（個表） '!D475</f>
        <v/>
      </c>
      <c r="D460" t="str">
        <f>'様式４号（個表） '!E475</f>
        <v/>
      </c>
      <c r="E460" t="str">
        <f>'様式４号（個表） '!F475</f>
        <v/>
      </c>
      <c r="F460" t="str">
        <f>'様式第２号　基本情報入力シート'!AC512</f>
        <v/>
      </c>
      <c r="G460" t="str">
        <f>'様式４号（個表） '!G475</f>
        <v/>
      </c>
      <c r="H460" t="str">
        <f>'様式４号（個表） '!H475</f>
        <v/>
      </c>
      <c r="I460" t="str">
        <f>'様式４号（個表） '!I475</f>
        <v/>
      </c>
      <c r="J460">
        <f>'様式４号（個表） '!J475</f>
        <v>0</v>
      </c>
      <c r="K460">
        <f>'様式４号（個表） '!K475</f>
        <v>0</v>
      </c>
      <c r="L460">
        <f>'様式４号（個表） '!L475</f>
        <v>0</v>
      </c>
      <c r="M460" t="str">
        <f>'様式４号（個表） '!M475</f>
        <v/>
      </c>
      <c r="N460" t="str">
        <f>'様式４号（個表） '!N475</f>
        <v/>
      </c>
      <c r="O460" t="str">
        <f>'様式４号（個表） '!O475</f>
        <v>令和７年12月</v>
      </c>
    </row>
    <row r="461" spans="1:15">
      <c r="A461" t="str">
        <f>'様式４号（個表） '!B476</f>
        <v/>
      </c>
      <c r="B461" t="str">
        <f>'様式４号（個表） '!C476</f>
        <v/>
      </c>
      <c r="C461" t="str">
        <f>'様式４号（個表） '!D476</f>
        <v/>
      </c>
      <c r="D461" t="str">
        <f>'様式４号（個表） '!E476</f>
        <v/>
      </c>
      <c r="E461" t="str">
        <f>'様式４号（個表） '!F476</f>
        <v/>
      </c>
      <c r="F461" t="str">
        <f>'様式第２号　基本情報入力シート'!AC513</f>
        <v/>
      </c>
      <c r="G461" t="str">
        <f>'様式４号（個表） '!G476</f>
        <v/>
      </c>
      <c r="H461" t="str">
        <f>'様式４号（個表） '!H476</f>
        <v/>
      </c>
      <c r="I461" t="str">
        <f>'様式４号（個表） '!I476</f>
        <v/>
      </c>
      <c r="J461">
        <f>'様式４号（個表） '!J476</f>
        <v>0</v>
      </c>
      <c r="K461">
        <f>'様式４号（個表） '!K476</f>
        <v>0</v>
      </c>
      <c r="L461">
        <f>'様式４号（個表） '!L476</f>
        <v>0</v>
      </c>
      <c r="M461" t="str">
        <f>'様式４号（個表） '!M476</f>
        <v/>
      </c>
      <c r="N461" t="str">
        <f>'様式４号（個表） '!N476</f>
        <v/>
      </c>
      <c r="O461" t="str">
        <f>'様式４号（個表） '!O476</f>
        <v>令和７年12月</v>
      </c>
    </row>
    <row r="462" spans="1:15">
      <c r="A462" t="str">
        <f>'様式４号（個表） '!B477</f>
        <v/>
      </c>
      <c r="B462" t="str">
        <f>'様式４号（個表） '!C477</f>
        <v/>
      </c>
      <c r="C462" t="str">
        <f>'様式４号（個表） '!D477</f>
        <v/>
      </c>
      <c r="D462" t="str">
        <f>'様式４号（個表） '!E477</f>
        <v/>
      </c>
      <c r="E462" t="str">
        <f>'様式４号（個表） '!F477</f>
        <v/>
      </c>
      <c r="F462" t="str">
        <f>'様式第２号　基本情報入力シート'!AC514</f>
        <v/>
      </c>
      <c r="G462" t="str">
        <f>'様式４号（個表） '!G477</f>
        <v/>
      </c>
      <c r="H462" t="str">
        <f>'様式４号（個表） '!H477</f>
        <v/>
      </c>
      <c r="I462" t="str">
        <f>'様式４号（個表） '!I477</f>
        <v/>
      </c>
      <c r="J462">
        <f>'様式４号（個表） '!J477</f>
        <v>0</v>
      </c>
      <c r="K462">
        <f>'様式４号（個表） '!K477</f>
        <v>0</v>
      </c>
      <c r="L462">
        <f>'様式４号（個表） '!L477</f>
        <v>0</v>
      </c>
      <c r="M462" t="str">
        <f>'様式４号（個表） '!M477</f>
        <v/>
      </c>
      <c r="N462" t="str">
        <f>'様式４号（個表） '!N477</f>
        <v/>
      </c>
      <c r="O462" t="str">
        <f>'様式４号（個表） '!O477</f>
        <v>令和７年12月</v>
      </c>
    </row>
    <row r="463" spans="1:15">
      <c r="A463" t="str">
        <f>'様式４号（個表） '!B478</f>
        <v/>
      </c>
      <c r="B463" t="str">
        <f>'様式４号（個表） '!C478</f>
        <v/>
      </c>
      <c r="C463" t="str">
        <f>'様式４号（個表） '!D478</f>
        <v/>
      </c>
      <c r="D463" t="str">
        <f>'様式４号（個表） '!E478</f>
        <v/>
      </c>
      <c r="E463" t="str">
        <f>'様式４号（個表） '!F478</f>
        <v/>
      </c>
      <c r="F463" t="str">
        <f>'様式第２号　基本情報入力シート'!AC515</f>
        <v/>
      </c>
      <c r="G463" t="str">
        <f>'様式４号（個表） '!G478</f>
        <v/>
      </c>
      <c r="H463" t="str">
        <f>'様式４号（個表） '!H478</f>
        <v/>
      </c>
      <c r="I463" t="str">
        <f>'様式４号（個表） '!I478</f>
        <v/>
      </c>
      <c r="J463">
        <f>'様式４号（個表） '!J478</f>
        <v>0</v>
      </c>
      <c r="K463">
        <f>'様式４号（個表） '!K478</f>
        <v>0</v>
      </c>
      <c r="L463">
        <f>'様式４号（個表） '!L478</f>
        <v>0</v>
      </c>
      <c r="M463" t="str">
        <f>'様式４号（個表） '!M478</f>
        <v/>
      </c>
      <c r="N463" t="str">
        <f>'様式４号（個表） '!N478</f>
        <v/>
      </c>
      <c r="O463" t="str">
        <f>'様式４号（個表） '!O478</f>
        <v>令和７年12月</v>
      </c>
    </row>
    <row r="464" spans="1:15">
      <c r="A464" t="str">
        <f>'様式４号（個表） '!B479</f>
        <v/>
      </c>
      <c r="B464" t="str">
        <f>'様式４号（個表） '!C479</f>
        <v/>
      </c>
      <c r="C464" t="str">
        <f>'様式４号（個表） '!D479</f>
        <v/>
      </c>
      <c r="D464" t="str">
        <f>'様式４号（個表） '!E479</f>
        <v/>
      </c>
      <c r="E464" t="str">
        <f>'様式４号（個表） '!F479</f>
        <v/>
      </c>
      <c r="F464" t="str">
        <f>'様式第２号　基本情報入力シート'!AC516</f>
        <v/>
      </c>
      <c r="G464" t="str">
        <f>'様式４号（個表） '!G479</f>
        <v/>
      </c>
      <c r="H464" t="str">
        <f>'様式４号（個表） '!H479</f>
        <v/>
      </c>
      <c r="I464" t="str">
        <f>'様式４号（個表） '!I479</f>
        <v/>
      </c>
      <c r="J464">
        <f>'様式４号（個表） '!J479</f>
        <v>0</v>
      </c>
      <c r="K464">
        <f>'様式４号（個表） '!K479</f>
        <v>0</v>
      </c>
      <c r="L464">
        <f>'様式４号（個表） '!L479</f>
        <v>0</v>
      </c>
      <c r="M464" t="str">
        <f>'様式４号（個表） '!M479</f>
        <v/>
      </c>
      <c r="N464" t="str">
        <f>'様式４号（個表） '!N479</f>
        <v/>
      </c>
      <c r="O464" t="str">
        <f>'様式４号（個表） '!O479</f>
        <v>令和７年12月</v>
      </c>
    </row>
    <row r="465" spans="1:15">
      <c r="A465" t="str">
        <f>'様式４号（個表） '!B480</f>
        <v/>
      </c>
      <c r="B465" t="str">
        <f>'様式４号（個表） '!C480</f>
        <v/>
      </c>
      <c r="C465" t="str">
        <f>'様式４号（個表） '!D480</f>
        <v/>
      </c>
      <c r="D465" t="str">
        <f>'様式４号（個表） '!E480</f>
        <v/>
      </c>
      <c r="E465" t="str">
        <f>'様式４号（個表） '!F480</f>
        <v/>
      </c>
      <c r="F465" t="str">
        <f>'様式第２号　基本情報入力シート'!AC517</f>
        <v/>
      </c>
      <c r="G465" t="str">
        <f>'様式４号（個表） '!G480</f>
        <v/>
      </c>
      <c r="H465" t="str">
        <f>'様式４号（個表） '!H480</f>
        <v/>
      </c>
      <c r="I465" t="str">
        <f>'様式４号（個表） '!I480</f>
        <v/>
      </c>
      <c r="J465">
        <f>'様式４号（個表） '!J480</f>
        <v>0</v>
      </c>
      <c r="K465">
        <f>'様式４号（個表） '!K480</f>
        <v>0</v>
      </c>
      <c r="L465">
        <f>'様式４号（個表） '!L480</f>
        <v>0</v>
      </c>
      <c r="M465" t="str">
        <f>'様式４号（個表） '!M480</f>
        <v/>
      </c>
      <c r="N465" t="str">
        <f>'様式４号（個表） '!N480</f>
        <v/>
      </c>
      <c r="O465" t="str">
        <f>'様式４号（個表） '!O480</f>
        <v>令和７年12月</v>
      </c>
    </row>
    <row r="466" spans="1:15">
      <c r="A466" t="str">
        <f>'様式４号（個表） '!B481</f>
        <v/>
      </c>
      <c r="B466" t="str">
        <f>'様式４号（個表） '!C481</f>
        <v/>
      </c>
      <c r="C466" t="str">
        <f>'様式４号（個表） '!D481</f>
        <v/>
      </c>
      <c r="D466" t="str">
        <f>'様式４号（個表） '!E481</f>
        <v/>
      </c>
      <c r="E466" t="str">
        <f>'様式４号（個表） '!F481</f>
        <v/>
      </c>
      <c r="F466" t="str">
        <f>'様式第２号　基本情報入力シート'!AC518</f>
        <v/>
      </c>
      <c r="G466" t="str">
        <f>'様式４号（個表） '!G481</f>
        <v/>
      </c>
      <c r="H466" t="str">
        <f>'様式４号（個表） '!H481</f>
        <v/>
      </c>
      <c r="I466" t="str">
        <f>'様式４号（個表） '!I481</f>
        <v/>
      </c>
      <c r="J466">
        <f>'様式４号（個表） '!J481</f>
        <v>0</v>
      </c>
      <c r="K466">
        <f>'様式４号（個表） '!K481</f>
        <v>0</v>
      </c>
      <c r="L466">
        <f>'様式４号（個表） '!L481</f>
        <v>0</v>
      </c>
      <c r="M466" t="str">
        <f>'様式４号（個表） '!M481</f>
        <v/>
      </c>
      <c r="N466" t="str">
        <f>'様式４号（個表） '!N481</f>
        <v/>
      </c>
      <c r="O466" t="str">
        <f>'様式４号（個表） '!O481</f>
        <v>令和７年12月</v>
      </c>
    </row>
    <row r="467" spans="1:15">
      <c r="A467" t="str">
        <f>'様式４号（個表） '!B482</f>
        <v/>
      </c>
      <c r="B467" t="str">
        <f>'様式４号（個表） '!C482</f>
        <v/>
      </c>
      <c r="C467" t="str">
        <f>'様式４号（個表） '!D482</f>
        <v/>
      </c>
      <c r="D467" t="str">
        <f>'様式４号（個表） '!E482</f>
        <v/>
      </c>
      <c r="E467" t="str">
        <f>'様式４号（個表） '!F482</f>
        <v/>
      </c>
      <c r="F467" t="str">
        <f>'様式第２号　基本情報入力シート'!AC519</f>
        <v/>
      </c>
      <c r="G467" t="str">
        <f>'様式４号（個表） '!G482</f>
        <v/>
      </c>
      <c r="H467" t="str">
        <f>'様式４号（個表） '!H482</f>
        <v/>
      </c>
      <c r="I467" t="str">
        <f>'様式４号（個表） '!I482</f>
        <v/>
      </c>
      <c r="J467">
        <f>'様式４号（個表） '!J482</f>
        <v>0</v>
      </c>
      <c r="K467">
        <f>'様式４号（個表） '!K482</f>
        <v>0</v>
      </c>
      <c r="L467">
        <f>'様式４号（個表） '!L482</f>
        <v>0</v>
      </c>
      <c r="M467" t="str">
        <f>'様式４号（個表） '!M482</f>
        <v/>
      </c>
      <c r="N467" t="str">
        <f>'様式４号（個表） '!N482</f>
        <v/>
      </c>
      <c r="O467" t="str">
        <f>'様式４号（個表） '!O482</f>
        <v>令和７年12月</v>
      </c>
    </row>
    <row r="468" spans="1:15">
      <c r="A468" t="str">
        <f>'様式４号（個表） '!B483</f>
        <v/>
      </c>
      <c r="B468" t="str">
        <f>'様式４号（個表） '!C483</f>
        <v/>
      </c>
      <c r="C468" t="str">
        <f>'様式４号（個表） '!D483</f>
        <v/>
      </c>
      <c r="D468" t="str">
        <f>'様式４号（個表） '!E483</f>
        <v/>
      </c>
      <c r="E468" t="str">
        <f>'様式４号（個表） '!F483</f>
        <v/>
      </c>
      <c r="F468" t="str">
        <f>'様式第２号　基本情報入力シート'!AC520</f>
        <v/>
      </c>
      <c r="G468" t="str">
        <f>'様式４号（個表） '!G483</f>
        <v/>
      </c>
      <c r="H468" t="str">
        <f>'様式４号（個表） '!H483</f>
        <v/>
      </c>
      <c r="I468" t="str">
        <f>'様式４号（個表） '!I483</f>
        <v/>
      </c>
      <c r="J468">
        <f>'様式４号（個表） '!J483</f>
        <v>0</v>
      </c>
      <c r="K468">
        <f>'様式４号（個表） '!K483</f>
        <v>0</v>
      </c>
      <c r="L468">
        <f>'様式４号（個表） '!L483</f>
        <v>0</v>
      </c>
      <c r="M468" t="str">
        <f>'様式４号（個表） '!M483</f>
        <v/>
      </c>
      <c r="N468" t="str">
        <f>'様式４号（個表） '!N483</f>
        <v/>
      </c>
      <c r="O468" t="str">
        <f>'様式４号（個表） '!O483</f>
        <v>令和７年12月</v>
      </c>
    </row>
    <row r="469" spans="1:15">
      <c r="A469" t="str">
        <f>'様式４号（個表） '!B484</f>
        <v/>
      </c>
      <c r="B469" t="str">
        <f>'様式４号（個表） '!C484</f>
        <v/>
      </c>
      <c r="C469" t="str">
        <f>'様式４号（個表） '!D484</f>
        <v/>
      </c>
      <c r="D469" t="str">
        <f>'様式４号（個表） '!E484</f>
        <v/>
      </c>
      <c r="E469" t="str">
        <f>'様式４号（個表） '!F484</f>
        <v/>
      </c>
      <c r="F469" t="str">
        <f>'様式第２号　基本情報入力シート'!AC521</f>
        <v/>
      </c>
      <c r="G469" t="str">
        <f>'様式４号（個表） '!G484</f>
        <v/>
      </c>
      <c r="H469" t="str">
        <f>'様式４号（個表） '!H484</f>
        <v/>
      </c>
      <c r="I469" t="str">
        <f>'様式４号（個表） '!I484</f>
        <v/>
      </c>
      <c r="J469">
        <f>'様式４号（個表） '!J484</f>
        <v>0</v>
      </c>
      <c r="K469">
        <f>'様式４号（個表） '!K484</f>
        <v>0</v>
      </c>
      <c r="L469">
        <f>'様式４号（個表） '!L484</f>
        <v>0</v>
      </c>
      <c r="M469" t="str">
        <f>'様式４号（個表） '!M484</f>
        <v/>
      </c>
      <c r="N469" t="str">
        <f>'様式４号（個表） '!N484</f>
        <v/>
      </c>
      <c r="O469" t="str">
        <f>'様式４号（個表） '!O484</f>
        <v>令和７年12月</v>
      </c>
    </row>
    <row r="470" spans="1:15">
      <c r="A470" t="str">
        <f>'様式４号（個表） '!B485</f>
        <v/>
      </c>
      <c r="B470" t="str">
        <f>'様式４号（個表） '!C485</f>
        <v/>
      </c>
      <c r="C470" t="str">
        <f>'様式４号（個表） '!D485</f>
        <v/>
      </c>
      <c r="D470" t="str">
        <f>'様式４号（個表） '!E485</f>
        <v/>
      </c>
      <c r="E470" t="str">
        <f>'様式４号（個表） '!F485</f>
        <v/>
      </c>
      <c r="F470" t="str">
        <f>'様式第２号　基本情報入力シート'!AC522</f>
        <v/>
      </c>
      <c r="G470" t="str">
        <f>'様式４号（個表） '!G485</f>
        <v/>
      </c>
      <c r="H470" t="str">
        <f>'様式４号（個表） '!H485</f>
        <v/>
      </c>
      <c r="I470" t="str">
        <f>'様式４号（個表） '!I485</f>
        <v/>
      </c>
      <c r="J470">
        <f>'様式４号（個表） '!J485</f>
        <v>0</v>
      </c>
      <c r="K470">
        <f>'様式４号（個表） '!K485</f>
        <v>0</v>
      </c>
      <c r="L470">
        <f>'様式４号（個表） '!L485</f>
        <v>0</v>
      </c>
      <c r="M470" t="str">
        <f>'様式４号（個表） '!M485</f>
        <v/>
      </c>
      <c r="N470" t="str">
        <f>'様式４号（個表） '!N485</f>
        <v/>
      </c>
      <c r="O470" t="str">
        <f>'様式４号（個表） '!O485</f>
        <v>令和７年12月</v>
      </c>
    </row>
    <row r="471" spans="1:15">
      <c r="A471" t="str">
        <f>'様式４号（個表） '!B486</f>
        <v/>
      </c>
      <c r="B471" t="str">
        <f>'様式４号（個表） '!C486</f>
        <v/>
      </c>
      <c r="C471" t="str">
        <f>'様式４号（個表） '!D486</f>
        <v/>
      </c>
      <c r="D471" t="str">
        <f>'様式４号（個表） '!E486</f>
        <v/>
      </c>
      <c r="E471" t="str">
        <f>'様式４号（個表） '!F486</f>
        <v/>
      </c>
      <c r="F471" t="str">
        <f>'様式第２号　基本情報入力シート'!AC523</f>
        <v/>
      </c>
      <c r="G471" t="str">
        <f>'様式４号（個表） '!G486</f>
        <v/>
      </c>
      <c r="H471" t="str">
        <f>'様式４号（個表） '!H486</f>
        <v/>
      </c>
      <c r="I471" t="str">
        <f>'様式４号（個表） '!I486</f>
        <v/>
      </c>
      <c r="J471">
        <f>'様式４号（個表） '!J486</f>
        <v>0</v>
      </c>
      <c r="K471">
        <f>'様式４号（個表） '!K486</f>
        <v>0</v>
      </c>
      <c r="L471">
        <f>'様式４号（個表） '!L486</f>
        <v>0</v>
      </c>
      <c r="M471" t="str">
        <f>'様式４号（個表） '!M486</f>
        <v/>
      </c>
      <c r="N471" t="str">
        <f>'様式４号（個表） '!N486</f>
        <v/>
      </c>
      <c r="O471" t="str">
        <f>'様式４号（個表） '!O486</f>
        <v>令和７年12月</v>
      </c>
    </row>
    <row r="472" spans="1:15">
      <c r="A472" t="str">
        <f>'様式４号（個表） '!B487</f>
        <v/>
      </c>
      <c r="B472" t="str">
        <f>'様式４号（個表） '!C487</f>
        <v/>
      </c>
      <c r="C472" t="str">
        <f>'様式４号（個表） '!D487</f>
        <v/>
      </c>
      <c r="D472" t="str">
        <f>'様式４号（個表） '!E487</f>
        <v/>
      </c>
      <c r="E472" t="str">
        <f>'様式４号（個表） '!F487</f>
        <v/>
      </c>
      <c r="F472" t="str">
        <f>'様式第２号　基本情報入力シート'!AC524</f>
        <v/>
      </c>
      <c r="G472" t="str">
        <f>'様式４号（個表） '!G487</f>
        <v/>
      </c>
      <c r="H472" t="str">
        <f>'様式４号（個表） '!H487</f>
        <v/>
      </c>
      <c r="I472" t="str">
        <f>'様式４号（個表） '!I487</f>
        <v/>
      </c>
      <c r="J472">
        <f>'様式４号（個表） '!J487</f>
        <v>0</v>
      </c>
      <c r="K472">
        <f>'様式４号（個表） '!K487</f>
        <v>0</v>
      </c>
      <c r="L472">
        <f>'様式４号（個表） '!L487</f>
        <v>0</v>
      </c>
      <c r="M472" t="str">
        <f>'様式４号（個表） '!M487</f>
        <v/>
      </c>
      <c r="N472" t="str">
        <f>'様式４号（個表） '!N487</f>
        <v/>
      </c>
      <c r="O472" t="str">
        <f>'様式４号（個表） '!O487</f>
        <v>令和７年12月</v>
      </c>
    </row>
    <row r="473" spans="1:15">
      <c r="A473" t="str">
        <f>'様式４号（個表） '!B488</f>
        <v/>
      </c>
      <c r="B473" t="str">
        <f>'様式４号（個表） '!C488</f>
        <v/>
      </c>
      <c r="C473" t="str">
        <f>'様式４号（個表） '!D488</f>
        <v/>
      </c>
      <c r="D473" t="str">
        <f>'様式４号（個表） '!E488</f>
        <v/>
      </c>
      <c r="E473" t="str">
        <f>'様式４号（個表） '!F488</f>
        <v/>
      </c>
      <c r="F473" t="str">
        <f>'様式第２号　基本情報入力シート'!AC525</f>
        <v/>
      </c>
      <c r="G473" t="str">
        <f>'様式４号（個表） '!G488</f>
        <v/>
      </c>
      <c r="H473" t="str">
        <f>'様式４号（個表） '!H488</f>
        <v/>
      </c>
      <c r="I473" t="str">
        <f>'様式４号（個表） '!I488</f>
        <v/>
      </c>
      <c r="J473">
        <f>'様式４号（個表） '!J488</f>
        <v>0</v>
      </c>
      <c r="K473">
        <f>'様式４号（個表） '!K488</f>
        <v>0</v>
      </c>
      <c r="L473">
        <f>'様式４号（個表） '!L488</f>
        <v>0</v>
      </c>
      <c r="M473" t="str">
        <f>'様式４号（個表） '!M488</f>
        <v/>
      </c>
      <c r="N473" t="str">
        <f>'様式４号（個表） '!N488</f>
        <v/>
      </c>
      <c r="O473" t="str">
        <f>'様式４号（個表） '!O488</f>
        <v>令和７年12月</v>
      </c>
    </row>
    <row r="474" spans="1:15">
      <c r="A474" t="str">
        <f>'様式４号（個表） '!B489</f>
        <v/>
      </c>
      <c r="B474" t="str">
        <f>'様式４号（個表） '!C489</f>
        <v/>
      </c>
      <c r="C474" t="str">
        <f>'様式４号（個表） '!D489</f>
        <v/>
      </c>
      <c r="D474" t="str">
        <f>'様式４号（個表） '!E489</f>
        <v/>
      </c>
      <c r="E474" t="str">
        <f>'様式４号（個表） '!F489</f>
        <v/>
      </c>
      <c r="F474" t="str">
        <f>'様式第２号　基本情報入力シート'!AC526</f>
        <v/>
      </c>
      <c r="G474" t="str">
        <f>'様式４号（個表） '!G489</f>
        <v/>
      </c>
      <c r="H474" t="str">
        <f>'様式４号（個表） '!H489</f>
        <v/>
      </c>
      <c r="I474" t="str">
        <f>'様式４号（個表） '!I489</f>
        <v/>
      </c>
      <c r="J474">
        <f>'様式４号（個表） '!J489</f>
        <v>0</v>
      </c>
      <c r="K474">
        <f>'様式４号（個表） '!K489</f>
        <v>0</v>
      </c>
      <c r="L474">
        <f>'様式４号（個表） '!L489</f>
        <v>0</v>
      </c>
      <c r="M474" t="str">
        <f>'様式４号（個表） '!M489</f>
        <v/>
      </c>
      <c r="N474" t="str">
        <f>'様式４号（個表） '!N489</f>
        <v/>
      </c>
      <c r="O474" t="str">
        <f>'様式４号（個表） '!O489</f>
        <v>令和７年12月</v>
      </c>
    </row>
    <row r="475" spans="1:15">
      <c r="A475" t="str">
        <f>'様式４号（個表） '!B490</f>
        <v/>
      </c>
      <c r="B475" t="str">
        <f>'様式４号（個表） '!C490</f>
        <v/>
      </c>
      <c r="C475" t="str">
        <f>'様式４号（個表） '!D490</f>
        <v/>
      </c>
      <c r="D475" t="str">
        <f>'様式４号（個表） '!E490</f>
        <v/>
      </c>
      <c r="E475" t="str">
        <f>'様式４号（個表） '!F490</f>
        <v/>
      </c>
      <c r="F475" t="str">
        <f>'様式第２号　基本情報入力シート'!AC527</f>
        <v/>
      </c>
      <c r="G475" t="str">
        <f>'様式４号（個表） '!G490</f>
        <v/>
      </c>
      <c r="H475" t="str">
        <f>'様式４号（個表） '!H490</f>
        <v/>
      </c>
      <c r="I475" t="str">
        <f>'様式４号（個表） '!I490</f>
        <v/>
      </c>
      <c r="J475">
        <f>'様式４号（個表） '!J490</f>
        <v>0</v>
      </c>
      <c r="K475">
        <f>'様式４号（個表） '!K490</f>
        <v>0</v>
      </c>
      <c r="L475">
        <f>'様式４号（個表） '!L490</f>
        <v>0</v>
      </c>
      <c r="M475" t="str">
        <f>'様式４号（個表） '!M490</f>
        <v/>
      </c>
      <c r="N475" t="str">
        <f>'様式４号（個表） '!N490</f>
        <v/>
      </c>
      <c r="O475" t="str">
        <f>'様式４号（個表） '!O490</f>
        <v>令和７年12月</v>
      </c>
    </row>
    <row r="476" spans="1:15">
      <c r="A476" t="str">
        <f>'様式４号（個表） '!B491</f>
        <v/>
      </c>
      <c r="B476" t="str">
        <f>'様式４号（個表） '!C491</f>
        <v/>
      </c>
      <c r="C476" t="str">
        <f>'様式４号（個表） '!D491</f>
        <v/>
      </c>
      <c r="D476" t="str">
        <f>'様式４号（個表） '!E491</f>
        <v/>
      </c>
      <c r="E476" t="str">
        <f>'様式４号（個表） '!F491</f>
        <v/>
      </c>
      <c r="F476" t="str">
        <f>'様式第２号　基本情報入力シート'!AC528</f>
        <v/>
      </c>
      <c r="G476" t="str">
        <f>'様式４号（個表） '!G491</f>
        <v/>
      </c>
      <c r="H476" t="str">
        <f>'様式４号（個表） '!H491</f>
        <v/>
      </c>
      <c r="I476" t="str">
        <f>'様式４号（個表） '!I491</f>
        <v/>
      </c>
      <c r="J476">
        <f>'様式４号（個表） '!J491</f>
        <v>0</v>
      </c>
      <c r="K476">
        <f>'様式４号（個表） '!K491</f>
        <v>0</v>
      </c>
      <c r="L476">
        <f>'様式４号（個表） '!L491</f>
        <v>0</v>
      </c>
      <c r="M476" t="str">
        <f>'様式４号（個表） '!M491</f>
        <v/>
      </c>
      <c r="N476" t="str">
        <f>'様式４号（個表） '!N491</f>
        <v/>
      </c>
      <c r="O476" t="str">
        <f>'様式４号（個表） '!O491</f>
        <v>令和７年12月</v>
      </c>
    </row>
    <row r="477" spans="1:15">
      <c r="A477" t="str">
        <f>'様式４号（個表） '!B492</f>
        <v/>
      </c>
      <c r="B477" t="str">
        <f>'様式４号（個表） '!C492</f>
        <v/>
      </c>
      <c r="C477" t="str">
        <f>'様式４号（個表） '!D492</f>
        <v/>
      </c>
      <c r="D477" t="str">
        <f>'様式４号（個表） '!E492</f>
        <v/>
      </c>
      <c r="E477" t="str">
        <f>'様式４号（個表） '!F492</f>
        <v/>
      </c>
      <c r="F477" t="str">
        <f>'様式第２号　基本情報入力シート'!AC529</f>
        <v/>
      </c>
      <c r="G477" t="str">
        <f>'様式４号（個表） '!G492</f>
        <v/>
      </c>
      <c r="H477" t="str">
        <f>'様式４号（個表） '!H492</f>
        <v/>
      </c>
      <c r="I477" t="str">
        <f>'様式４号（個表） '!I492</f>
        <v/>
      </c>
      <c r="J477">
        <f>'様式４号（個表） '!J492</f>
        <v>0</v>
      </c>
      <c r="K477">
        <f>'様式４号（個表） '!K492</f>
        <v>0</v>
      </c>
      <c r="L477">
        <f>'様式４号（個表） '!L492</f>
        <v>0</v>
      </c>
      <c r="M477" t="str">
        <f>'様式４号（個表） '!M492</f>
        <v/>
      </c>
      <c r="N477" t="str">
        <f>'様式４号（個表） '!N492</f>
        <v/>
      </c>
      <c r="O477" t="str">
        <f>'様式４号（個表） '!O492</f>
        <v>令和７年12月</v>
      </c>
    </row>
    <row r="478" spans="1:15">
      <c r="A478" t="str">
        <f>'様式４号（個表） '!B493</f>
        <v/>
      </c>
      <c r="B478" t="str">
        <f>'様式４号（個表） '!C493</f>
        <v/>
      </c>
      <c r="C478" t="str">
        <f>'様式４号（個表） '!D493</f>
        <v/>
      </c>
      <c r="D478" t="str">
        <f>'様式４号（個表） '!E493</f>
        <v/>
      </c>
      <c r="E478" t="str">
        <f>'様式４号（個表） '!F493</f>
        <v/>
      </c>
      <c r="F478" t="str">
        <f>'様式第２号　基本情報入力シート'!AC530</f>
        <v/>
      </c>
      <c r="G478" t="str">
        <f>'様式４号（個表） '!G493</f>
        <v/>
      </c>
      <c r="H478" t="str">
        <f>'様式４号（個表） '!H493</f>
        <v/>
      </c>
      <c r="I478" t="str">
        <f>'様式４号（個表） '!I493</f>
        <v/>
      </c>
      <c r="J478">
        <f>'様式４号（個表） '!J493</f>
        <v>0</v>
      </c>
      <c r="K478">
        <f>'様式４号（個表） '!K493</f>
        <v>0</v>
      </c>
      <c r="L478">
        <f>'様式４号（個表） '!L493</f>
        <v>0</v>
      </c>
      <c r="M478" t="str">
        <f>'様式４号（個表） '!M493</f>
        <v/>
      </c>
      <c r="N478" t="str">
        <f>'様式４号（個表） '!N493</f>
        <v/>
      </c>
      <c r="O478" t="str">
        <f>'様式４号（個表） '!O493</f>
        <v>令和７年12月</v>
      </c>
    </row>
    <row r="479" spans="1:15">
      <c r="A479" t="str">
        <f>'様式４号（個表） '!B494</f>
        <v/>
      </c>
      <c r="B479" t="str">
        <f>'様式４号（個表） '!C494</f>
        <v/>
      </c>
      <c r="C479" t="str">
        <f>'様式４号（個表） '!D494</f>
        <v/>
      </c>
      <c r="D479" t="str">
        <f>'様式４号（個表） '!E494</f>
        <v/>
      </c>
      <c r="E479" t="str">
        <f>'様式４号（個表） '!F494</f>
        <v/>
      </c>
      <c r="F479" t="str">
        <f>'様式第２号　基本情報入力シート'!AC531</f>
        <v/>
      </c>
      <c r="G479" t="str">
        <f>'様式４号（個表） '!G494</f>
        <v/>
      </c>
      <c r="H479" t="str">
        <f>'様式４号（個表） '!H494</f>
        <v/>
      </c>
      <c r="I479" t="str">
        <f>'様式４号（個表） '!I494</f>
        <v/>
      </c>
      <c r="J479">
        <f>'様式４号（個表） '!J494</f>
        <v>0</v>
      </c>
      <c r="K479">
        <f>'様式４号（個表） '!K494</f>
        <v>0</v>
      </c>
      <c r="L479">
        <f>'様式４号（個表） '!L494</f>
        <v>0</v>
      </c>
      <c r="M479" t="str">
        <f>'様式４号（個表） '!M494</f>
        <v/>
      </c>
      <c r="N479" t="str">
        <f>'様式４号（個表） '!N494</f>
        <v/>
      </c>
      <c r="O479" t="str">
        <f>'様式４号（個表） '!O494</f>
        <v>令和７年12月</v>
      </c>
    </row>
    <row r="480" spans="1:15">
      <c r="A480" t="str">
        <f>'様式４号（個表） '!B495</f>
        <v/>
      </c>
      <c r="B480" t="str">
        <f>'様式４号（個表） '!C495</f>
        <v/>
      </c>
      <c r="C480" t="str">
        <f>'様式４号（個表） '!D495</f>
        <v/>
      </c>
      <c r="D480" t="str">
        <f>'様式４号（個表） '!E495</f>
        <v/>
      </c>
      <c r="E480" t="str">
        <f>'様式４号（個表） '!F495</f>
        <v/>
      </c>
      <c r="F480" t="str">
        <f>'様式第２号　基本情報入力シート'!AC532</f>
        <v/>
      </c>
      <c r="G480" t="str">
        <f>'様式４号（個表） '!G495</f>
        <v/>
      </c>
      <c r="H480" t="str">
        <f>'様式４号（個表） '!H495</f>
        <v/>
      </c>
      <c r="I480" t="str">
        <f>'様式４号（個表） '!I495</f>
        <v/>
      </c>
      <c r="J480">
        <f>'様式４号（個表） '!J495</f>
        <v>0</v>
      </c>
      <c r="K480">
        <f>'様式４号（個表） '!K495</f>
        <v>0</v>
      </c>
      <c r="L480">
        <f>'様式４号（個表） '!L495</f>
        <v>0</v>
      </c>
      <c r="M480" t="str">
        <f>'様式４号（個表） '!M495</f>
        <v/>
      </c>
      <c r="N480" t="str">
        <f>'様式４号（個表） '!N495</f>
        <v/>
      </c>
      <c r="O480" t="str">
        <f>'様式４号（個表） '!O495</f>
        <v>令和７年12月</v>
      </c>
    </row>
    <row r="481" spans="1:15">
      <c r="A481" t="str">
        <f>'様式４号（個表） '!B496</f>
        <v/>
      </c>
      <c r="B481" t="str">
        <f>'様式４号（個表） '!C496</f>
        <v/>
      </c>
      <c r="C481" t="str">
        <f>'様式４号（個表） '!D496</f>
        <v/>
      </c>
      <c r="D481" t="str">
        <f>'様式４号（個表） '!E496</f>
        <v/>
      </c>
      <c r="E481" t="str">
        <f>'様式４号（個表） '!F496</f>
        <v/>
      </c>
      <c r="F481" t="str">
        <f>'様式第２号　基本情報入力シート'!AC533</f>
        <v/>
      </c>
      <c r="G481" t="str">
        <f>'様式４号（個表） '!G496</f>
        <v/>
      </c>
      <c r="H481" t="str">
        <f>'様式４号（個表） '!H496</f>
        <v/>
      </c>
      <c r="I481" t="str">
        <f>'様式４号（個表） '!I496</f>
        <v/>
      </c>
      <c r="J481">
        <f>'様式４号（個表） '!J496</f>
        <v>0</v>
      </c>
      <c r="K481">
        <f>'様式４号（個表） '!K496</f>
        <v>0</v>
      </c>
      <c r="L481">
        <f>'様式４号（個表） '!L496</f>
        <v>0</v>
      </c>
      <c r="M481" t="str">
        <f>'様式４号（個表） '!M496</f>
        <v/>
      </c>
      <c r="N481" t="str">
        <f>'様式４号（個表） '!N496</f>
        <v/>
      </c>
      <c r="O481" t="str">
        <f>'様式４号（個表） '!O496</f>
        <v>令和７年12月</v>
      </c>
    </row>
    <row r="482" spans="1:15">
      <c r="A482" t="str">
        <f>'様式４号（個表） '!B497</f>
        <v/>
      </c>
      <c r="B482" t="str">
        <f>'様式４号（個表） '!C497</f>
        <v/>
      </c>
      <c r="C482" t="str">
        <f>'様式４号（個表） '!D497</f>
        <v/>
      </c>
      <c r="D482" t="str">
        <f>'様式４号（個表） '!E497</f>
        <v/>
      </c>
      <c r="E482" t="str">
        <f>'様式４号（個表） '!F497</f>
        <v/>
      </c>
      <c r="F482" t="str">
        <f>'様式第２号　基本情報入力シート'!AC534</f>
        <v/>
      </c>
      <c r="G482" t="str">
        <f>'様式４号（個表） '!G497</f>
        <v/>
      </c>
      <c r="H482" t="str">
        <f>'様式４号（個表） '!H497</f>
        <v/>
      </c>
      <c r="I482" t="str">
        <f>'様式４号（個表） '!I497</f>
        <v/>
      </c>
      <c r="J482">
        <f>'様式４号（個表） '!J497</f>
        <v>0</v>
      </c>
      <c r="K482">
        <f>'様式４号（個表） '!K497</f>
        <v>0</v>
      </c>
      <c r="L482">
        <f>'様式４号（個表） '!L497</f>
        <v>0</v>
      </c>
      <c r="M482" t="str">
        <f>'様式４号（個表） '!M497</f>
        <v/>
      </c>
      <c r="N482" t="str">
        <f>'様式４号（個表） '!N497</f>
        <v/>
      </c>
      <c r="O482" t="str">
        <f>'様式４号（個表） '!O497</f>
        <v>令和７年12月</v>
      </c>
    </row>
    <row r="483" spans="1:15">
      <c r="A483" t="str">
        <f>'様式４号（個表） '!B498</f>
        <v/>
      </c>
      <c r="B483" t="str">
        <f>'様式４号（個表） '!C498</f>
        <v/>
      </c>
      <c r="C483" t="str">
        <f>'様式４号（個表） '!D498</f>
        <v/>
      </c>
      <c r="D483" t="str">
        <f>'様式４号（個表） '!E498</f>
        <v/>
      </c>
      <c r="E483" t="str">
        <f>'様式４号（個表） '!F498</f>
        <v/>
      </c>
      <c r="F483" t="str">
        <f>'様式第２号　基本情報入力シート'!AC535</f>
        <v/>
      </c>
      <c r="G483" t="str">
        <f>'様式４号（個表） '!G498</f>
        <v/>
      </c>
      <c r="H483" t="str">
        <f>'様式４号（個表） '!H498</f>
        <v/>
      </c>
      <c r="I483" t="str">
        <f>'様式４号（個表） '!I498</f>
        <v/>
      </c>
      <c r="J483">
        <f>'様式４号（個表） '!J498</f>
        <v>0</v>
      </c>
      <c r="K483">
        <f>'様式４号（個表） '!K498</f>
        <v>0</v>
      </c>
      <c r="L483">
        <f>'様式４号（個表） '!L498</f>
        <v>0</v>
      </c>
      <c r="M483" t="str">
        <f>'様式４号（個表） '!M498</f>
        <v/>
      </c>
      <c r="N483" t="str">
        <f>'様式４号（個表） '!N498</f>
        <v/>
      </c>
      <c r="O483" t="str">
        <f>'様式４号（個表） '!O498</f>
        <v>令和７年12月</v>
      </c>
    </row>
    <row r="484" spans="1:15">
      <c r="A484" t="str">
        <f>'様式４号（個表） '!B499</f>
        <v/>
      </c>
      <c r="B484" t="str">
        <f>'様式４号（個表） '!C499</f>
        <v/>
      </c>
      <c r="C484" t="str">
        <f>'様式４号（個表） '!D499</f>
        <v/>
      </c>
      <c r="D484" t="str">
        <f>'様式４号（個表） '!E499</f>
        <v/>
      </c>
      <c r="E484" t="str">
        <f>'様式４号（個表） '!F499</f>
        <v/>
      </c>
      <c r="F484" t="str">
        <f>'様式第２号　基本情報入力シート'!AC536</f>
        <v/>
      </c>
      <c r="G484" t="str">
        <f>'様式４号（個表） '!G499</f>
        <v/>
      </c>
      <c r="H484" t="str">
        <f>'様式４号（個表） '!H499</f>
        <v/>
      </c>
      <c r="I484" t="str">
        <f>'様式４号（個表） '!I499</f>
        <v/>
      </c>
      <c r="J484">
        <f>'様式４号（個表） '!J499</f>
        <v>0</v>
      </c>
      <c r="K484">
        <f>'様式４号（個表） '!K499</f>
        <v>0</v>
      </c>
      <c r="L484">
        <f>'様式４号（個表） '!L499</f>
        <v>0</v>
      </c>
      <c r="M484" t="str">
        <f>'様式４号（個表） '!M499</f>
        <v/>
      </c>
      <c r="N484" t="str">
        <f>'様式４号（個表） '!N499</f>
        <v/>
      </c>
      <c r="O484" t="str">
        <f>'様式４号（個表） '!O499</f>
        <v>令和７年12月</v>
      </c>
    </row>
    <row r="485" spans="1:15">
      <c r="A485" t="str">
        <f>'様式４号（個表） '!B500</f>
        <v/>
      </c>
      <c r="B485" t="str">
        <f>'様式４号（個表） '!C500</f>
        <v/>
      </c>
      <c r="C485" t="str">
        <f>'様式４号（個表） '!D500</f>
        <v/>
      </c>
      <c r="D485" t="str">
        <f>'様式４号（個表） '!E500</f>
        <v/>
      </c>
      <c r="E485" t="str">
        <f>'様式４号（個表） '!F500</f>
        <v/>
      </c>
      <c r="F485" t="str">
        <f>'様式第２号　基本情報入力シート'!AC537</f>
        <v/>
      </c>
      <c r="G485" t="str">
        <f>'様式４号（個表） '!G500</f>
        <v/>
      </c>
      <c r="H485" t="str">
        <f>'様式４号（個表） '!H500</f>
        <v/>
      </c>
      <c r="I485" t="str">
        <f>'様式４号（個表） '!I500</f>
        <v/>
      </c>
      <c r="J485">
        <f>'様式４号（個表） '!J500</f>
        <v>0</v>
      </c>
      <c r="K485">
        <f>'様式４号（個表） '!K500</f>
        <v>0</v>
      </c>
      <c r="L485">
        <f>'様式４号（個表） '!L500</f>
        <v>0</v>
      </c>
      <c r="M485" t="str">
        <f>'様式４号（個表） '!M500</f>
        <v/>
      </c>
      <c r="N485" t="str">
        <f>'様式４号（個表） '!N500</f>
        <v/>
      </c>
      <c r="O485" t="str">
        <f>'様式４号（個表） '!O500</f>
        <v>令和７年12月</v>
      </c>
    </row>
    <row r="486" spans="1:15">
      <c r="A486" t="str">
        <f>'様式４号（個表） '!B501</f>
        <v/>
      </c>
      <c r="B486" t="str">
        <f>'様式４号（個表） '!C501</f>
        <v/>
      </c>
      <c r="C486" t="str">
        <f>'様式４号（個表） '!D501</f>
        <v/>
      </c>
      <c r="D486" t="str">
        <f>'様式４号（個表） '!E501</f>
        <v/>
      </c>
      <c r="E486" t="str">
        <f>'様式４号（個表） '!F501</f>
        <v/>
      </c>
      <c r="F486" t="str">
        <f>'様式第２号　基本情報入力シート'!AC538</f>
        <v/>
      </c>
      <c r="G486" t="str">
        <f>'様式４号（個表） '!G501</f>
        <v/>
      </c>
      <c r="H486" t="str">
        <f>'様式４号（個表） '!H501</f>
        <v/>
      </c>
      <c r="I486" t="str">
        <f>'様式４号（個表） '!I501</f>
        <v/>
      </c>
      <c r="J486">
        <f>'様式４号（個表） '!J501</f>
        <v>0</v>
      </c>
      <c r="K486">
        <f>'様式４号（個表） '!K501</f>
        <v>0</v>
      </c>
      <c r="L486">
        <f>'様式４号（個表） '!L501</f>
        <v>0</v>
      </c>
      <c r="M486" t="str">
        <f>'様式４号（個表） '!M501</f>
        <v/>
      </c>
      <c r="N486" t="str">
        <f>'様式４号（個表） '!N501</f>
        <v/>
      </c>
      <c r="O486" t="str">
        <f>'様式４号（個表） '!O501</f>
        <v>令和７年12月</v>
      </c>
    </row>
    <row r="487" spans="1:15">
      <c r="A487" t="str">
        <f>'様式４号（個表） '!B502</f>
        <v/>
      </c>
      <c r="B487" t="str">
        <f>'様式４号（個表） '!C502</f>
        <v/>
      </c>
      <c r="C487" t="str">
        <f>'様式４号（個表） '!D502</f>
        <v/>
      </c>
      <c r="D487" t="str">
        <f>'様式４号（個表） '!E502</f>
        <v/>
      </c>
      <c r="E487" t="str">
        <f>'様式４号（個表） '!F502</f>
        <v/>
      </c>
      <c r="F487" t="str">
        <f>'様式第２号　基本情報入力シート'!AC539</f>
        <v/>
      </c>
      <c r="G487" t="str">
        <f>'様式４号（個表） '!G502</f>
        <v/>
      </c>
      <c r="H487" t="str">
        <f>'様式４号（個表） '!H502</f>
        <v/>
      </c>
      <c r="I487" t="str">
        <f>'様式４号（個表） '!I502</f>
        <v/>
      </c>
      <c r="J487">
        <f>'様式４号（個表） '!J502</f>
        <v>0</v>
      </c>
      <c r="K487">
        <f>'様式４号（個表） '!K502</f>
        <v>0</v>
      </c>
      <c r="L487">
        <f>'様式４号（個表） '!L502</f>
        <v>0</v>
      </c>
      <c r="M487" t="str">
        <f>'様式４号（個表） '!M502</f>
        <v/>
      </c>
      <c r="N487" t="str">
        <f>'様式４号（個表） '!N502</f>
        <v/>
      </c>
      <c r="O487" t="str">
        <f>'様式４号（個表） '!O502</f>
        <v>令和７年12月</v>
      </c>
    </row>
    <row r="488" spans="1:15">
      <c r="A488" t="str">
        <f>'様式４号（個表） '!B503</f>
        <v/>
      </c>
      <c r="B488" t="str">
        <f>'様式４号（個表） '!C503</f>
        <v/>
      </c>
      <c r="C488" t="str">
        <f>'様式４号（個表） '!D503</f>
        <v/>
      </c>
      <c r="D488" t="str">
        <f>'様式４号（個表） '!E503</f>
        <v/>
      </c>
      <c r="E488" t="str">
        <f>'様式４号（個表） '!F503</f>
        <v/>
      </c>
      <c r="F488" t="str">
        <f>'様式第２号　基本情報入力シート'!AC540</f>
        <v/>
      </c>
      <c r="G488" t="str">
        <f>'様式４号（個表） '!G503</f>
        <v/>
      </c>
      <c r="H488" t="str">
        <f>'様式４号（個表） '!H503</f>
        <v/>
      </c>
      <c r="I488" t="str">
        <f>'様式４号（個表） '!I503</f>
        <v/>
      </c>
      <c r="J488">
        <f>'様式４号（個表） '!J503</f>
        <v>0</v>
      </c>
      <c r="K488">
        <f>'様式４号（個表） '!K503</f>
        <v>0</v>
      </c>
      <c r="L488">
        <f>'様式４号（個表） '!L503</f>
        <v>0</v>
      </c>
      <c r="M488" t="str">
        <f>'様式４号（個表） '!M503</f>
        <v/>
      </c>
      <c r="N488" t="str">
        <f>'様式４号（個表） '!N503</f>
        <v/>
      </c>
      <c r="O488" t="str">
        <f>'様式４号（個表） '!O503</f>
        <v>令和７年12月</v>
      </c>
    </row>
    <row r="489" spans="1:15">
      <c r="A489" t="str">
        <f>'様式４号（個表） '!B504</f>
        <v/>
      </c>
      <c r="B489" t="str">
        <f>'様式４号（個表） '!C504</f>
        <v/>
      </c>
      <c r="C489" t="str">
        <f>'様式４号（個表） '!D504</f>
        <v/>
      </c>
      <c r="D489" t="str">
        <f>'様式４号（個表） '!E504</f>
        <v/>
      </c>
      <c r="E489" t="str">
        <f>'様式４号（個表） '!F504</f>
        <v/>
      </c>
      <c r="F489" t="str">
        <f>'様式第２号　基本情報入力シート'!AC541</f>
        <v/>
      </c>
      <c r="G489" t="str">
        <f>'様式４号（個表） '!G504</f>
        <v/>
      </c>
      <c r="H489" t="str">
        <f>'様式４号（個表） '!H504</f>
        <v/>
      </c>
      <c r="I489" t="str">
        <f>'様式４号（個表） '!I504</f>
        <v/>
      </c>
      <c r="J489">
        <f>'様式４号（個表） '!J504</f>
        <v>0</v>
      </c>
      <c r="K489">
        <f>'様式４号（個表） '!K504</f>
        <v>0</v>
      </c>
      <c r="L489">
        <f>'様式４号（個表） '!L504</f>
        <v>0</v>
      </c>
      <c r="M489" t="str">
        <f>'様式４号（個表） '!M504</f>
        <v/>
      </c>
      <c r="N489" t="str">
        <f>'様式４号（個表） '!N504</f>
        <v/>
      </c>
      <c r="O489" t="str">
        <f>'様式４号（個表） '!O504</f>
        <v>令和７年12月</v>
      </c>
    </row>
    <row r="490" spans="1:15">
      <c r="A490" t="str">
        <f>'様式４号（個表） '!B505</f>
        <v/>
      </c>
      <c r="B490" t="str">
        <f>'様式４号（個表） '!C505</f>
        <v/>
      </c>
      <c r="C490" t="str">
        <f>'様式４号（個表） '!D505</f>
        <v/>
      </c>
      <c r="D490" t="str">
        <f>'様式４号（個表） '!E505</f>
        <v/>
      </c>
      <c r="E490" t="str">
        <f>'様式４号（個表） '!F505</f>
        <v/>
      </c>
      <c r="F490" t="str">
        <f>'様式第２号　基本情報入力シート'!AC542</f>
        <v/>
      </c>
      <c r="G490" t="str">
        <f>'様式４号（個表） '!G505</f>
        <v/>
      </c>
      <c r="H490" t="str">
        <f>'様式４号（個表） '!H505</f>
        <v/>
      </c>
      <c r="I490" t="str">
        <f>'様式４号（個表） '!I505</f>
        <v/>
      </c>
      <c r="J490">
        <f>'様式４号（個表） '!J505</f>
        <v>0</v>
      </c>
      <c r="K490">
        <f>'様式４号（個表） '!K505</f>
        <v>0</v>
      </c>
      <c r="L490">
        <f>'様式４号（個表） '!L505</f>
        <v>0</v>
      </c>
      <c r="M490" t="str">
        <f>'様式４号（個表） '!M505</f>
        <v/>
      </c>
      <c r="N490" t="str">
        <f>'様式４号（個表） '!N505</f>
        <v/>
      </c>
      <c r="O490" t="str">
        <f>'様式４号（個表） '!O505</f>
        <v>令和７年12月</v>
      </c>
    </row>
    <row r="491" spans="1:15">
      <c r="A491" t="str">
        <f>'様式４号（個表） '!B506</f>
        <v/>
      </c>
      <c r="B491" t="str">
        <f>'様式４号（個表） '!C506</f>
        <v/>
      </c>
      <c r="C491" t="str">
        <f>'様式４号（個表） '!D506</f>
        <v/>
      </c>
      <c r="D491" t="str">
        <f>'様式４号（個表） '!E506</f>
        <v/>
      </c>
      <c r="E491" t="str">
        <f>'様式４号（個表） '!F506</f>
        <v/>
      </c>
      <c r="F491" t="str">
        <f>'様式第２号　基本情報入力シート'!AC543</f>
        <v/>
      </c>
      <c r="G491" t="str">
        <f>'様式４号（個表） '!G506</f>
        <v/>
      </c>
      <c r="H491" t="str">
        <f>'様式４号（個表） '!H506</f>
        <v/>
      </c>
      <c r="I491" t="str">
        <f>'様式４号（個表） '!I506</f>
        <v/>
      </c>
      <c r="J491">
        <f>'様式４号（個表） '!J506</f>
        <v>0</v>
      </c>
      <c r="K491">
        <f>'様式４号（個表） '!K506</f>
        <v>0</v>
      </c>
      <c r="L491">
        <f>'様式４号（個表） '!L506</f>
        <v>0</v>
      </c>
      <c r="M491" t="str">
        <f>'様式４号（個表） '!M506</f>
        <v/>
      </c>
      <c r="N491" t="str">
        <f>'様式４号（個表） '!N506</f>
        <v/>
      </c>
      <c r="O491" t="str">
        <f>'様式４号（個表） '!O506</f>
        <v>令和７年12月</v>
      </c>
    </row>
    <row r="492" spans="1:15">
      <c r="A492" t="str">
        <f>'様式４号（個表） '!B507</f>
        <v/>
      </c>
      <c r="B492" t="str">
        <f>'様式４号（個表） '!C507</f>
        <v/>
      </c>
      <c r="C492" t="str">
        <f>'様式４号（個表） '!D507</f>
        <v/>
      </c>
      <c r="D492" t="str">
        <f>'様式４号（個表） '!E507</f>
        <v/>
      </c>
      <c r="E492" t="str">
        <f>'様式４号（個表） '!F507</f>
        <v/>
      </c>
      <c r="F492" t="str">
        <f>'様式第２号　基本情報入力シート'!AC544</f>
        <v/>
      </c>
      <c r="G492" t="str">
        <f>'様式４号（個表） '!G507</f>
        <v/>
      </c>
      <c r="H492" t="str">
        <f>'様式４号（個表） '!H507</f>
        <v/>
      </c>
      <c r="I492" t="str">
        <f>'様式４号（個表） '!I507</f>
        <v/>
      </c>
      <c r="J492">
        <f>'様式４号（個表） '!J507</f>
        <v>0</v>
      </c>
      <c r="K492">
        <f>'様式４号（個表） '!K507</f>
        <v>0</v>
      </c>
      <c r="L492">
        <f>'様式４号（個表） '!L507</f>
        <v>0</v>
      </c>
      <c r="M492" t="str">
        <f>'様式４号（個表） '!M507</f>
        <v/>
      </c>
      <c r="N492" t="str">
        <f>'様式４号（個表） '!N507</f>
        <v/>
      </c>
      <c r="O492" t="str">
        <f>'様式４号（個表） '!O507</f>
        <v>令和７年12月</v>
      </c>
    </row>
    <row r="493" spans="1:15">
      <c r="A493" t="str">
        <f>'様式４号（個表） '!B508</f>
        <v/>
      </c>
      <c r="B493" t="str">
        <f>'様式４号（個表） '!C508</f>
        <v/>
      </c>
      <c r="C493" t="str">
        <f>'様式４号（個表） '!D508</f>
        <v/>
      </c>
      <c r="D493" t="str">
        <f>'様式４号（個表） '!E508</f>
        <v/>
      </c>
      <c r="E493" t="str">
        <f>'様式４号（個表） '!F508</f>
        <v/>
      </c>
      <c r="F493" t="str">
        <f>'様式第２号　基本情報入力シート'!AC545</f>
        <v/>
      </c>
      <c r="G493" t="str">
        <f>'様式４号（個表） '!G508</f>
        <v/>
      </c>
      <c r="H493" t="str">
        <f>'様式４号（個表） '!H508</f>
        <v/>
      </c>
      <c r="I493" t="str">
        <f>'様式４号（個表） '!I508</f>
        <v/>
      </c>
      <c r="J493">
        <f>'様式４号（個表） '!J508</f>
        <v>0</v>
      </c>
      <c r="K493">
        <f>'様式４号（個表） '!K508</f>
        <v>0</v>
      </c>
      <c r="L493">
        <f>'様式４号（個表） '!L508</f>
        <v>0</v>
      </c>
      <c r="M493" t="str">
        <f>'様式４号（個表） '!M508</f>
        <v/>
      </c>
      <c r="N493" t="str">
        <f>'様式４号（個表） '!N508</f>
        <v/>
      </c>
      <c r="O493" t="str">
        <f>'様式４号（個表） '!O508</f>
        <v>令和７年12月</v>
      </c>
    </row>
    <row r="494" spans="1:15">
      <c r="A494" t="str">
        <f>'様式４号（個表） '!B509</f>
        <v/>
      </c>
      <c r="B494" t="str">
        <f>'様式４号（個表） '!C509</f>
        <v/>
      </c>
      <c r="C494" t="str">
        <f>'様式４号（個表） '!D509</f>
        <v/>
      </c>
      <c r="D494" t="str">
        <f>'様式４号（個表） '!E509</f>
        <v/>
      </c>
      <c r="E494" t="str">
        <f>'様式４号（個表） '!F509</f>
        <v/>
      </c>
      <c r="F494" t="str">
        <f>'様式第２号　基本情報入力シート'!AC546</f>
        <v/>
      </c>
      <c r="G494" t="str">
        <f>'様式４号（個表） '!G509</f>
        <v/>
      </c>
      <c r="H494" t="str">
        <f>'様式４号（個表） '!H509</f>
        <v/>
      </c>
      <c r="I494" t="str">
        <f>'様式４号（個表） '!I509</f>
        <v/>
      </c>
      <c r="J494">
        <f>'様式４号（個表） '!J509</f>
        <v>0</v>
      </c>
      <c r="K494">
        <f>'様式４号（個表） '!K509</f>
        <v>0</v>
      </c>
      <c r="L494">
        <f>'様式４号（個表） '!L509</f>
        <v>0</v>
      </c>
      <c r="M494" t="str">
        <f>'様式４号（個表） '!M509</f>
        <v/>
      </c>
      <c r="N494" t="str">
        <f>'様式４号（個表） '!N509</f>
        <v/>
      </c>
      <c r="O494" t="str">
        <f>'様式４号（個表） '!O509</f>
        <v>令和７年12月</v>
      </c>
    </row>
    <row r="495" spans="1:15">
      <c r="A495" t="str">
        <f>'様式４号（個表） '!B510</f>
        <v/>
      </c>
      <c r="B495" t="str">
        <f>'様式４号（個表） '!C510</f>
        <v/>
      </c>
      <c r="C495" t="str">
        <f>'様式４号（個表） '!D510</f>
        <v/>
      </c>
      <c r="D495" t="str">
        <f>'様式４号（個表） '!E510</f>
        <v/>
      </c>
      <c r="E495" t="str">
        <f>'様式４号（個表） '!F510</f>
        <v/>
      </c>
      <c r="F495" t="str">
        <f>'様式第２号　基本情報入力シート'!AC547</f>
        <v/>
      </c>
      <c r="G495" t="str">
        <f>'様式４号（個表） '!G510</f>
        <v/>
      </c>
      <c r="H495" t="str">
        <f>'様式４号（個表） '!H510</f>
        <v/>
      </c>
      <c r="I495" t="str">
        <f>'様式４号（個表） '!I510</f>
        <v/>
      </c>
      <c r="J495">
        <f>'様式４号（個表） '!J510</f>
        <v>0</v>
      </c>
      <c r="K495">
        <f>'様式４号（個表） '!K510</f>
        <v>0</v>
      </c>
      <c r="L495">
        <f>'様式４号（個表） '!L510</f>
        <v>0</v>
      </c>
      <c r="M495" t="str">
        <f>'様式４号（個表） '!M510</f>
        <v/>
      </c>
      <c r="N495" t="str">
        <f>'様式４号（個表） '!N510</f>
        <v/>
      </c>
      <c r="O495" t="str">
        <f>'様式４号（個表） '!O510</f>
        <v>令和７年12月</v>
      </c>
    </row>
    <row r="496" spans="1:15">
      <c r="A496" t="str">
        <f>'様式４号（個表） '!B511</f>
        <v/>
      </c>
      <c r="B496" t="str">
        <f>'様式４号（個表） '!C511</f>
        <v/>
      </c>
      <c r="C496" t="str">
        <f>'様式４号（個表） '!D511</f>
        <v/>
      </c>
      <c r="D496" t="str">
        <f>'様式４号（個表） '!E511</f>
        <v/>
      </c>
      <c r="E496" t="str">
        <f>'様式４号（個表） '!F511</f>
        <v/>
      </c>
      <c r="F496" t="str">
        <f>'様式第２号　基本情報入力シート'!AC548</f>
        <v/>
      </c>
      <c r="G496" t="str">
        <f>'様式４号（個表） '!G511</f>
        <v/>
      </c>
      <c r="H496" t="str">
        <f>'様式４号（個表） '!H511</f>
        <v/>
      </c>
      <c r="I496" t="str">
        <f>'様式４号（個表） '!I511</f>
        <v/>
      </c>
      <c r="J496">
        <f>'様式４号（個表） '!J511</f>
        <v>0</v>
      </c>
      <c r="K496">
        <f>'様式４号（個表） '!K511</f>
        <v>0</v>
      </c>
      <c r="L496">
        <f>'様式４号（個表） '!L511</f>
        <v>0</v>
      </c>
      <c r="M496" t="str">
        <f>'様式４号（個表） '!M511</f>
        <v/>
      </c>
      <c r="N496" t="str">
        <f>'様式４号（個表） '!N511</f>
        <v/>
      </c>
      <c r="O496" t="str">
        <f>'様式４号（個表） '!O511</f>
        <v>令和７年12月</v>
      </c>
    </row>
    <row r="497" spans="1:15">
      <c r="A497" t="str">
        <f>'様式４号（個表） '!B512</f>
        <v/>
      </c>
      <c r="B497" t="str">
        <f>'様式４号（個表） '!C512</f>
        <v/>
      </c>
      <c r="C497" t="str">
        <f>'様式４号（個表） '!D512</f>
        <v/>
      </c>
      <c r="D497" t="str">
        <f>'様式４号（個表） '!E512</f>
        <v/>
      </c>
      <c r="E497" t="str">
        <f>'様式４号（個表） '!F512</f>
        <v/>
      </c>
      <c r="F497" t="str">
        <f>'様式第２号　基本情報入力シート'!AC549</f>
        <v/>
      </c>
      <c r="G497" t="str">
        <f>'様式４号（個表） '!G512</f>
        <v/>
      </c>
      <c r="H497" t="str">
        <f>'様式４号（個表） '!H512</f>
        <v/>
      </c>
      <c r="I497" t="str">
        <f>'様式４号（個表） '!I512</f>
        <v/>
      </c>
      <c r="J497">
        <f>'様式４号（個表） '!J512</f>
        <v>0</v>
      </c>
      <c r="K497">
        <f>'様式４号（個表） '!K512</f>
        <v>0</v>
      </c>
      <c r="L497">
        <f>'様式４号（個表） '!L512</f>
        <v>0</v>
      </c>
      <c r="M497" t="str">
        <f>'様式４号（個表） '!M512</f>
        <v/>
      </c>
      <c r="N497" t="str">
        <f>'様式４号（個表） '!N512</f>
        <v/>
      </c>
      <c r="O497" t="str">
        <f>'様式４号（個表） '!O512</f>
        <v>令和７年12月</v>
      </c>
    </row>
    <row r="498" spans="1:15">
      <c r="A498" t="str">
        <f>'様式４号（個表） '!B513</f>
        <v/>
      </c>
      <c r="B498" t="str">
        <f>'様式４号（個表） '!C513</f>
        <v/>
      </c>
      <c r="C498" t="str">
        <f>'様式４号（個表） '!D513</f>
        <v/>
      </c>
      <c r="D498" t="str">
        <f>'様式４号（個表） '!E513</f>
        <v/>
      </c>
      <c r="E498" t="str">
        <f>'様式４号（個表） '!F513</f>
        <v/>
      </c>
      <c r="F498" t="str">
        <f>'様式第２号　基本情報入力シート'!AC550</f>
        <v/>
      </c>
      <c r="G498" t="str">
        <f>'様式４号（個表） '!G513</f>
        <v/>
      </c>
      <c r="H498" t="str">
        <f>'様式４号（個表） '!H513</f>
        <v/>
      </c>
      <c r="I498" t="str">
        <f>'様式４号（個表） '!I513</f>
        <v/>
      </c>
      <c r="J498">
        <f>'様式４号（個表） '!J513</f>
        <v>0</v>
      </c>
      <c r="K498">
        <f>'様式４号（個表） '!K513</f>
        <v>0</v>
      </c>
      <c r="L498">
        <f>'様式４号（個表） '!L513</f>
        <v>0</v>
      </c>
      <c r="M498" t="str">
        <f>'様式４号（個表） '!M513</f>
        <v/>
      </c>
      <c r="N498" t="str">
        <f>'様式４号（個表） '!N513</f>
        <v/>
      </c>
      <c r="O498" t="str">
        <f>'様式４号（個表） '!O513</f>
        <v>令和７年12月</v>
      </c>
    </row>
    <row r="499" spans="1:15">
      <c r="A499" t="str">
        <f>'様式４号（個表） '!B514</f>
        <v/>
      </c>
      <c r="B499" t="str">
        <f>'様式４号（個表） '!C514</f>
        <v/>
      </c>
      <c r="C499" t="str">
        <f>'様式４号（個表） '!D514</f>
        <v/>
      </c>
      <c r="D499" t="str">
        <f>'様式４号（個表） '!E514</f>
        <v/>
      </c>
      <c r="E499" t="str">
        <f>'様式４号（個表） '!F514</f>
        <v/>
      </c>
      <c r="F499" t="str">
        <f>'様式第２号　基本情報入力シート'!AC551</f>
        <v/>
      </c>
      <c r="G499" t="str">
        <f>'様式４号（個表） '!G514</f>
        <v/>
      </c>
      <c r="H499" t="str">
        <f>'様式４号（個表） '!H514</f>
        <v/>
      </c>
      <c r="I499" t="str">
        <f>'様式４号（個表） '!I514</f>
        <v/>
      </c>
      <c r="J499">
        <f>'様式４号（個表） '!J514</f>
        <v>0</v>
      </c>
      <c r="K499">
        <f>'様式４号（個表） '!K514</f>
        <v>0</v>
      </c>
      <c r="L499">
        <f>'様式４号（個表） '!L514</f>
        <v>0</v>
      </c>
      <c r="M499" t="str">
        <f>'様式４号（個表） '!M514</f>
        <v/>
      </c>
      <c r="N499" t="str">
        <f>'様式４号（個表） '!N514</f>
        <v/>
      </c>
      <c r="O499" t="str">
        <f>'様式４号（個表） '!O514</f>
        <v>令和７年12月</v>
      </c>
    </row>
    <row r="500" spans="1:15">
      <c r="A500" t="str">
        <f>'様式４号（個表） '!B515</f>
        <v/>
      </c>
      <c r="B500" t="str">
        <f>'様式４号（個表） '!C515</f>
        <v/>
      </c>
      <c r="C500" t="str">
        <f>'様式４号（個表） '!D515</f>
        <v/>
      </c>
      <c r="D500" t="str">
        <f>'様式４号（個表） '!E515</f>
        <v/>
      </c>
      <c r="E500" t="str">
        <f>'様式４号（個表） '!F515</f>
        <v/>
      </c>
      <c r="F500" t="str">
        <f>'様式第２号　基本情報入力シート'!AC552</f>
        <v/>
      </c>
      <c r="G500" t="str">
        <f>'様式４号（個表） '!G515</f>
        <v/>
      </c>
      <c r="H500" t="str">
        <f>'様式４号（個表） '!H515</f>
        <v/>
      </c>
      <c r="I500" t="str">
        <f>'様式４号（個表） '!I515</f>
        <v/>
      </c>
      <c r="J500">
        <f>'様式４号（個表） '!J515</f>
        <v>0</v>
      </c>
      <c r="K500">
        <f>'様式４号（個表） '!K515</f>
        <v>0</v>
      </c>
      <c r="L500">
        <f>'様式４号（個表） '!L515</f>
        <v>0</v>
      </c>
      <c r="M500" t="str">
        <f>'様式４号（個表） '!M515</f>
        <v/>
      </c>
      <c r="N500" t="str">
        <f>'様式４号（個表） '!N515</f>
        <v/>
      </c>
      <c r="O500" t="str">
        <f>'様式４号（個表） '!O515</f>
        <v>令和７年12月</v>
      </c>
    </row>
  </sheetData>
  <sheetProtection password="CC6B" sheet="1" objects="1" scenarios="1"/>
  <phoneticPr fontId="80" type="Hiragana"/>
  <pageMargins left="0.7" right="0.7" top="0.75" bottom="0.75" header="0.3" footer="0.3"/>
  <pageSetup paperSize="9"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様式第２号　基本情報入力シート</vt:lpstr>
      <vt:lpstr>様式第3-1号（処遇改善加算対象サービス　総括表）</vt:lpstr>
      <vt:lpstr>様式第3-2号（処遇改善加算対象外サービス　総括表）</vt:lpstr>
      <vt:lpstr xml:space="preserve">様式４号（個表） </vt:lpstr>
      <vt:lpstr>参考（キャリアパス要件概要及びキャリアパス・賃金既定例）</vt:lpstr>
      <vt:lpstr>【参考】数式用</vt:lpstr>
      <vt:lpstr>【静岡県作業用】</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2026-04-14T00:00:50Z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2026-04-14T00:00:50Z</vt:filetime>
  </property>
</Properties>
</file>