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530" tabRatio="672"/>
  </bookViews>
  <sheets>
    <sheet name="【R9要望額調査について】　※要確認" sheetId="10" r:id="rId1"/>
    <sheet name="①介護ソフト以外" sheetId="4" r:id="rId2"/>
    <sheet name="① (記入例)" sheetId="3" r:id="rId3"/>
    <sheet name="②介護ソフト" sheetId="2" r:id="rId4"/>
    <sheet name="② (記入例)" sheetId="5" r:id="rId5"/>
    <sheet name="③パッケージ" sheetId="7" r:id="rId6"/>
    <sheet name="③(記入例)" sheetId="9" r:id="rId7"/>
    <sheet name="④業務改善支援" sheetId="12" r:id="rId8"/>
    <sheet name="④(記入例)" sheetId="11" r:id="rId9"/>
    <sheet name="選択肢" sheetId="1" r:id="rId10"/>
    <sheet name="サービス種別" sheetId="6" r:id="rId11"/>
  </sheets>
  <definedNames>
    <definedName name="_xlnm.Print_Area" localSheetId="3">'②介護ソフト'!$A$1:$M$37</definedName>
    <definedName name="_xlnm.Print_Area" localSheetId="2">'① (記入例)'!$A$1:$L$26</definedName>
    <definedName name="_xlnm.Print_Area" localSheetId="1">'①介護ソフト以外'!$A$1:$M$48</definedName>
    <definedName name="_xlnm.Print_Area" localSheetId="4">'② (記入例)'!$A$1:$M$25</definedName>
    <definedName name="_xlnm.Print_Area" localSheetId="5">'③パッケージ'!$A$1:$N$56</definedName>
    <definedName name="_xlnm.Print_Area" localSheetId="6">#REF!</definedName>
    <definedName name="_xlnm.Print_Area" localSheetId="0">'【R9要望額調査について】　※要確認'!$A$1:$N$21</definedName>
    <definedName name="_xlnm.Print_Area" localSheetId="8">'④(記入例)'!$A$1:$I$19</definedName>
    <definedName name="_xlnm.Print_Area" localSheetId="7">'④業務改善支援'!$A$1:$I$36</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池田　智紀</author>
  </authors>
  <commentList>
    <comment ref="N5" authorId="0">
      <text>
        <r>
          <rPr>
            <b/>
            <u/>
            <sz val="12"/>
            <color theme="1"/>
            <rFont val="游ゴシック"/>
          </rPr>
          <t>申請者情報</t>
        </r>
        <r>
          <rPr>
            <b/>
            <sz val="12"/>
            <color theme="1"/>
            <rFont val="游ゴシック"/>
          </rPr>
          <t>を必ず入力してください
※①～④のシートに自動転記されます</t>
        </r>
      </text>
    </comment>
  </commentList>
</comments>
</file>

<file path=xl/comments2.xml><?xml version="1.0" encoding="utf-8"?>
<comments xmlns="http://schemas.openxmlformats.org/spreadsheetml/2006/main">
  <authors>
    <author>池田　智紀</author>
  </authors>
  <commentList>
    <comment ref="G18" authorId="0">
      <text>
        <r>
          <rPr>
            <b/>
            <sz val="11"/>
            <color theme="1"/>
            <rFont val="游ゴシック"/>
          </rPr>
          <t>税抜きの金額</t>
        </r>
      </text>
    </comment>
    <comment ref="M12" authorId="0">
      <text>
        <r>
          <rPr>
            <b/>
            <sz val="11"/>
            <color theme="1"/>
            <rFont val="游ゴシック"/>
          </rPr>
          <t>※法人名等は自動入力
【調査について】のシートに記入すること</t>
        </r>
      </text>
    </comment>
    <comment ref="M42" authorId="0">
      <text>
        <r>
          <rPr>
            <b/>
            <sz val="11"/>
            <color theme="1"/>
            <rFont val="游ゴシック"/>
          </rPr>
          <t>行を追加する場合は、数式や法人合計も変更する</t>
        </r>
      </text>
    </comment>
  </commentList>
</comments>
</file>

<file path=xl/comments3.xml><?xml version="1.0" encoding="utf-8"?>
<comments xmlns="http://schemas.openxmlformats.org/spreadsheetml/2006/main">
  <authors>
    <author>池田　智紀</author>
  </authors>
  <commentList>
    <comment ref="G10" authorId="0">
      <text>
        <r>
          <rPr>
            <b/>
            <sz val="11"/>
            <color theme="1"/>
            <rFont val="游ゴシック"/>
          </rPr>
          <t>税抜きの金額</t>
        </r>
      </text>
    </comment>
    <comment ref="K10" authorId="0">
      <text>
        <r>
          <rPr>
            <sz val="11"/>
            <color rgb="FFFF0000"/>
            <rFont val="游ゴシック"/>
          </rPr>
          <t>Ａ事業所は利用定員数が35のため、上限台数は4台</t>
        </r>
        <r>
          <rPr>
            <sz val="11"/>
            <color theme="1"/>
            <rFont val="游ゴシック"/>
          </rPr>
          <t xml:space="preserve">となる。
今回Ａ事業所は「排泄支援２台+入浴支援２台＝上限台数４台」と上限台数の範囲内となる。
</t>
        </r>
      </text>
    </comment>
  </commentList>
</comments>
</file>

<file path=xl/comments4.xml><?xml version="1.0" encoding="utf-8"?>
<comments xmlns="http://schemas.openxmlformats.org/spreadsheetml/2006/main">
  <authors>
    <author>池田　智紀</author>
  </authors>
  <commentList>
    <comment ref="F17" authorId="0">
      <text>
        <r>
          <rPr>
            <b/>
            <sz val="11"/>
            <color theme="1"/>
            <rFont val="游ゴシック"/>
          </rPr>
          <t>税抜きの金額</t>
        </r>
      </text>
    </comment>
  </commentList>
</comments>
</file>

<file path=xl/comments5.xml><?xml version="1.0" encoding="utf-8"?>
<comments xmlns="http://schemas.openxmlformats.org/spreadsheetml/2006/main">
  <authors>
    <author>池田　智紀</author>
  </authors>
  <commentList>
    <comment ref="F9" authorId="0">
      <text>
        <r>
          <rPr>
            <b/>
            <sz val="11"/>
            <color theme="1"/>
            <rFont val="游ゴシック"/>
          </rPr>
          <t>税抜きの金額</t>
        </r>
      </text>
    </comment>
  </commentList>
</comments>
</file>

<file path=xl/comments6.xml><?xml version="1.0" encoding="utf-8"?>
<comments xmlns="http://schemas.openxmlformats.org/spreadsheetml/2006/main">
  <authors>
    <author>池田　智紀</author>
  </authors>
  <commentList>
    <comment ref="H18" authorId="0">
      <text>
        <r>
          <rPr>
            <b/>
            <sz val="11"/>
            <color theme="1"/>
            <rFont val="游ゴシック"/>
          </rPr>
          <t>税抜きの金額</t>
        </r>
      </text>
    </comment>
    <comment ref="K51" authorId="0">
      <text>
        <r>
          <rPr>
            <b/>
            <sz val="11"/>
            <color theme="1"/>
            <rFont val="游ゴシック"/>
          </rPr>
          <t>各事業所の補助額を</t>
        </r>
        <r>
          <rPr>
            <b/>
            <sz val="11"/>
            <color rgb="FFFF0000"/>
            <rFont val="游ゴシック"/>
          </rPr>
          <t>合計した法人の補助額</t>
        </r>
        <r>
          <rPr>
            <b/>
            <sz val="11"/>
            <color theme="1"/>
            <rFont val="游ゴシック"/>
          </rPr>
          <t>。
事業所数を追加していった場合、法人合計の計算式も変更すること。</t>
        </r>
      </text>
    </comment>
  </commentList>
</comments>
</file>

<file path=xl/comments7.xml><?xml version="1.0" encoding="utf-8"?>
<comments xmlns="http://schemas.openxmlformats.org/spreadsheetml/2006/main">
  <authors>
    <author>池田　智紀</author>
  </authors>
  <commentList>
    <comment ref="J42" authorId="0">
      <text>
        <r>
          <rPr>
            <b/>
            <sz val="11"/>
            <color theme="1"/>
            <rFont val="游ゴシック"/>
          </rPr>
          <t>各事業所の補助額を</t>
        </r>
        <r>
          <rPr>
            <b/>
            <sz val="11"/>
            <color rgb="FFFF0000"/>
            <rFont val="游ゴシック"/>
          </rPr>
          <t>合計した法人の補助額</t>
        </r>
        <r>
          <rPr>
            <b/>
            <sz val="11"/>
            <color theme="1"/>
            <rFont val="游ゴシック"/>
          </rPr>
          <t>。
事業所数を追加していった場合、法人合計の計算式も変更すること。</t>
        </r>
      </text>
    </comment>
    <comment ref="A33" authorId="0">
      <text>
        <r>
          <rPr>
            <b/>
            <sz val="11"/>
            <color theme="1"/>
            <rFont val="游ゴシック"/>
          </rPr>
          <t>事業所数が足りない場合は、コピーして下に追加していくこと。（入力されている計算式もコピーして行を追加すること。）</t>
        </r>
      </text>
    </comment>
    <comment ref="L14" authorId="0">
      <text>
        <r>
          <rPr>
            <b/>
            <sz val="11"/>
            <color theme="1"/>
            <rFont val="游ゴシック"/>
          </rPr>
          <t>「助所要額の合計と補助基準額1,000万円（1,015万円）の内、低い額を１事業所当たりの補助額とする。</t>
        </r>
      </text>
    </comment>
    <comment ref="I22" authorId="0">
      <text>
        <r>
          <rPr>
            <b/>
            <sz val="11"/>
            <color theme="1"/>
            <rFont val="游ゴシック"/>
          </rPr>
          <t>「○」を選択すると基準額に15万円が加算される。</t>
        </r>
      </text>
    </comment>
  </commentList>
</comments>
</file>

<file path=xl/comments8.xml><?xml version="1.0" encoding="utf-8"?>
<comments xmlns="http://schemas.openxmlformats.org/spreadsheetml/2006/main">
  <authors>
    <author>池田　智紀</author>
  </authors>
  <commentList>
    <comment ref="E16" authorId="0">
      <text>
        <r>
          <rPr>
            <b/>
            <sz val="11"/>
            <color theme="1"/>
            <rFont val="游ゴシック"/>
          </rPr>
          <t>税抜きの金額</t>
        </r>
      </text>
    </comment>
  </commentList>
</comments>
</file>

<file path=xl/comments9.xml><?xml version="1.0" encoding="utf-8"?>
<comments xmlns="http://schemas.openxmlformats.org/spreadsheetml/2006/main">
  <authors>
    <author>池田　智紀</author>
  </authors>
  <commentList>
    <comment ref="E9" authorId="0">
      <text>
        <r>
          <rPr>
            <b/>
            <sz val="11"/>
            <color theme="1"/>
            <rFont val="游ゴシック"/>
          </rPr>
          <t>税抜きの金額</t>
        </r>
      </text>
    </comment>
  </commentList>
</comments>
</file>

<file path=xl/sharedStrings.xml><?xml version="1.0" encoding="utf-8"?>
<sst xmlns="http://schemas.openxmlformats.org/spreadsheetml/2006/main" xmlns:r="http://schemas.openxmlformats.org/officeDocument/2006/relationships" count="181" uniqueCount="181">
  <si>
    <t>所要額合計</t>
    <rPh sb="0" eb="3">
      <t>ショヨウガク</t>
    </rPh>
    <rPh sb="3" eb="5">
      <t>ゴウケイ</t>
    </rPh>
    <phoneticPr fontId="2"/>
  </si>
  <si>
    <t>色のセルを記載してください。行が不足する場合は適宜追加してください。</t>
    <rPh sb="0" eb="1">
      <t>イロ</t>
    </rPh>
    <rPh sb="5" eb="7">
      <t>キサイ</t>
    </rPh>
    <rPh sb="14" eb="15">
      <t>ギョウ</t>
    </rPh>
    <rPh sb="16" eb="18">
      <t>フソク</t>
    </rPh>
    <rPh sb="20" eb="22">
      <t>バアイ</t>
    </rPh>
    <rPh sb="23" eb="25">
      <t>テキギ</t>
    </rPh>
    <rPh sb="25" eb="27">
      <t>ツイカ</t>
    </rPh>
    <phoneticPr fontId="2"/>
  </si>
  <si>
    <t>Tell</t>
  </si>
  <si>
    <t>67.介護予防福祉用具貸与</t>
    <rPh sb="3" eb="5">
      <t>かいご</t>
    </rPh>
    <rPh sb="5" eb="7">
      <t>よぼう</t>
    </rPh>
    <rPh sb="7" eb="11">
      <t>ふくしようぐ</t>
    </rPh>
    <rPh sb="11" eb="13">
      <t>たいよ</t>
    </rPh>
    <phoneticPr fontId="2" type="Hiragana"/>
  </si>
  <si>
    <t>問１</t>
    <rPh sb="0" eb="1">
      <t>トイ</t>
    </rPh>
    <phoneticPr fontId="2"/>
  </si>
  <si>
    <t>１名以上10名以下</t>
  </si>
  <si>
    <t>Ａ5</t>
  </si>
  <si>
    <r>
      <t>①</t>
    </r>
    <r>
      <rPr>
        <b/>
        <sz val="14"/>
        <color theme="1"/>
        <rFont val="游ゴシック"/>
      </rPr>
      <t>　介護テクノロジー等の導入支援（</t>
    </r>
    <r>
      <rPr>
        <b/>
        <sz val="14"/>
        <color rgb="FFFF0000"/>
        <rFont val="游ゴシック"/>
      </rPr>
      <t>介護ソフト以外</t>
    </r>
    <r>
      <rPr>
        <b/>
        <sz val="14"/>
        <color theme="1"/>
        <rFont val="游ゴシック"/>
      </rPr>
      <t>）</t>
    </r>
    <rPh sb="2" eb="4">
      <t>カイゴ</t>
    </rPh>
    <rPh sb="10" eb="11">
      <t>トウ</t>
    </rPh>
    <rPh sb="12" eb="14">
      <t>ドウニュウ</t>
    </rPh>
    <rPh sb="14" eb="16">
      <t>シエン</t>
    </rPh>
    <rPh sb="17" eb="19">
      <t>カイゴ</t>
    </rPh>
    <rPh sb="22" eb="24">
      <t>イガイ</t>
    </rPh>
    <phoneticPr fontId="2"/>
  </si>
  <si>
    <t>機器種類</t>
    <rPh sb="0" eb="2">
      <t>きき</t>
    </rPh>
    <rPh sb="2" eb="4">
      <t>しゅるい</t>
    </rPh>
    <phoneticPr fontId="2" type="Hiragana"/>
  </si>
  <si>
    <t>51.介護福祉施設サービス</t>
    <rPh sb="3" eb="5">
      <t>かいご</t>
    </rPh>
    <rPh sb="5" eb="7">
      <t>ふくし</t>
    </rPh>
    <rPh sb="7" eb="9">
      <t>しせつ</t>
    </rPh>
    <phoneticPr fontId="2" type="Hiragana"/>
  </si>
  <si>
    <t>介護事業所名</t>
    <rPh sb="0" eb="2">
      <t>カイゴ</t>
    </rPh>
    <rPh sb="2" eb="5">
      <t>ジギョウショ</t>
    </rPh>
    <rPh sb="5" eb="6">
      <t>メイ</t>
    </rPh>
    <phoneticPr fontId="2"/>
  </si>
  <si>
    <t>○補助内容　介護テクノロジー導入支援（介護ソフト以外）</t>
    <rPh sb="1" eb="3">
      <t>ホジョ</t>
    </rPh>
    <rPh sb="3" eb="5">
      <t>ナイヨウ</t>
    </rPh>
    <phoneticPr fontId="2"/>
  </si>
  <si>
    <t>21名以上30名以下</t>
  </si>
  <si>
    <t>職員数</t>
    <rPh sb="0" eb="3">
      <t>ショクインスウ</t>
    </rPh>
    <phoneticPr fontId="2"/>
  </si>
  <si>
    <t>⑤入浴支援</t>
    <rPh sb="1" eb="3">
      <t>ニュウヨク</t>
    </rPh>
    <rPh sb="3" eb="5">
      <t>シエン</t>
    </rPh>
    <phoneticPr fontId="16"/>
  </si>
  <si>
    <t>担当者</t>
    <rPh sb="0" eb="3">
      <t>タントウシャ</t>
    </rPh>
    <phoneticPr fontId="2"/>
  </si>
  <si>
    <t>shizuokaken@pref.jp</t>
  </si>
  <si>
    <t>69.介護予防小規模多機能型居宅介護（短期利用型）</t>
    <rPh sb="3" eb="5">
      <t>かいご</t>
    </rPh>
    <rPh sb="5" eb="7">
      <t>よぼう</t>
    </rPh>
    <rPh sb="7" eb="10">
      <t>しょうきぼ</t>
    </rPh>
    <rPh sb="10" eb="13">
      <t>たきのう</t>
    </rPh>
    <rPh sb="13" eb="14">
      <t>がた</t>
    </rPh>
    <rPh sb="14" eb="16">
      <t>きょたく</t>
    </rPh>
    <rPh sb="16" eb="18">
      <t>かいご</t>
    </rPh>
    <rPh sb="19" eb="21">
      <t>たんき</t>
    </rPh>
    <rPh sb="21" eb="23">
      <t>りよう</t>
    </rPh>
    <rPh sb="23" eb="24">
      <t>がた</t>
    </rPh>
    <phoneticPr fontId="2" type="Hiragana"/>
  </si>
  <si>
    <t>法人合計</t>
    <rPh sb="0" eb="2">
      <t>ホウジン</t>
    </rPh>
    <rPh sb="2" eb="4">
      <t>ゴウケイ</t>
    </rPh>
    <phoneticPr fontId="2"/>
  </si>
  <si>
    <t>サービス種別</t>
    <rPh sb="4" eb="6">
      <t>しゅべつ</t>
    </rPh>
    <phoneticPr fontId="2" type="Hiragana"/>
  </si>
  <si>
    <t>色のセルには記載しないでください。（計算式が入っているため、自動で数字が出ます）</t>
    <rPh sb="0" eb="1">
      <t>イロ</t>
    </rPh>
    <rPh sb="6" eb="8">
      <t>キサイ</t>
    </rPh>
    <rPh sb="18" eb="21">
      <t>ケイサンシキ</t>
    </rPh>
    <rPh sb="22" eb="23">
      <t>ハイ</t>
    </rPh>
    <rPh sb="30" eb="32">
      <t>ジドウ</t>
    </rPh>
    <rPh sb="33" eb="35">
      <t>スウジ</t>
    </rPh>
    <rPh sb="36" eb="37">
      <t>デ</t>
    </rPh>
    <phoneticPr fontId="2"/>
  </si>
  <si>
    <t>導入予定の事業所について、下記表に記載してください。</t>
    <rPh sb="0" eb="2">
      <t>ドウニュウ</t>
    </rPh>
    <rPh sb="2" eb="4">
      <t>ヨテイ</t>
    </rPh>
    <rPh sb="5" eb="8">
      <t>ジギョウショ</t>
    </rPh>
    <rPh sb="13" eb="16">
      <t>カキヒョウ</t>
    </rPh>
    <rPh sb="17" eb="19">
      <t>キサイ</t>
    </rPh>
    <phoneticPr fontId="2"/>
  </si>
  <si>
    <r>
      <t>　コンサル会社等による業務改善支援を行うことを目的とした契約に係る経費</t>
    </r>
    <r>
      <rPr>
        <sz val="11"/>
        <color theme="1"/>
        <rFont val="游ゴシック"/>
      </rPr>
      <t>を補助対象とするメニュー。
　※補助金申請にあたり、業務改善支援を受けることが補助要件であるが、</t>
    </r>
    <r>
      <rPr>
        <b/>
        <sz val="11"/>
        <color theme="1"/>
        <rFont val="游ゴシック"/>
      </rPr>
      <t xml:space="preserve">国や県が主催するセミナー等への参加でも代用可能
</t>
    </r>
    <r>
      <rPr>
        <sz val="11"/>
        <color theme="1"/>
        <rFont val="游ゴシック"/>
      </rPr>
      <t>　→その場合、本メニューを活用しないことも問題はない</t>
    </r>
    <rPh sb="5" eb="7">
      <t>カイシャ</t>
    </rPh>
    <rPh sb="7" eb="8">
      <t>トウ</t>
    </rPh>
    <rPh sb="11" eb="13">
      <t>ギョウム</t>
    </rPh>
    <rPh sb="13" eb="15">
      <t>カイゼン</t>
    </rPh>
    <rPh sb="15" eb="17">
      <t>シエン</t>
    </rPh>
    <rPh sb="18" eb="19">
      <t>オコナ</t>
    </rPh>
    <rPh sb="23" eb="25">
      <t>モクテキ</t>
    </rPh>
    <rPh sb="28" eb="30">
      <t>ケイヤク</t>
    </rPh>
    <rPh sb="31" eb="32">
      <t>カカ</t>
    </rPh>
    <rPh sb="33" eb="35">
      <t>ケイヒ</t>
    </rPh>
    <rPh sb="36" eb="38">
      <t>ホジョ</t>
    </rPh>
    <rPh sb="38" eb="40">
      <t>タイショウ</t>
    </rPh>
    <rPh sb="51" eb="54">
      <t>ホジョキン</t>
    </rPh>
    <rPh sb="54" eb="56">
      <t>シンセイ</t>
    </rPh>
    <rPh sb="61" eb="63">
      <t>ギョウム</t>
    </rPh>
    <rPh sb="63" eb="65">
      <t>カイゼン</t>
    </rPh>
    <rPh sb="65" eb="67">
      <t>シエン</t>
    </rPh>
    <rPh sb="68" eb="69">
      <t>ウ</t>
    </rPh>
    <rPh sb="74" eb="76">
      <t>ホジョ</t>
    </rPh>
    <rPh sb="76" eb="78">
      <t>ヨウケン</t>
    </rPh>
    <rPh sb="83" eb="84">
      <t>クニ</t>
    </rPh>
    <rPh sb="85" eb="86">
      <t>ケン</t>
    </rPh>
    <rPh sb="87" eb="89">
      <t>シュサイ</t>
    </rPh>
    <rPh sb="95" eb="96">
      <t>トウ</t>
    </rPh>
    <rPh sb="98" eb="100">
      <t>サンカ</t>
    </rPh>
    <rPh sb="102" eb="104">
      <t>ダイヨウ</t>
    </rPh>
    <rPh sb="104" eb="106">
      <t>カノウ</t>
    </rPh>
    <rPh sb="111" eb="113">
      <t>バアイ</t>
    </rPh>
    <rPh sb="114" eb="115">
      <t>ホン</t>
    </rPh>
    <rPh sb="120" eb="122">
      <t>カツヨウ</t>
    </rPh>
    <rPh sb="128" eb="130">
      <t>モンダイ</t>
    </rPh>
    <phoneticPr fontId="2"/>
  </si>
  <si>
    <t>事業所No</t>
    <rPh sb="0" eb="3">
      <t>ジギョウショ</t>
    </rPh>
    <phoneticPr fontId="2"/>
  </si>
  <si>
    <r>
      <t>令和</t>
    </r>
    <r>
      <rPr>
        <b/>
        <sz val="14"/>
        <color rgb="FFFF0000"/>
        <rFont val="游ゴシック"/>
      </rPr>
      <t>９</t>
    </r>
    <r>
      <rPr>
        <b/>
        <sz val="14"/>
        <color theme="1"/>
        <rFont val="游ゴシック"/>
      </rPr>
      <t>年度　介護テクノロジー定着支援事業費補助金　</t>
    </r>
    <r>
      <rPr>
        <b/>
        <sz val="14"/>
        <color rgb="FFFF0000"/>
        <rFont val="游ゴシック"/>
      </rPr>
      <t>要望額調査</t>
    </r>
    <rPh sb="0" eb="2">
      <t>レイワ</t>
    </rPh>
    <rPh sb="3" eb="5">
      <t>ネンド</t>
    </rPh>
    <rPh sb="14" eb="16">
      <t>テイチャク</t>
    </rPh>
    <rPh sb="16" eb="18">
      <t>シエン</t>
    </rPh>
    <rPh sb="18" eb="21">
      <t>ジギョウヒ</t>
    </rPh>
    <rPh sb="21" eb="24">
      <t>ホジョキン</t>
    </rPh>
    <rPh sb="25" eb="27">
      <t>ヨウボウ</t>
    </rPh>
    <rPh sb="27" eb="28">
      <t>ガク</t>
    </rPh>
    <rPh sb="28" eb="30">
      <t>チョウサ</t>
    </rPh>
    <phoneticPr fontId="2"/>
  </si>
  <si>
    <t>法人名</t>
    <rPh sb="0" eb="2">
      <t>ホウジン</t>
    </rPh>
    <rPh sb="2" eb="3">
      <t>メイ</t>
    </rPh>
    <phoneticPr fontId="2"/>
  </si>
  <si>
    <t>サービス種別</t>
    <rPh sb="4" eb="6">
      <t>シュベツ</t>
    </rPh>
    <phoneticPr fontId="2"/>
  </si>
  <si>
    <t>事業所
No</t>
    <rPh sb="0" eb="3">
      <t>ジギョウショ</t>
    </rPh>
    <phoneticPr fontId="2"/>
  </si>
  <si>
    <t>11名以上20名以下</t>
  </si>
  <si>
    <t>55.介護医療院サービス</t>
    <rPh sb="3" eb="5">
      <t>かいご</t>
    </rPh>
    <rPh sb="5" eb="8">
      <t>いりょういん</t>
    </rPh>
    <phoneticPr fontId="2" type="Hiragana"/>
  </si>
  <si>
    <t>○</t>
  </si>
  <si>
    <t>台数</t>
    <rPh sb="0" eb="2">
      <t>ダイスウ</t>
    </rPh>
    <phoneticPr fontId="2"/>
  </si>
  <si>
    <t>Mail</t>
  </si>
  <si>
    <t>補助基準額</t>
    <rPh sb="0" eb="2">
      <t>ホジョ</t>
    </rPh>
    <rPh sb="2" eb="4">
      <t>キジュン</t>
    </rPh>
    <rPh sb="4" eb="5">
      <t>ガク</t>
    </rPh>
    <phoneticPr fontId="2"/>
  </si>
  <si>
    <t>機器の種類</t>
    <rPh sb="0" eb="2">
      <t>キキ</t>
    </rPh>
    <rPh sb="3" eb="5">
      <t>シュルイ</t>
    </rPh>
    <phoneticPr fontId="2"/>
  </si>
  <si>
    <t>補助所要額</t>
    <rPh sb="0" eb="2">
      <t>ホジョ</t>
    </rPh>
    <phoneticPr fontId="2"/>
  </si>
  <si>
    <t>静岡　太郎</t>
    <rPh sb="0" eb="2">
      <t>シズオカ</t>
    </rPh>
    <rPh sb="3" eb="5">
      <t>タロウ</t>
    </rPh>
    <phoneticPr fontId="2"/>
  </si>
  <si>
    <t>補助基準額
（ＥとＧを比較して
大きい額）</t>
    <rPh sb="0" eb="2">
      <t>ホジョ</t>
    </rPh>
    <rPh sb="2" eb="5">
      <t>キジュンガク</t>
    </rPh>
    <rPh sb="11" eb="13">
      <t>ヒカク</t>
    </rPh>
    <rPh sb="16" eb="17">
      <t>オオ</t>
    </rPh>
    <rPh sb="19" eb="20">
      <t>ガク</t>
    </rPh>
    <phoneticPr fontId="16"/>
  </si>
  <si>
    <t>社会福祉法人静岡会</t>
    <rPh sb="0" eb="6">
      <t>シャカイフクシホウジン</t>
    </rPh>
    <rPh sb="6" eb="8">
      <t>シズオカ</t>
    </rPh>
    <rPh sb="8" eb="9">
      <t>カイ</t>
    </rPh>
    <phoneticPr fontId="2"/>
  </si>
  <si>
    <t>補助対象経費
（税抜）</t>
    <rPh sb="0" eb="2">
      <t>ホジョ</t>
    </rPh>
    <rPh sb="2" eb="4">
      <t>タイショウ</t>
    </rPh>
    <rPh sb="4" eb="6">
      <t>ケイヒ</t>
    </rPh>
    <rPh sb="8" eb="9">
      <t>ゼイ</t>
    </rPh>
    <rPh sb="9" eb="10">
      <t>ヌ</t>
    </rPh>
    <phoneticPr fontId="2"/>
  </si>
  <si>
    <t>Ａ事業所</t>
    <rPh sb="1" eb="4">
      <t>ジギョウショ</t>
    </rPh>
    <phoneticPr fontId="2"/>
  </si>
  <si>
    <t>37.介護予防認知症対応型共同生活介護</t>
    <rPh sb="3" eb="5">
      <t>かいご</t>
    </rPh>
    <rPh sb="5" eb="7">
      <t>よぼう</t>
    </rPh>
    <rPh sb="7" eb="10">
      <t>にんちしょう</t>
    </rPh>
    <rPh sb="10" eb="13">
      <t>たいおうがた</t>
    </rPh>
    <rPh sb="13" eb="15">
      <t>きょうどう</t>
    </rPh>
    <rPh sb="15" eb="17">
      <t>せいかつ</t>
    </rPh>
    <rPh sb="17" eb="19">
      <t>かいご</t>
    </rPh>
    <phoneticPr fontId="2" type="Hiragana"/>
  </si>
  <si>
    <t>職員数</t>
    <rPh sb="0" eb="3">
      <t>しょくいんすう</t>
    </rPh>
    <phoneticPr fontId="2" type="Hiragana"/>
  </si>
  <si>
    <t>31名以上</t>
  </si>
  <si>
    <t>Ｃ事業所</t>
    <rPh sb="1" eb="4">
      <t>ジギョウショ</t>
    </rPh>
    <phoneticPr fontId="2"/>
  </si>
  <si>
    <t>054-123-4567</t>
  </si>
  <si>
    <r>
      <t>　主には、</t>
    </r>
    <r>
      <rPr>
        <b/>
        <sz val="11"/>
        <color theme="1"/>
        <rFont val="游ゴシック"/>
      </rPr>
      <t>介護ロボット</t>
    </r>
    <r>
      <rPr>
        <sz val="11"/>
        <color theme="1"/>
        <rFont val="游ゴシック"/>
      </rPr>
      <t>を補助対象とするメニュー。その他に、国実施要綱要綱４（１）イに定める福祉用具等を対象する。</t>
    </r>
    <rPh sb="1" eb="2">
      <t>オモ</t>
    </rPh>
    <rPh sb="5" eb="7">
      <t>カイゴ</t>
    </rPh>
    <rPh sb="12" eb="14">
      <t>ホジョ</t>
    </rPh>
    <rPh sb="14" eb="16">
      <t>タイショウ</t>
    </rPh>
    <rPh sb="26" eb="27">
      <t>ホカ</t>
    </rPh>
    <rPh sb="29" eb="30">
      <t>クニ</t>
    </rPh>
    <rPh sb="30" eb="32">
      <t>ジッシ</t>
    </rPh>
    <rPh sb="32" eb="34">
      <t>ヨウコウ</t>
    </rPh>
    <rPh sb="34" eb="36">
      <t>ヨウコウ</t>
    </rPh>
    <rPh sb="42" eb="43">
      <t>サダ</t>
    </rPh>
    <rPh sb="45" eb="49">
      <t>フクシヨウグ</t>
    </rPh>
    <rPh sb="49" eb="50">
      <t>トウ</t>
    </rPh>
    <rPh sb="51" eb="53">
      <t>タイショウ</t>
    </rPh>
    <phoneticPr fontId="2"/>
  </si>
  <si>
    <t>利用
定員数</t>
    <rPh sb="0" eb="2">
      <t>リヨウ</t>
    </rPh>
    <rPh sb="3" eb="5">
      <t>テイイン</t>
    </rPh>
    <rPh sb="5" eb="6">
      <t>スウ</t>
    </rPh>
    <phoneticPr fontId="2"/>
  </si>
  <si>
    <t>Ｂ事業所</t>
    <rPh sb="1" eb="4">
      <t>ジギョウショ</t>
    </rPh>
    <phoneticPr fontId="2"/>
  </si>
  <si>
    <t>　静岡県庁介護保険課　池田・天羽
　Tel：054-221-2314
　mail：kaigohoken@pref.shizuoka.lg.jp</t>
  </si>
  <si>
    <t>○記入上の注意事項</t>
    <rPh sb="1" eb="3">
      <t>キニュウ</t>
    </rPh>
    <rPh sb="3" eb="4">
      <t>ウエ</t>
    </rPh>
    <rPh sb="5" eb="7">
      <t>チュウイ</t>
    </rPh>
    <rPh sb="7" eb="9">
      <t>ジコウ</t>
    </rPh>
    <phoneticPr fontId="2"/>
  </si>
  <si>
    <r>
      <t>・行が足りない場合は、行をコピーして追加すること。（入力されている計算式もコピーして行を追加すること。）
・事業所別</t>
    </r>
    <r>
      <rPr>
        <sz val="11"/>
        <color theme="1"/>
        <rFont val="游ゴシック"/>
      </rPr>
      <t>・サービス種別ごとに１行ずつ記入すること。
・以下の補助内容や記入例をよく確認して入力すること。</t>
    </r>
    <rPh sb="26" eb="28">
      <t>ニュウリョク</t>
    </rPh>
    <rPh sb="33" eb="36">
      <t>ケイサンシキ</t>
    </rPh>
    <rPh sb="42" eb="43">
      <t>ギョウ</t>
    </rPh>
    <rPh sb="44" eb="46">
      <t>ツイカ</t>
    </rPh>
    <rPh sb="54" eb="57">
      <t>ジギョウショ</t>
    </rPh>
    <rPh sb="57" eb="58">
      <t>ベツ</t>
    </rPh>
    <rPh sb="63" eb="65">
      <t>シュベツ</t>
    </rPh>
    <rPh sb="69" eb="70">
      <t>ギョウ</t>
    </rPh>
    <rPh sb="81" eb="83">
      <t>イカ</t>
    </rPh>
    <rPh sb="84" eb="86">
      <t>ホジョ</t>
    </rPh>
    <rPh sb="86" eb="88">
      <t>ナイヨウ</t>
    </rPh>
    <rPh sb="89" eb="91">
      <t>キニュウ</t>
    </rPh>
    <rPh sb="91" eb="92">
      <t>レイ</t>
    </rPh>
    <rPh sb="95" eb="97">
      <t>カクニン</t>
    </rPh>
    <rPh sb="99" eb="101">
      <t>ニュウリョク</t>
    </rPh>
    <phoneticPr fontId="2"/>
  </si>
  <si>
    <t>○留意事項</t>
  </si>
  <si>
    <t>問１　導入予定の事業所について、下記表に記載してください。</t>
    <rPh sb="3" eb="5">
      <t>ドウニュウ</t>
    </rPh>
    <rPh sb="5" eb="7">
      <t>ヨテイ</t>
    </rPh>
    <rPh sb="8" eb="11">
      <t>ジギョウショ</t>
    </rPh>
    <rPh sb="16" eb="19">
      <t>カキヒョウ</t>
    </rPh>
    <rPh sb="20" eb="22">
      <t>キサイ</t>
    </rPh>
    <phoneticPr fontId="2"/>
  </si>
  <si>
    <t>○調査について</t>
    <rPh sb="1" eb="3">
      <t>ちょうさ</t>
    </rPh>
    <phoneticPr fontId="2" type="Hiragana"/>
  </si>
  <si>
    <t>記入例</t>
    <rPh sb="0" eb="2">
      <t>キニュウ</t>
    </rPh>
    <rPh sb="2" eb="3">
      <t>レイ</t>
    </rPh>
    <phoneticPr fontId="2"/>
  </si>
  <si>
    <t>○補助内容　介護テクノロジー導入支援（介護ソフト）</t>
    <rPh sb="1" eb="3">
      <t>ホジョ</t>
    </rPh>
    <rPh sb="3" eb="5">
      <t>ナイヨウ</t>
    </rPh>
    <phoneticPr fontId="2"/>
  </si>
  <si>
    <t>問１　導入予定の事業所について、下記表に記載してください。</t>
    <rPh sb="0" eb="1">
      <t>ト</t>
    </rPh>
    <rPh sb="3" eb="5">
      <t>ドウニュウ</t>
    </rPh>
    <rPh sb="5" eb="7">
      <t>ヨテイ</t>
    </rPh>
    <rPh sb="8" eb="11">
      <t>ジギョウショ</t>
    </rPh>
    <rPh sb="16" eb="19">
      <t>カキヒョウ</t>
    </rPh>
    <rPh sb="20" eb="22">
      <t>キサイ</t>
    </rPh>
    <phoneticPr fontId="2"/>
  </si>
  <si>
    <t>-</t>
  </si>
  <si>
    <t>79.複合型サービス（看護小規模多機能型居宅介護・短期利用型）</t>
    <rPh sb="3" eb="6">
      <t>ふくごうがた</t>
    </rPh>
    <rPh sb="11" eb="13">
      <t>かんご</t>
    </rPh>
    <rPh sb="13" eb="16">
      <t>しょうきぼ</t>
    </rPh>
    <rPh sb="16" eb="20">
      <t>たきのうがた</t>
    </rPh>
    <rPh sb="20" eb="22">
      <t>きょたく</t>
    </rPh>
    <rPh sb="22" eb="24">
      <t>かいご</t>
    </rPh>
    <rPh sb="25" eb="27">
      <t>たんき</t>
    </rPh>
    <rPh sb="27" eb="29">
      <t>りよう</t>
    </rPh>
    <rPh sb="29" eb="30">
      <t>がた</t>
    </rPh>
    <phoneticPr fontId="2" type="Hiragana"/>
  </si>
  <si>
    <r>
      <t>③</t>
    </r>
    <r>
      <rPr>
        <b/>
        <sz val="14"/>
        <color theme="1"/>
        <rFont val="游ゴシック"/>
      </rPr>
      <t>　介護テクノロジーの</t>
    </r>
    <r>
      <rPr>
        <b/>
        <sz val="14"/>
        <color rgb="FFFF0000"/>
        <rFont val="游ゴシック"/>
      </rPr>
      <t>パッケージ型</t>
    </r>
    <r>
      <rPr>
        <b/>
        <sz val="14"/>
        <color theme="1"/>
        <rFont val="游ゴシック"/>
      </rPr>
      <t>導入支援</t>
    </r>
    <rPh sb="2" eb="4">
      <t>カイゴ</t>
    </rPh>
    <rPh sb="16" eb="17">
      <t>ガタ</t>
    </rPh>
    <rPh sb="17" eb="19">
      <t>ドウニュウ</t>
    </rPh>
    <rPh sb="19" eb="21">
      <t>シエン</t>
    </rPh>
    <phoneticPr fontId="2"/>
  </si>
  <si>
    <t>12.訪問入浴介護</t>
    <rPh sb="3" eb="5">
      <t>ほうもん</t>
    </rPh>
    <rPh sb="5" eb="7">
      <t>にゅうよく</t>
    </rPh>
    <rPh sb="7" eb="9">
      <t>かいご</t>
    </rPh>
    <phoneticPr fontId="2" type="Hiragana"/>
  </si>
  <si>
    <r>
      <t>②　介護テクノロジー等の導入支援（</t>
    </r>
    <r>
      <rPr>
        <b/>
        <sz val="14"/>
        <color rgb="FFFF0000"/>
        <rFont val="游ゴシック"/>
      </rPr>
      <t>介護ソフト</t>
    </r>
    <r>
      <rPr>
        <b/>
        <sz val="14"/>
        <color theme="1"/>
        <rFont val="游ゴシック"/>
      </rPr>
      <t>）</t>
    </r>
    <rPh sb="2" eb="4">
      <t>カイゴ</t>
    </rPh>
    <rPh sb="10" eb="11">
      <t>トウ</t>
    </rPh>
    <rPh sb="12" eb="14">
      <t>ドウニュウ</t>
    </rPh>
    <rPh sb="14" eb="16">
      <t>シエン</t>
    </rPh>
    <rPh sb="17" eb="19">
      <t>カイゴ</t>
    </rPh>
    <phoneticPr fontId="2"/>
  </si>
  <si>
    <r>
      <t>②</t>
    </r>
    <r>
      <rPr>
        <b/>
        <sz val="14"/>
        <color theme="1"/>
        <rFont val="游ゴシック"/>
      </rPr>
      <t>　介護テクノロジー等の導入支援（</t>
    </r>
    <r>
      <rPr>
        <b/>
        <sz val="14"/>
        <color rgb="FFFF0000"/>
        <rFont val="游ゴシック"/>
      </rPr>
      <t>介護ソフト</t>
    </r>
    <r>
      <rPr>
        <b/>
        <sz val="14"/>
        <color theme="1"/>
        <rFont val="游ゴシック"/>
      </rPr>
      <t>）</t>
    </r>
    <rPh sb="2" eb="4">
      <t>カイゴ</t>
    </rPh>
    <rPh sb="10" eb="11">
      <t>トウ</t>
    </rPh>
    <rPh sb="12" eb="14">
      <t>ドウニュウ</t>
    </rPh>
    <rPh sb="14" eb="16">
      <t>シエン</t>
    </rPh>
    <rPh sb="17" eb="19">
      <t>カイゴ</t>
    </rPh>
    <phoneticPr fontId="2"/>
  </si>
  <si>
    <r>
      <t>①　介護テクノロジー等の導入支援（</t>
    </r>
    <r>
      <rPr>
        <b/>
        <sz val="14"/>
        <color rgb="FFFF0000"/>
        <rFont val="游ゴシック"/>
      </rPr>
      <t>介護ソフト以外</t>
    </r>
    <r>
      <rPr>
        <b/>
        <sz val="14"/>
        <color theme="1"/>
        <rFont val="游ゴシック"/>
      </rPr>
      <t>）</t>
    </r>
    <rPh sb="2" eb="4">
      <t>カイゴ</t>
    </rPh>
    <rPh sb="10" eb="11">
      <t>トウ</t>
    </rPh>
    <rPh sb="12" eb="14">
      <t>ドウニュウ</t>
    </rPh>
    <rPh sb="14" eb="16">
      <t>シエン</t>
    </rPh>
    <rPh sb="17" eb="19">
      <t>カイゴ</t>
    </rPh>
    <rPh sb="22" eb="24">
      <t>イガイ</t>
    </rPh>
    <phoneticPr fontId="2"/>
  </si>
  <si>
    <t>17.福祉用具貸与</t>
    <rPh sb="3" eb="7">
      <t>ふくしようぐ</t>
    </rPh>
    <rPh sb="7" eb="9">
      <t>たいよ</t>
    </rPh>
    <phoneticPr fontId="2" type="Hiragana"/>
  </si>
  <si>
    <r>
      <t>・行が足りない場合は、行をコピーして追加すること。（入力されている計算式もコピーして行を追加すること。）
・</t>
    </r>
    <r>
      <rPr>
        <b/>
        <sz val="11"/>
        <color theme="1"/>
        <rFont val="游ゴシック"/>
      </rPr>
      <t>事業所別・サービス種別ごとに１行</t>
    </r>
    <r>
      <rPr>
        <sz val="11"/>
        <color theme="1"/>
        <rFont val="游ゴシック"/>
      </rPr>
      <t>ずつ記入すること。
・以下の補助内容や記入例をよく確認して入力すること。</t>
    </r>
    <rPh sb="26" eb="28">
      <t>ニュウリョク</t>
    </rPh>
    <rPh sb="33" eb="36">
      <t>ケイサンシキ</t>
    </rPh>
    <rPh sb="42" eb="43">
      <t>ギョウ</t>
    </rPh>
    <rPh sb="44" eb="46">
      <t>ツイカ</t>
    </rPh>
    <rPh sb="54" eb="57">
      <t>ジギョウショ</t>
    </rPh>
    <rPh sb="57" eb="58">
      <t>ベツ</t>
    </rPh>
    <rPh sb="63" eb="65">
      <t>シュベツ</t>
    </rPh>
    <rPh sb="69" eb="70">
      <t>ギョウ</t>
    </rPh>
    <rPh sb="81" eb="83">
      <t>イカ</t>
    </rPh>
    <rPh sb="84" eb="86">
      <t>ホジョ</t>
    </rPh>
    <rPh sb="86" eb="88">
      <t>ナイヨウ</t>
    </rPh>
    <rPh sb="89" eb="91">
      <t>キニュウ</t>
    </rPh>
    <rPh sb="91" eb="92">
      <t>レイ</t>
    </rPh>
    <rPh sb="95" eb="97">
      <t>カクニン</t>
    </rPh>
    <rPh sb="99" eb="101">
      <t>ニュウリョク</t>
    </rPh>
    <phoneticPr fontId="2"/>
  </si>
  <si>
    <r>
      <t>○補助内容　</t>
    </r>
    <r>
      <rPr>
        <b/>
        <sz val="11"/>
        <color rgb="FFFF0000"/>
        <rFont val="游ゴシック"/>
      </rPr>
      <t>介護テクノロジー導入支援（介護ソフト以外）</t>
    </r>
    <rPh sb="1" eb="3">
      <t>ホジョ</t>
    </rPh>
    <rPh sb="3" eb="5">
      <t>ナイヨウ</t>
    </rPh>
    <phoneticPr fontId="2"/>
  </si>
  <si>
    <r>
      <t>　主には、</t>
    </r>
    <r>
      <rPr>
        <b/>
        <sz val="11"/>
        <color theme="1"/>
        <rFont val="游ゴシック"/>
      </rPr>
      <t>介護ソフト</t>
    </r>
    <r>
      <rPr>
        <sz val="11"/>
        <color theme="1"/>
        <rFont val="游ゴシック"/>
      </rPr>
      <t>を補助対象とするメニュー。</t>
    </r>
    <rPh sb="1" eb="2">
      <t>オモ</t>
    </rPh>
    <rPh sb="5" eb="7">
      <t>カイゴ</t>
    </rPh>
    <rPh sb="11" eb="13">
      <t>ホジョ</t>
    </rPh>
    <rPh sb="13" eb="15">
      <t>タイショウ</t>
    </rPh>
    <phoneticPr fontId="2"/>
  </si>
  <si>
    <t>39.介護予防認知症対応型共同生活介護（短期利用型）</t>
    <rPh sb="3" eb="5">
      <t>かいご</t>
    </rPh>
    <rPh sb="5" eb="7">
      <t>よぼう</t>
    </rPh>
    <rPh sb="7" eb="10">
      <t>にんちしょう</t>
    </rPh>
    <rPh sb="10" eb="13">
      <t>たいおうがた</t>
    </rPh>
    <rPh sb="13" eb="15">
      <t>きょうどう</t>
    </rPh>
    <rPh sb="15" eb="17">
      <t>せいかつ</t>
    </rPh>
    <rPh sb="17" eb="19">
      <t>かいご</t>
    </rPh>
    <rPh sb="20" eb="22">
      <t>たんき</t>
    </rPh>
    <rPh sb="22" eb="24">
      <t>りよう</t>
    </rPh>
    <rPh sb="24" eb="25">
      <t>がた</t>
    </rPh>
    <phoneticPr fontId="2" type="Hiragana"/>
  </si>
  <si>
    <r>
      <t>【機器の上限台数】</t>
    </r>
    <r>
      <rPr>
        <sz val="11"/>
        <color theme="1"/>
        <rFont val="游ゴシック"/>
      </rPr>
      <t xml:space="preserve">
・</t>
    </r>
    <r>
      <rPr>
        <b/>
        <sz val="11"/>
        <color theme="1"/>
        <rFont val="游ゴシック"/>
      </rPr>
      <t>１事業所当たり利用定員数を10で除した数</t>
    </r>
    <r>
      <rPr>
        <sz val="11"/>
        <color theme="1"/>
        <rFont val="游ゴシック"/>
      </rPr>
      <t>とし、端数が生じた場合はこれを切り上げるものとすること。
・ただし、</t>
    </r>
    <r>
      <rPr>
        <b/>
        <sz val="11"/>
        <color theme="1"/>
        <rFont val="游ゴシック"/>
      </rPr>
      <t>見守り機器は利用定員数を導入台数の上限</t>
    </r>
    <r>
      <rPr>
        <sz val="11"/>
        <color theme="1"/>
        <rFont val="游ゴシック"/>
      </rPr>
      <t>とし、</t>
    </r>
    <r>
      <rPr>
        <b/>
        <sz val="11"/>
        <color theme="1"/>
        <rFont val="游ゴシック"/>
      </rPr>
      <t>インカムは職員数を導入台数の上限</t>
    </r>
    <r>
      <rPr>
        <sz val="11"/>
        <color theme="1"/>
        <rFont val="游ゴシック"/>
      </rPr>
      <t>とする。</t>
    </r>
    <rPh sb="1" eb="3">
      <t>キキ</t>
    </rPh>
    <rPh sb="65" eb="67">
      <t>ミマモ</t>
    </rPh>
    <rPh sb="68" eb="70">
      <t>キキ</t>
    </rPh>
    <rPh sb="71" eb="73">
      <t>リヨウ</t>
    </rPh>
    <rPh sb="73" eb="76">
      <t>テイインスウ</t>
    </rPh>
    <rPh sb="77" eb="79">
      <t>ドウニュウ</t>
    </rPh>
    <rPh sb="79" eb="81">
      <t>ダイスウ</t>
    </rPh>
    <rPh sb="82" eb="84">
      <t>ジョウゲン</t>
    </rPh>
    <rPh sb="92" eb="95">
      <t>ショクインスウ</t>
    </rPh>
    <rPh sb="96" eb="98">
      <t>ドウニュウ</t>
    </rPh>
    <rPh sb="98" eb="100">
      <t>ダイスウ</t>
    </rPh>
    <rPh sb="101" eb="103">
      <t>ジョウゲン</t>
    </rPh>
    <phoneticPr fontId="2"/>
  </si>
  <si>
    <r>
      <t>【機器等の上限台数】</t>
    </r>
    <r>
      <rPr>
        <sz val="11"/>
        <color theme="1"/>
        <rFont val="游ゴシック"/>
      </rPr>
      <t xml:space="preserve">
・</t>
    </r>
    <r>
      <rPr>
        <b/>
        <sz val="11"/>
        <color theme="1"/>
        <rFont val="游ゴシック"/>
      </rPr>
      <t>１事業所当たり利用定員数を10で除した数</t>
    </r>
    <r>
      <rPr>
        <sz val="11"/>
        <color theme="1"/>
        <rFont val="游ゴシック"/>
      </rPr>
      <t>とし、端数が生じた場合はこれを切り上げるものとすること。</t>
    </r>
    <rPh sb="1" eb="3">
      <t>キキ</t>
    </rPh>
    <rPh sb="3" eb="4">
      <t>トウ</t>
    </rPh>
    <phoneticPr fontId="2"/>
  </si>
  <si>
    <t>計</t>
    <rPh sb="0" eb="1">
      <t>ケイ</t>
    </rPh>
    <phoneticPr fontId="2"/>
  </si>
  <si>
    <t>法人合計の補助額</t>
    <rPh sb="0" eb="2">
      <t>ホウジン</t>
    </rPh>
    <rPh sb="2" eb="4">
      <t>ゴウケイ</t>
    </rPh>
    <rPh sb="5" eb="7">
      <t>ホジョ</t>
    </rPh>
    <rPh sb="7" eb="8">
      <t>ガク</t>
    </rPh>
    <phoneticPr fontId="2"/>
  </si>
  <si>
    <t>2Ａ</t>
  </si>
  <si>
    <r>
      <t>・行が足りない場合は、行をコピーして追加すること。（入力されている計算式もコピーして行を追加すること。）
・事業所別</t>
    </r>
    <r>
      <rPr>
        <sz val="11"/>
        <color theme="1"/>
        <rFont val="游ゴシック"/>
      </rPr>
      <t>ごとに１行ずつ記入すること。
・以下の補助内容や記入例をよく確認して入力すること。</t>
    </r>
    <rPh sb="26" eb="28">
      <t>ニュウリョク</t>
    </rPh>
    <rPh sb="33" eb="36">
      <t>ケイサンシキ</t>
    </rPh>
    <rPh sb="42" eb="43">
      <t>ギョウ</t>
    </rPh>
    <rPh sb="44" eb="46">
      <t>ツイカ</t>
    </rPh>
    <rPh sb="54" eb="57">
      <t>ジギョウショ</t>
    </rPh>
    <rPh sb="57" eb="58">
      <t>ベツ</t>
    </rPh>
    <rPh sb="62" eb="63">
      <t>ギョウ</t>
    </rPh>
    <rPh sb="74" eb="76">
      <t>イカ</t>
    </rPh>
    <rPh sb="77" eb="79">
      <t>ホジョ</t>
    </rPh>
    <rPh sb="79" eb="81">
      <t>ナイヨウ</t>
    </rPh>
    <rPh sb="82" eb="84">
      <t>キニュウ</t>
    </rPh>
    <rPh sb="84" eb="85">
      <t>レイ</t>
    </rPh>
    <rPh sb="88" eb="90">
      <t>カクニン</t>
    </rPh>
    <rPh sb="92" eb="94">
      <t>ニュウリョク</t>
    </rPh>
    <phoneticPr fontId="2"/>
  </si>
  <si>
    <t>補助基準額</t>
    <rPh sb="0" eb="2">
      <t>ホジョ</t>
    </rPh>
    <rPh sb="2" eb="5">
      <t>キジュンガク</t>
    </rPh>
    <phoneticPr fontId="16"/>
  </si>
  <si>
    <t>①移乗支援</t>
    <rPh sb="1" eb="3">
      <t>イジョウ</t>
    </rPh>
    <rPh sb="3" eb="5">
      <t>シエン</t>
    </rPh>
    <phoneticPr fontId="16"/>
  </si>
  <si>
    <r>
      <t>④</t>
    </r>
    <r>
      <rPr>
        <b/>
        <sz val="14"/>
        <color theme="1"/>
        <rFont val="游ゴシック"/>
      </rPr>
      <t>　導入支援と一体的に行う</t>
    </r>
    <r>
      <rPr>
        <b/>
        <sz val="14"/>
        <color rgb="FFFF0000"/>
        <rFont val="游ゴシック"/>
      </rPr>
      <t>業務改善支援</t>
    </r>
    <rPh sb="2" eb="4">
      <t>ドウニュウ</t>
    </rPh>
    <rPh sb="4" eb="6">
      <t>シエン</t>
    </rPh>
    <rPh sb="7" eb="10">
      <t>イッタイテキ</t>
    </rPh>
    <rPh sb="11" eb="12">
      <t>オコナ</t>
    </rPh>
    <rPh sb="13" eb="15">
      <t>ギョウム</t>
    </rPh>
    <rPh sb="15" eb="17">
      <t>カイゼン</t>
    </rPh>
    <rPh sb="17" eb="19">
      <t>シエン</t>
    </rPh>
    <phoneticPr fontId="2"/>
  </si>
  <si>
    <t>○対象事業者</t>
    <rPh sb="1" eb="3">
      <t>たいしょう</t>
    </rPh>
    <rPh sb="3" eb="6">
      <t>じぎょうしゃ</t>
    </rPh>
    <phoneticPr fontId="2" type="Hiragana"/>
  </si>
  <si>
    <r>
      <t></t>
    </r>
    <r>
      <rPr>
        <b/>
        <sz val="11"/>
        <color theme="1"/>
        <rFont val="游ゴシック"/>
      </rPr>
      <t>介護保険法</t>
    </r>
    <r>
      <rPr>
        <sz val="11"/>
        <color theme="1"/>
        <rFont val="游ゴシック"/>
      </rPr>
      <t>に基づくサービスを提供する</t>
    </r>
    <r>
      <rPr>
        <b/>
        <sz val="11"/>
        <color theme="1"/>
        <rFont val="游ゴシック"/>
      </rPr>
      <t>全てのサービス事業所</t>
    </r>
    <r>
      <rPr>
        <sz val="11"/>
        <color theme="1"/>
        <rFont val="游ゴシック"/>
      </rPr>
      <t>（訪問介護事業所や居宅介護支援事業所を含む。）
</t>
    </r>
    <r>
      <rPr>
        <b/>
        <sz val="11"/>
        <color theme="1"/>
        <rFont val="游ゴシック"/>
      </rPr>
      <t>老人福祉法</t>
    </r>
    <r>
      <rPr>
        <sz val="11"/>
        <color theme="1"/>
        <rFont val="游ゴシック"/>
      </rPr>
      <t>に基づく</t>
    </r>
    <r>
      <rPr>
        <b/>
        <sz val="11"/>
        <color theme="1"/>
        <rFont val="游ゴシック"/>
      </rPr>
      <t>養護老人ホーム</t>
    </r>
    <r>
      <rPr>
        <sz val="11"/>
        <color theme="1"/>
        <rFont val="游ゴシック"/>
      </rPr>
      <t>及び</t>
    </r>
    <r>
      <rPr>
        <b/>
        <sz val="11"/>
        <color theme="1"/>
        <rFont val="游ゴシック"/>
      </rPr>
      <t>軽費老人ホーム</t>
    </r>
  </si>
  <si>
    <t>76.定期巡回・随時対応型訪問介護看護</t>
    <rPh sb="3" eb="5">
      <t>ていき</t>
    </rPh>
    <rPh sb="5" eb="7">
      <t>じゅんかい</t>
    </rPh>
    <rPh sb="8" eb="10">
      <t>ずいじ</t>
    </rPh>
    <rPh sb="10" eb="13">
      <t>たいおうがた</t>
    </rPh>
    <rPh sb="13" eb="15">
      <t>ほうもん</t>
    </rPh>
    <rPh sb="15" eb="17">
      <t>かいご</t>
    </rPh>
    <rPh sb="17" eb="19">
      <t>かんご</t>
    </rPh>
    <phoneticPr fontId="2" type="Hiragana"/>
  </si>
  <si>
    <t>Ａ2</t>
  </si>
  <si>
    <t>21.短期入所生活介護</t>
    <rPh sb="3" eb="5">
      <t>たんき</t>
    </rPh>
    <rPh sb="5" eb="7">
      <t>にゅうしょ</t>
    </rPh>
    <rPh sb="7" eb="9">
      <t>せいかつ</t>
    </rPh>
    <rPh sb="9" eb="11">
      <t>かいご</t>
    </rPh>
    <phoneticPr fontId="2" type="Hiragana"/>
  </si>
  <si>
    <t>22.短期入所療養介護（介護老人保健施設）</t>
    <rPh sb="3" eb="5">
      <t>たんき</t>
    </rPh>
    <rPh sb="5" eb="7">
      <t>にゅうしょ</t>
    </rPh>
    <rPh sb="7" eb="9">
      <t>りょうよう</t>
    </rPh>
    <rPh sb="9" eb="11">
      <t>かいご</t>
    </rPh>
    <rPh sb="12" eb="14">
      <t>かいご</t>
    </rPh>
    <rPh sb="14" eb="16">
      <t>ろうじん</t>
    </rPh>
    <rPh sb="16" eb="18">
      <t>ほけん</t>
    </rPh>
    <rPh sb="18" eb="20">
      <t>しせつ</t>
    </rPh>
    <phoneticPr fontId="2" type="Hiragana"/>
  </si>
  <si>
    <t>52.介護保健施設サービス</t>
    <rPh sb="3" eb="5">
      <t>かいご</t>
    </rPh>
    <rPh sb="5" eb="7">
      <t>ほけん</t>
    </rPh>
    <rPh sb="7" eb="9">
      <t>しせつ</t>
    </rPh>
    <phoneticPr fontId="2" type="Hiragana"/>
  </si>
  <si>
    <t>36.地域密着型特定施設入居者生活介護</t>
    <rPh sb="3" eb="5">
      <t>ちいき</t>
    </rPh>
    <rPh sb="5" eb="8">
      <t>みっちゃくがた</t>
    </rPh>
    <rPh sb="8" eb="10">
      <t>とくてい</t>
    </rPh>
    <rPh sb="10" eb="12">
      <t>しせつ</t>
    </rPh>
    <rPh sb="12" eb="15">
      <t>にゅうきょしゃ</t>
    </rPh>
    <rPh sb="15" eb="17">
      <t>せいかつ</t>
    </rPh>
    <rPh sb="17" eb="19">
      <t>かいご</t>
    </rPh>
    <phoneticPr fontId="2" type="Hiragana"/>
  </si>
  <si>
    <t>2Ｂ</t>
  </si>
  <si>
    <t>66.介護予防通所リハビリテーション</t>
    <rPh sb="3" eb="5">
      <t>かいご</t>
    </rPh>
    <rPh sb="5" eb="7">
      <t>よぼう</t>
    </rPh>
    <rPh sb="7" eb="9">
      <t>つうしょ</t>
    </rPh>
    <phoneticPr fontId="2" type="Hiragana"/>
  </si>
  <si>
    <t>Ａ7</t>
  </si>
  <si>
    <t>A3.訪問型サービス（独自/定率）</t>
    <rPh sb="3" eb="6">
      <t>ほうもんがた</t>
    </rPh>
    <rPh sb="11" eb="13">
      <t>どくじ</t>
    </rPh>
    <rPh sb="14" eb="16">
      <t>ていりつ</t>
    </rPh>
    <phoneticPr fontId="2" type="Hiragana"/>
  </si>
  <si>
    <t>Ａ1</t>
  </si>
  <si>
    <t>Ａ3</t>
  </si>
  <si>
    <t>41.特定福祉用具販売</t>
    <rPh sb="3" eb="5">
      <t>とくてい</t>
    </rPh>
    <rPh sb="5" eb="9">
      <t>ふくしようぐ</t>
    </rPh>
    <rPh sb="9" eb="11">
      <t>はんばい</t>
    </rPh>
    <phoneticPr fontId="2" type="Hiragana"/>
  </si>
  <si>
    <t>Ａ4</t>
  </si>
  <si>
    <t>Ａ6</t>
  </si>
  <si>
    <t>Ａ8</t>
  </si>
  <si>
    <t>34.介護予防居宅療養管理指導</t>
    <rPh sb="3" eb="5">
      <t>かいご</t>
    </rPh>
    <rPh sb="5" eb="7">
      <t>よぼう</t>
    </rPh>
    <rPh sb="7" eb="9">
      <t>きょたく</t>
    </rPh>
    <rPh sb="9" eb="11">
      <t>りょうよう</t>
    </rPh>
    <rPh sb="11" eb="13">
      <t>かんり</t>
    </rPh>
    <rPh sb="13" eb="15">
      <t>しどう</t>
    </rPh>
    <phoneticPr fontId="2" type="Hiragana"/>
  </si>
  <si>
    <t>A7.通所型サービス（独自/定着）</t>
    <rPh sb="3" eb="6">
      <t>つうしょがた</t>
    </rPh>
    <rPh sb="11" eb="13">
      <t>どくじ</t>
    </rPh>
    <rPh sb="14" eb="16">
      <t>ていちゃく</t>
    </rPh>
    <phoneticPr fontId="2" type="Hiragana"/>
  </si>
  <si>
    <t>11.訪問介護</t>
    <rPh sb="3" eb="5">
      <t>ほうもん</t>
    </rPh>
    <rPh sb="5" eb="7">
      <t>かいご</t>
    </rPh>
    <phoneticPr fontId="2" type="Hiragana"/>
  </si>
  <si>
    <t>13.訪問看護</t>
    <rPh sb="3" eb="5">
      <t>ほうもん</t>
    </rPh>
    <rPh sb="5" eb="7">
      <t>かんご</t>
    </rPh>
    <phoneticPr fontId="2" type="Hiragana"/>
  </si>
  <si>
    <t>⑥機能訓練支援</t>
    <rPh sb="1" eb="3">
      <t>きのう</t>
    </rPh>
    <rPh sb="3" eb="5">
      <t>くんれん</t>
    </rPh>
    <rPh sb="5" eb="7">
      <t>しえん</t>
    </rPh>
    <phoneticPr fontId="2" type="Hiragana"/>
  </si>
  <si>
    <t>14.訪問リハビリテーション</t>
    <rPh sb="3" eb="5">
      <t>ほうもん</t>
    </rPh>
    <phoneticPr fontId="2" type="Hiragana"/>
  </si>
  <si>
    <t>15.通所介護</t>
    <rPh sb="3" eb="5">
      <t>つうしょ</t>
    </rPh>
    <rPh sb="5" eb="7">
      <t>かいご</t>
    </rPh>
    <phoneticPr fontId="2" type="Hiragana"/>
  </si>
  <si>
    <t>16.通所リハビリテーション</t>
    <rPh sb="3" eb="5">
      <t>つうしょ</t>
    </rPh>
    <phoneticPr fontId="2" type="Hiragana"/>
  </si>
  <si>
    <r>
      <t>⑦</t>
    </r>
    <r>
      <rPr>
        <sz val="11"/>
        <color theme="1"/>
        <rFont val="游ゴシック"/>
      </rPr>
      <t>認知症生活支援・認知症ケア支援</t>
    </r>
    <rPh sb="1" eb="4">
      <t>にんちしょう</t>
    </rPh>
    <rPh sb="4" eb="6">
      <t>せいかつ</t>
    </rPh>
    <rPh sb="6" eb="8">
      <t>しえん</t>
    </rPh>
    <rPh sb="9" eb="12">
      <t>にんちしょう</t>
    </rPh>
    <rPh sb="14" eb="16">
      <t>しえん</t>
    </rPh>
    <phoneticPr fontId="2" type="Hiragana"/>
  </si>
  <si>
    <t>23.短期入所療養介護（介護療養型医療施設等）</t>
    <rPh sb="3" eb="5">
      <t>たんき</t>
    </rPh>
    <rPh sb="5" eb="7">
      <t>にゅうしょ</t>
    </rPh>
    <rPh sb="7" eb="9">
      <t>りょうよう</t>
    </rPh>
    <rPh sb="9" eb="11">
      <t>かいご</t>
    </rPh>
    <rPh sb="12" eb="14">
      <t>かいご</t>
    </rPh>
    <rPh sb="14" eb="16">
      <t>りょうよう</t>
    </rPh>
    <rPh sb="16" eb="17">
      <t>がた</t>
    </rPh>
    <rPh sb="17" eb="19">
      <t>いりょう</t>
    </rPh>
    <rPh sb="19" eb="21">
      <t>しせつ</t>
    </rPh>
    <rPh sb="21" eb="22">
      <t>とう</t>
    </rPh>
    <phoneticPr fontId="2" type="Hiragana"/>
  </si>
  <si>
    <t>24.介護予防短期入所生活介護</t>
    <rPh sb="3" eb="5">
      <t>かいご</t>
    </rPh>
    <rPh sb="5" eb="7">
      <t>よぼう</t>
    </rPh>
    <rPh sb="7" eb="9">
      <t>たんき</t>
    </rPh>
    <rPh sb="9" eb="11">
      <t>にゅうしょ</t>
    </rPh>
    <rPh sb="11" eb="13">
      <t>せいかつ</t>
    </rPh>
    <rPh sb="13" eb="15">
      <t>かいご</t>
    </rPh>
    <phoneticPr fontId="2" type="Hiragana"/>
  </si>
  <si>
    <t>25.介護予防短期入所療養介護（介護保健施設）</t>
    <rPh sb="3" eb="5">
      <t>かいご</t>
    </rPh>
    <rPh sb="5" eb="7">
      <t>よぼう</t>
    </rPh>
    <rPh sb="7" eb="9">
      <t>たんき</t>
    </rPh>
    <rPh sb="9" eb="11">
      <t>にゅうしょ</t>
    </rPh>
    <rPh sb="11" eb="13">
      <t>りょうよう</t>
    </rPh>
    <rPh sb="13" eb="15">
      <t>かいご</t>
    </rPh>
    <rPh sb="16" eb="18">
      <t>かいご</t>
    </rPh>
    <rPh sb="18" eb="20">
      <t>ほけん</t>
    </rPh>
    <rPh sb="20" eb="22">
      <t>しせつ</t>
    </rPh>
    <phoneticPr fontId="2" type="Hiragana"/>
  </si>
  <si>
    <t>26.介護予防短期入所療養介護（介護療養型医療施設等）</t>
    <rPh sb="3" eb="5">
      <t>かいご</t>
    </rPh>
    <rPh sb="5" eb="7">
      <t>よぼう</t>
    </rPh>
    <rPh sb="7" eb="9">
      <t>たんき</t>
    </rPh>
    <rPh sb="9" eb="11">
      <t>にゅうしょ</t>
    </rPh>
    <rPh sb="11" eb="13">
      <t>りょうよう</t>
    </rPh>
    <rPh sb="13" eb="15">
      <t>かいご</t>
    </rPh>
    <rPh sb="16" eb="18">
      <t>かいご</t>
    </rPh>
    <rPh sb="18" eb="21">
      <t>りょうようがた</t>
    </rPh>
    <rPh sb="21" eb="23">
      <t>いりょう</t>
    </rPh>
    <rPh sb="23" eb="25">
      <t>しせつ</t>
    </rPh>
    <rPh sb="25" eb="26">
      <t>とう</t>
    </rPh>
    <phoneticPr fontId="2" type="Hiragana"/>
  </si>
  <si>
    <t>27.特定施設入居者生活介護（短期利用型）</t>
    <rPh sb="3" eb="5">
      <t>とくてい</t>
    </rPh>
    <rPh sb="5" eb="7">
      <t>しせつ</t>
    </rPh>
    <rPh sb="7" eb="10">
      <t>にゅうきょしゃ</t>
    </rPh>
    <rPh sb="10" eb="12">
      <t>せいかつ</t>
    </rPh>
    <rPh sb="12" eb="14">
      <t>かいご</t>
    </rPh>
    <rPh sb="15" eb="17">
      <t>たんき</t>
    </rPh>
    <rPh sb="17" eb="19">
      <t>りよう</t>
    </rPh>
    <rPh sb="19" eb="20">
      <t>がた</t>
    </rPh>
    <phoneticPr fontId="2" type="Hiragana"/>
  </si>
  <si>
    <r>
      <t>④見守り・</t>
    </r>
    <r>
      <rPr>
        <sz val="11"/>
        <color rgb="FFFF0000"/>
        <rFont val="游ゴシック"/>
      </rPr>
      <t>コミュニケーション</t>
    </r>
    <rPh sb="1" eb="3">
      <t>ミマモ</t>
    </rPh>
    <phoneticPr fontId="16"/>
  </si>
  <si>
    <t>28.地域密着型特定施設入居者生活介護（短期利用型）</t>
    <rPh sb="3" eb="5">
      <t>ちいき</t>
    </rPh>
    <rPh sb="5" eb="8">
      <t>みっちゃくがた</t>
    </rPh>
    <rPh sb="8" eb="10">
      <t>とくてい</t>
    </rPh>
    <rPh sb="10" eb="12">
      <t>しせつ</t>
    </rPh>
    <rPh sb="12" eb="15">
      <t>にゅうきょしゃ</t>
    </rPh>
    <rPh sb="15" eb="17">
      <t>せいかつ</t>
    </rPh>
    <rPh sb="17" eb="19">
      <t>かいご</t>
    </rPh>
    <rPh sb="20" eb="22">
      <t>たんき</t>
    </rPh>
    <rPh sb="22" eb="24">
      <t>りよう</t>
    </rPh>
    <rPh sb="24" eb="25">
      <t>がた</t>
    </rPh>
    <phoneticPr fontId="2" type="Hiragana"/>
  </si>
  <si>
    <t>31.居宅療養管理指導</t>
    <rPh sb="3" eb="5">
      <t>きょたく</t>
    </rPh>
    <rPh sb="5" eb="7">
      <t>りょうよう</t>
    </rPh>
    <rPh sb="7" eb="9">
      <t>かんり</t>
    </rPh>
    <rPh sb="9" eb="11">
      <t>しどう</t>
    </rPh>
    <phoneticPr fontId="2" type="Hiragana"/>
  </si>
  <si>
    <t>44.特定介護予防福祉用具販売</t>
    <rPh sb="3" eb="5">
      <t>とくてい</t>
    </rPh>
    <rPh sb="5" eb="7">
      <t>かいご</t>
    </rPh>
    <rPh sb="7" eb="9">
      <t>よぼう</t>
    </rPh>
    <rPh sb="9" eb="13">
      <t>ふくしようぐ</t>
    </rPh>
    <rPh sb="13" eb="15">
      <t>はんばい</t>
    </rPh>
    <phoneticPr fontId="2" type="Hiragana"/>
  </si>
  <si>
    <t>32.認知症対応型共同生活介護</t>
    <rPh sb="3" eb="6">
      <t>にんちしょう</t>
    </rPh>
    <rPh sb="6" eb="9">
      <t>たいおうがた</t>
    </rPh>
    <rPh sb="9" eb="11">
      <t>きょうどう</t>
    </rPh>
    <rPh sb="11" eb="13">
      <t>せいかつ</t>
    </rPh>
    <rPh sb="13" eb="15">
      <t>かいご</t>
    </rPh>
    <phoneticPr fontId="2" type="Hiragana"/>
  </si>
  <si>
    <t>33.特定施設入居者生活介護</t>
    <rPh sb="3" eb="5">
      <t>とくてい</t>
    </rPh>
    <rPh sb="5" eb="7">
      <t>しせつ</t>
    </rPh>
    <rPh sb="7" eb="10">
      <t>にゅうきょしゃ</t>
    </rPh>
    <rPh sb="10" eb="12">
      <t>せいかつ</t>
    </rPh>
    <rPh sb="12" eb="14">
      <t>かいご</t>
    </rPh>
    <phoneticPr fontId="2" type="Hiragana"/>
  </si>
  <si>
    <t>68.小規模多機能型居宅介護（短期利用型）</t>
    <rPh sb="3" eb="4">
      <t>しょう</t>
    </rPh>
    <rPh sb="4" eb="6">
      <t>きぼ</t>
    </rPh>
    <rPh sb="6" eb="10">
      <t>たきのうがた</t>
    </rPh>
    <rPh sb="10" eb="12">
      <t>きょたく</t>
    </rPh>
    <rPh sb="12" eb="14">
      <t>かいご</t>
    </rPh>
    <rPh sb="15" eb="17">
      <t>たんき</t>
    </rPh>
    <rPh sb="17" eb="19">
      <t>りよう</t>
    </rPh>
    <rPh sb="19" eb="20">
      <t>がた</t>
    </rPh>
    <phoneticPr fontId="2" type="Hiragana"/>
  </si>
  <si>
    <t>35.介護予防特定施設入居者生活介護</t>
    <rPh sb="3" eb="5">
      <t>かいご</t>
    </rPh>
    <rPh sb="5" eb="7">
      <t>よぼう</t>
    </rPh>
    <rPh sb="7" eb="9">
      <t>とくてい</t>
    </rPh>
    <rPh sb="9" eb="11">
      <t>しせつ</t>
    </rPh>
    <rPh sb="11" eb="14">
      <t>にゅうきょしゃ</t>
    </rPh>
    <rPh sb="14" eb="16">
      <t>せいかつ</t>
    </rPh>
    <rPh sb="16" eb="18">
      <t>かいご</t>
    </rPh>
    <phoneticPr fontId="2" type="Hiragana"/>
  </si>
  <si>
    <t>38.認知症対応型共同生活介護（短期利用型）</t>
    <rPh sb="3" eb="6">
      <t>にんちしょう</t>
    </rPh>
    <rPh sb="6" eb="9">
      <t>たいおうがた</t>
    </rPh>
    <rPh sb="9" eb="11">
      <t>きょうどう</t>
    </rPh>
    <rPh sb="11" eb="13">
      <t>せいかつ</t>
    </rPh>
    <rPh sb="13" eb="15">
      <t>かいご</t>
    </rPh>
    <rPh sb="16" eb="18">
      <t>たんき</t>
    </rPh>
    <rPh sb="18" eb="20">
      <t>りよう</t>
    </rPh>
    <rPh sb="20" eb="21">
      <t>がた</t>
    </rPh>
    <phoneticPr fontId="2" type="Hiragana"/>
  </si>
  <si>
    <t>42.住宅改修</t>
    <rPh sb="3" eb="5">
      <t>じゅうたく</t>
    </rPh>
    <rPh sb="5" eb="7">
      <t>かいしゅう</t>
    </rPh>
    <phoneticPr fontId="2" type="Hiragana"/>
  </si>
  <si>
    <t>43.居宅介護支援</t>
    <rPh sb="3" eb="5">
      <t>きょたく</t>
    </rPh>
    <rPh sb="5" eb="7">
      <t>かいご</t>
    </rPh>
    <rPh sb="7" eb="9">
      <t>しえん</t>
    </rPh>
    <phoneticPr fontId="2" type="Hiragana"/>
  </si>
  <si>
    <t>45.介護予防住宅改修</t>
    <rPh sb="3" eb="5">
      <t>かいご</t>
    </rPh>
    <rPh sb="5" eb="7">
      <t>よぼう</t>
    </rPh>
    <rPh sb="7" eb="9">
      <t>じゅうたく</t>
    </rPh>
    <rPh sb="9" eb="11">
      <t>かいしゅう</t>
    </rPh>
    <phoneticPr fontId="2" type="Hiragana"/>
  </si>
  <si>
    <t>46.介護予防支援</t>
    <rPh sb="3" eb="5">
      <t>かいご</t>
    </rPh>
    <rPh sb="5" eb="7">
      <t>よぼう</t>
    </rPh>
    <rPh sb="7" eb="9">
      <t>しえん</t>
    </rPh>
    <phoneticPr fontId="2" type="Hiragana"/>
  </si>
  <si>
    <t>81.市町村特別給付</t>
    <rPh sb="3" eb="6">
      <t>しちょうそん</t>
    </rPh>
    <rPh sb="6" eb="8">
      <t>とくべつ</t>
    </rPh>
    <rPh sb="8" eb="10">
      <t>きゅうふ</t>
    </rPh>
    <phoneticPr fontId="2" type="Hiragana"/>
  </si>
  <si>
    <t>2A.短期入所療養介護（介護医療院）</t>
    <rPh sb="3" eb="5">
      <t>たんき</t>
    </rPh>
    <rPh sb="5" eb="7">
      <t>にゅうしょ</t>
    </rPh>
    <rPh sb="7" eb="9">
      <t>りょうよう</t>
    </rPh>
    <rPh sb="9" eb="11">
      <t>かいご</t>
    </rPh>
    <rPh sb="12" eb="14">
      <t>かいご</t>
    </rPh>
    <rPh sb="14" eb="16">
      <t>いりょう</t>
    </rPh>
    <rPh sb="16" eb="17">
      <t>いん</t>
    </rPh>
    <phoneticPr fontId="2" type="Hiragana"/>
  </si>
  <si>
    <t>2B.介護予防短期入所療養介護（介護医療院）</t>
    <rPh sb="3" eb="5">
      <t>かいご</t>
    </rPh>
    <rPh sb="5" eb="7">
      <t>よぼう</t>
    </rPh>
    <rPh sb="7" eb="9">
      <t>たんき</t>
    </rPh>
    <rPh sb="9" eb="11">
      <t>にゅうしょ</t>
    </rPh>
    <rPh sb="11" eb="13">
      <t>りょうよう</t>
    </rPh>
    <rPh sb="13" eb="15">
      <t>かいご</t>
    </rPh>
    <rPh sb="16" eb="18">
      <t>かいご</t>
    </rPh>
    <rPh sb="18" eb="21">
      <t>いりょういん</t>
    </rPh>
    <phoneticPr fontId="2" type="Hiragana"/>
  </si>
  <si>
    <t>53.介護療養施設サービス</t>
    <rPh sb="3" eb="5">
      <t>かいご</t>
    </rPh>
    <rPh sb="5" eb="7">
      <t>りょうよう</t>
    </rPh>
    <rPh sb="7" eb="9">
      <t>しせつ</t>
    </rPh>
    <phoneticPr fontId="2" type="Hiragana"/>
  </si>
  <si>
    <t>54.地域密着型介護福祉施設入居者生活介護</t>
    <rPh sb="3" eb="5">
      <t>ちいき</t>
    </rPh>
    <rPh sb="5" eb="8">
      <t>みっちゃくがた</t>
    </rPh>
    <rPh sb="8" eb="10">
      <t>かいご</t>
    </rPh>
    <rPh sb="10" eb="12">
      <t>ふくし</t>
    </rPh>
    <rPh sb="12" eb="14">
      <t>しせつ</t>
    </rPh>
    <rPh sb="14" eb="17">
      <t>にゅうきょしゃ</t>
    </rPh>
    <rPh sb="17" eb="19">
      <t>せいかつ</t>
    </rPh>
    <rPh sb="19" eb="21">
      <t>かいご</t>
    </rPh>
    <phoneticPr fontId="2" type="Hiragana"/>
  </si>
  <si>
    <t>養護老人ホーム</t>
  </si>
  <si>
    <t>59.特定入居者介護サービス等</t>
    <rPh sb="3" eb="5">
      <t>とくてい</t>
    </rPh>
    <rPh sb="5" eb="8">
      <t>にゅうきょしゃ</t>
    </rPh>
    <rPh sb="8" eb="10">
      <t>かいご</t>
    </rPh>
    <rPh sb="14" eb="15">
      <t>とう</t>
    </rPh>
    <phoneticPr fontId="2" type="Hiragana"/>
  </si>
  <si>
    <t>62.介護予防訪問入浴介護</t>
    <rPh sb="3" eb="5">
      <t>かいご</t>
    </rPh>
    <rPh sb="5" eb="7">
      <t>よぼう</t>
    </rPh>
    <rPh sb="7" eb="9">
      <t>ほうもん</t>
    </rPh>
    <rPh sb="9" eb="11">
      <t>にゅうよく</t>
    </rPh>
    <rPh sb="11" eb="13">
      <t>かいご</t>
    </rPh>
    <phoneticPr fontId="2" type="Hiragana"/>
  </si>
  <si>
    <t>63.介護予防訪問看護</t>
    <rPh sb="3" eb="5">
      <t>かいご</t>
    </rPh>
    <rPh sb="5" eb="7">
      <t>よぼう</t>
    </rPh>
    <rPh sb="7" eb="9">
      <t>ほうもん</t>
    </rPh>
    <rPh sb="9" eb="11">
      <t>かんご</t>
    </rPh>
    <phoneticPr fontId="2" type="Hiragana"/>
  </si>
  <si>
    <t>64.介護予防訪問リハビリテーション</t>
    <rPh sb="3" eb="5">
      <t>かいご</t>
    </rPh>
    <rPh sb="5" eb="7">
      <t>よぼう</t>
    </rPh>
    <rPh sb="7" eb="9">
      <t>ほうもん</t>
    </rPh>
    <phoneticPr fontId="2" type="Hiragana"/>
  </si>
  <si>
    <t>71.夜間対応型訪問介護</t>
    <rPh sb="3" eb="5">
      <t>やかん</t>
    </rPh>
    <rPh sb="5" eb="8">
      <t>たいおうがた</t>
    </rPh>
    <rPh sb="8" eb="10">
      <t>ほうもん</t>
    </rPh>
    <rPh sb="10" eb="12">
      <t>かいご</t>
    </rPh>
    <phoneticPr fontId="2" type="Hiragana"/>
  </si>
  <si>
    <t>72.認知症対応型通所介護</t>
    <rPh sb="3" eb="6">
      <t>にんちしょう</t>
    </rPh>
    <rPh sb="6" eb="9">
      <t>たいおうがた</t>
    </rPh>
    <rPh sb="9" eb="11">
      <t>つうしょ</t>
    </rPh>
    <rPh sb="11" eb="13">
      <t>かいご</t>
    </rPh>
    <phoneticPr fontId="2" type="Hiragana"/>
  </si>
  <si>
    <t>73.小規模多機能型居宅介護</t>
    <rPh sb="3" eb="6">
      <t>しょうきぼ</t>
    </rPh>
    <rPh sb="6" eb="10">
      <t>たきのうがた</t>
    </rPh>
    <rPh sb="10" eb="12">
      <t>きょたく</t>
    </rPh>
    <rPh sb="12" eb="14">
      <t>かいご</t>
    </rPh>
    <phoneticPr fontId="2" type="Hiragana"/>
  </si>
  <si>
    <t>74.介護予防認知症対応型通所介護</t>
    <rPh sb="3" eb="5">
      <t>かいご</t>
    </rPh>
    <rPh sb="5" eb="7">
      <t>よぼう</t>
    </rPh>
    <rPh sb="7" eb="10">
      <t>にんちしょう</t>
    </rPh>
    <rPh sb="10" eb="13">
      <t>たいおうがた</t>
    </rPh>
    <rPh sb="13" eb="15">
      <t>つうしょ</t>
    </rPh>
    <rPh sb="15" eb="17">
      <t>かいご</t>
    </rPh>
    <phoneticPr fontId="2" type="Hiragana"/>
  </si>
  <si>
    <t>75.介護予防小規模多機能型居宅介護</t>
    <rPh sb="3" eb="5">
      <t>かいご</t>
    </rPh>
    <rPh sb="5" eb="7">
      <t>よぼう</t>
    </rPh>
    <rPh sb="7" eb="10">
      <t>しょうきぼ</t>
    </rPh>
    <rPh sb="10" eb="13">
      <t>たきのう</t>
    </rPh>
    <rPh sb="13" eb="14">
      <t>がた</t>
    </rPh>
    <rPh sb="14" eb="16">
      <t>きょたく</t>
    </rPh>
    <rPh sb="16" eb="18">
      <t>かいご</t>
    </rPh>
    <phoneticPr fontId="2" type="Hiragana"/>
  </si>
  <si>
    <t>氏名</t>
  </si>
  <si>
    <t>77.複合型サービス（看護小規模多機能型居宅介護）</t>
    <rPh sb="3" eb="6">
      <t>ふくごうがた</t>
    </rPh>
    <rPh sb="11" eb="13">
      <t>かんご</t>
    </rPh>
    <rPh sb="13" eb="16">
      <t>しょうきぼ</t>
    </rPh>
    <rPh sb="16" eb="20">
      <t>たきのうがた</t>
    </rPh>
    <rPh sb="20" eb="22">
      <t>きょたく</t>
    </rPh>
    <rPh sb="22" eb="24">
      <t>かいご</t>
    </rPh>
    <phoneticPr fontId="2" type="Hiragana"/>
  </si>
  <si>
    <t>A2.訪問型サービス（独自）</t>
    <rPh sb="3" eb="6">
      <t>ほうもんがた</t>
    </rPh>
    <rPh sb="11" eb="13">
      <t>どくじ</t>
    </rPh>
    <phoneticPr fontId="2" type="Hiragana"/>
  </si>
  <si>
    <t>A4.訪問型サービス（独自/定額）</t>
    <rPh sb="3" eb="6">
      <t>ほうもんがた</t>
    </rPh>
    <rPh sb="11" eb="13">
      <t>どくじ</t>
    </rPh>
    <rPh sb="14" eb="16">
      <t>ていがく</t>
    </rPh>
    <phoneticPr fontId="2" type="Hiragana"/>
  </si>
  <si>
    <t>A6.通所型サービス（独自）</t>
    <rPh sb="3" eb="6">
      <t>つうしょがた</t>
    </rPh>
    <rPh sb="11" eb="13">
      <t>どくじ</t>
    </rPh>
    <phoneticPr fontId="2" type="Hiragana"/>
  </si>
  <si>
    <t>A8.通所型サービス（独自/定額）</t>
    <rPh sb="3" eb="6">
      <t>つうしょがた</t>
    </rPh>
    <rPh sb="11" eb="13">
      <t>どくじ</t>
    </rPh>
    <rPh sb="14" eb="16">
      <t>ていがく</t>
    </rPh>
    <phoneticPr fontId="2" type="Hiragana"/>
  </si>
  <si>
    <t>集計</t>
    <rPh sb="0" eb="2">
      <t>しゅうけい</t>
    </rPh>
    <phoneticPr fontId="2" type="Hiragana"/>
  </si>
  <si>
    <t>サービス種別（サービス種別コード一覧より抜粋）</t>
    <rPh sb="4" eb="6">
      <t>しゅべつ</t>
    </rPh>
    <rPh sb="11" eb="13">
      <t>しゅべつ</t>
    </rPh>
    <rPh sb="16" eb="18">
      <t>いちらん</t>
    </rPh>
    <rPh sb="20" eb="22">
      <t>ばっすい</t>
    </rPh>
    <phoneticPr fontId="2" type="Hiragana"/>
  </si>
  <si>
    <t>軽費老人ホーム</t>
  </si>
  <si>
    <r>
      <t>　来年度実施予定の「</t>
    </r>
    <r>
      <rPr>
        <b/>
        <sz val="11"/>
        <color theme="1"/>
        <rFont val="游ゴシック"/>
      </rPr>
      <t>令和９年度介護テクノロジー定着支援事業費補助金</t>
    </r>
    <r>
      <rPr>
        <sz val="11"/>
        <color theme="1"/>
        <rFont val="游ゴシック"/>
      </rPr>
      <t>」について、要望額調査を実施します。
　令和９年度の申請を計画している法人は連絡先を記入の上、漏れなく回答をお願いします。
　</t>
    </r>
    <r>
      <rPr>
        <b/>
        <sz val="11"/>
        <color rgb="FFFF0000"/>
        <rFont val="游ゴシック"/>
      </rPr>
      <t>下記内容と、「各シートの注意事項・補助内容」「記入例」をよく読み記載してください。
　※「国実施要綱」「補助金交付要綱（案）」も必ず確認してください。</t>
    </r>
    <rPh sb="1" eb="4">
      <t>ライネンド</t>
    </rPh>
    <rPh sb="4" eb="6">
      <t>ジッシ</t>
    </rPh>
    <rPh sb="6" eb="8">
      <t>ヨテイ</t>
    </rPh>
    <rPh sb="39" eb="41">
      <t>ヨウボウ</t>
    </rPh>
    <rPh sb="41" eb="42">
      <t>ガク</t>
    </rPh>
    <rPh sb="42" eb="44">
      <t>チョウサ</t>
    </rPh>
    <rPh sb="45" eb="47">
      <t>ジッシ</t>
    </rPh>
    <rPh sb="53" eb="55">
      <t>レイワ</t>
    </rPh>
    <rPh sb="56" eb="58">
      <t>ネンド</t>
    </rPh>
    <rPh sb="78" eb="79">
      <t>ウエ</t>
    </rPh>
    <rPh sb="80" eb="81">
      <t>モ</t>
    </rPh>
    <rPh sb="96" eb="98">
      <t>カキ</t>
    </rPh>
    <rPh sb="98" eb="100">
      <t>ナイヨウ</t>
    </rPh>
    <rPh sb="103" eb="104">
      <t>カク</t>
    </rPh>
    <rPh sb="108" eb="110">
      <t>チュウイ</t>
    </rPh>
    <rPh sb="110" eb="112">
      <t>ジコウ</t>
    </rPh>
    <rPh sb="113" eb="115">
      <t>ホジョ</t>
    </rPh>
    <rPh sb="115" eb="117">
      <t>ナイヨウ</t>
    </rPh>
    <rPh sb="119" eb="121">
      <t>キニュウ</t>
    </rPh>
    <rPh sb="121" eb="122">
      <t>レイ</t>
    </rPh>
    <rPh sb="126" eb="127">
      <t>ヨ</t>
    </rPh>
    <rPh sb="128" eb="130">
      <t>キサイ</t>
    </rPh>
    <rPh sb="160" eb="161">
      <t>カナラ</t>
    </rPh>
    <rPh sb="162" eb="164">
      <t>カクニン</t>
    </rPh>
    <phoneticPr fontId="2"/>
  </si>
  <si>
    <r>
      <t>・本調査は、来年度予算を検討する上で重要な調査ですので、できる限り</t>
    </r>
    <r>
      <rPr>
        <b/>
        <sz val="11"/>
        <color theme="1"/>
        <rFont val="游ゴシック"/>
      </rPr>
      <t>正確な回答をお願いします</t>
    </r>
    <r>
      <rPr>
        <sz val="11"/>
        <color theme="1"/>
        <rFont val="游ゴシック"/>
      </rPr>
      <t>。
・回答いただいた内容については、令和８年度の補助等を確約するものではありません。
・令和８年度の「</t>
    </r>
    <r>
      <rPr>
        <b/>
        <sz val="11"/>
        <color theme="1"/>
        <rFont val="游ゴシック"/>
      </rPr>
      <t>介護テクノロジー定着支援事業費補助金交付要綱</t>
    </r>
    <r>
      <rPr>
        <sz val="11"/>
        <color theme="1"/>
        <rFont val="游ゴシック"/>
      </rPr>
      <t>」の内容に基づき、回答をお願いします。
・国の要綱改正や県の予算状況により、令和９年度に補助要件等が変更される可能性がありますことを御了承ください。</t>
    </r>
    <rPh sb="6" eb="9">
      <t>ライネンド</t>
    </rPh>
    <rPh sb="9" eb="11">
      <t>ヨサン</t>
    </rPh>
    <rPh sb="12" eb="14">
      <t>ケントウ</t>
    </rPh>
    <rPh sb="16" eb="17">
      <t>ウエ</t>
    </rPh>
    <rPh sb="18" eb="20">
      <t>ジュウヨウ</t>
    </rPh>
    <rPh sb="21" eb="23">
      <t>チョウサ</t>
    </rPh>
    <rPh sb="31" eb="32">
      <t>カギ</t>
    </rPh>
    <rPh sb="33" eb="35">
      <t>セイカク</t>
    </rPh>
    <rPh sb="36" eb="38">
      <t>カイトウ</t>
    </rPh>
    <rPh sb="40" eb="41">
      <t>ネガ</t>
    </rPh>
    <rPh sb="48" eb="50">
      <t>カイトウ</t>
    </rPh>
    <rPh sb="55" eb="57">
      <t>ナイヨウ</t>
    </rPh>
    <rPh sb="63" eb="65">
      <t>レイワ</t>
    </rPh>
    <rPh sb="66" eb="68">
      <t>ネンド</t>
    </rPh>
    <rPh sb="69" eb="71">
      <t>ホジョ</t>
    </rPh>
    <rPh sb="71" eb="72">
      <t>トウ</t>
    </rPh>
    <rPh sb="73" eb="75">
      <t>カクヤク</t>
    </rPh>
    <rPh sb="89" eb="91">
      <t>レイワ</t>
    </rPh>
    <rPh sb="92" eb="94">
      <t>ネンド</t>
    </rPh>
    <rPh sb="104" eb="106">
      <t>テイチャク</t>
    </rPh>
    <rPh sb="106" eb="108">
      <t>シエン</t>
    </rPh>
    <rPh sb="114" eb="116">
      <t>コウフ</t>
    </rPh>
    <rPh sb="116" eb="118">
      <t>ヨウコウ</t>
    </rPh>
    <rPh sb="120" eb="122">
      <t>ナイヨウ</t>
    </rPh>
    <rPh sb="123" eb="124">
      <t>モト</t>
    </rPh>
    <rPh sb="127" eb="129">
      <t>カイトウ</t>
    </rPh>
    <rPh sb="131" eb="132">
      <t>ネガ</t>
    </rPh>
    <rPh sb="139" eb="140">
      <t>クニ</t>
    </rPh>
    <rPh sb="141" eb="143">
      <t>ヨウコウ</t>
    </rPh>
    <rPh sb="143" eb="145">
      <t>カイセイ</t>
    </rPh>
    <rPh sb="146" eb="147">
      <t>ケン</t>
    </rPh>
    <rPh sb="148" eb="150">
      <t>ヨサン</t>
    </rPh>
    <rPh sb="150" eb="152">
      <t>ジョウキョウ</t>
    </rPh>
    <rPh sb="156" eb="158">
      <t>レイワ</t>
    </rPh>
    <rPh sb="159" eb="161">
      <t>ネンド</t>
    </rPh>
    <rPh sb="162" eb="164">
      <t>ホジョ</t>
    </rPh>
    <rPh sb="164" eb="166">
      <t>ヨウケン</t>
    </rPh>
    <rPh sb="166" eb="167">
      <t>トウ</t>
    </rPh>
    <rPh sb="168" eb="170">
      <t>ヘンコウ</t>
    </rPh>
    <rPh sb="173" eb="176">
      <t>カノウセイ</t>
    </rPh>
    <rPh sb="184" eb="187">
      <t>ゴリョウショウ</t>
    </rPh>
    <phoneticPr fontId="2"/>
  </si>
  <si>
    <r>
      <t>・</t>
    </r>
    <r>
      <rPr>
        <b/>
        <sz val="11"/>
        <color rgb="FFFF0000"/>
        <rFont val="游ゴシック"/>
      </rPr>
      <t>令和８年度の「介護テクノロジー定着支援事業費補助金交付要綱」の内容に基づき、回答をお願いします。</t>
    </r>
    <r>
      <rPr>
        <sz val="11"/>
        <color theme="1"/>
        <rFont val="游ゴシック"/>
      </rPr>
      <t xml:space="preserve">
・</t>
    </r>
    <r>
      <rPr>
        <b/>
        <sz val="11"/>
        <color theme="1"/>
        <rFont val="游ゴシック"/>
      </rPr>
      <t>「①介護テクノロジー等導入支援（ソフト以外）」
　「②介護テクノロジー等導入支援（ソフト）」、
　「③パッケージ型導入支援」
　「④業務改善支援」</t>
    </r>
    <r>
      <rPr>
        <sz val="11"/>
        <color theme="1"/>
        <rFont val="游ゴシック"/>
      </rPr>
      <t>　の</t>
    </r>
    <r>
      <rPr>
        <b/>
        <sz val="11"/>
        <color theme="1"/>
        <rFont val="游ゴシック"/>
      </rPr>
      <t>４つ</t>
    </r>
    <r>
      <rPr>
        <sz val="11"/>
        <color theme="1"/>
        <rFont val="游ゴシック"/>
      </rPr>
      <t>のメニューに分けて調査を実施します。
・</t>
    </r>
    <r>
      <rPr>
        <b/>
        <sz val="11"/>
        <color theme="1"/>
        <rFont val="游ゴシック"/>
      </rPr>
      <t>４つのメニューそれぞれ記入方法が異なります</t>
    </r>
    <r>
      <rPr>
        <sz val="11"/>
        <color theme="1"/>
        <rFont val="游ゴシック"/>
      </rPr>
      <t>。
　それぞれのシートに注意事項を記載していますので、御確認の上記入をお願いします。
・申請するメニューの内容は必ず記載してください。
・</t>
    </r>
    <r>
      <rPr>
        <b/>
        <sz val="11"/>
        <color theme="1"/>
        <rFont val="游ゴシック"/>
      </rPr>
      <t>補助対象経費</t>
    </r>
    <r>
      <rPr>
        <sz val="11"/>
        <color theme="1"/>
        <rFont val="游ゴシック"/>
      </rPr>
      <t>は、</t>
    </r>
    <r>
      <rPr>
        <b/>
        <sz val="11"/>
        <color rgb="FFFF0000"/>
        <rFont val="游ゴシック"/>
      </rPr>
      <t>税抜きで記載</t>
    </r>
    <r>
      <rPr>
        <sz val="11"/>
        <color theme="1"/>
        <rFont val="游ゴシック"/>
      </rPr>
      <t>をしてください。</t>
    </r>
    <rPh sb="53" eb="55">
      <t>カイゴ</t>
    </rPh>
    <rPh sb="61" eb="62">
      <t>トウ</t>
    </rPh>
    <rPh sb="62" eb="64">
      <t>ドウニュウ</t>
    </rPh>
    <rPh sb="64" eb="66">
      <t>シエン</t>
    </rPh>
    <rPh sb="70" eb="72">
      <t>イガイ</t>
    </rPh>
    <rPh sb="107" eb="108">
      <t>ガタ</t>
    </rPh>
    <rPh sb="108" eb="110">
      <t>ドウニュウ</t>
    </rPh>
    <rPh sb="110" eb="112">
      <t>シエン</t>
    </rPh>
    <rPh sb="117" eb="119">
      <t>ギョウム</t>
    </rPh>
    <rPh sb="119" eb="121">
      <t>カイゼン</t>
    </rPh>
    <rPh sb="121" eb="123">
      <t>シエン</t>
    </rPh>
    <rPh sb="134" eb="135">
      <t>ワ</t>
    </rPh>
    <rPh sb="137" eb="139">
      <t>チョウサ</t>
    </rPh>
    <rPh sb="140" eb="142">
      <t>ジッシ</t>
    </rPh>
    <rPh sb="159" eb="161">
      <t>キニュウ</t>
    </rPh>
    <rPh sb="161" eb="163">
      <t>ホウホウ</t>
    </rPh>
    <rPh sb="164" eb="165">
      <t>コト</t>
    </rPh>
    <rPh sb="181" eb="183">
      <t>チュウイ</t>
    </rPh>
    <rPh sb="183" eb="185">
      <t>ジコウ</t>
    </rPh>
    <rPh sb="186" eb="188">
      <t>キサイ</t>
    </rPh>
    <rPh sb="196" eb="199">
      <t>ゴカクニン</t>
    </rPh>
    <rPh sb="200" eb="201">
      <t>ウエ</t>
    </rPh>
    <rPh sb="201" eb="203">
      <t>キニュウ</t>
    </rPh>
    <rPh sb="205" eb="206">
      <t>ネガ</t>
    </rPh>
    <rPh sb="213" eb="215">
      <t>シンセイ</t>
    </rPh>
    <rPh sb="222" eb="224">
      <t>ナイヨウ</t>
    </rPh>
    <rPh sb="225" eb="226">
      <t>カナラ</t>
    </rPh>
    <rPh sb="227" eb="229">
      <t>キサイ</t>
    </rPh>
    <rPh sb="238" eb="240">
      <t>ホジョ</t>
    </rPh>
    <rPh sb="240" eb="242">
      <t>タイショウ</t>
    </rPh>
    <rPh sb="242" eb="244">
      <t>ケイヒ</t>
    </rPh>
    <rPh sb="246" eb="248">
      <t>ゼイヌ</t>
    </rPh>
    <rPh sb="250" eb="252">
      <t>キサイ</t>
    </rPh>
    <phoneticPr fontId="2"/>
  </si>
  <si>
    <r>
      <t>【基準額】</t>
    </r>
    <r>
      <rPr>
        <sz val="11"/>
        <color theme="1"/>
        <rFont val="游ゴシック"/>
      </rPr>
      <t xml:space="preserve">
・機器により、以下の基準額を定める
　「移乗支援」「入浴支援」「インカム」⇒　</t>
    </r>
    <r>
      <rPr>
        <b/>
        <sz val="11"/>
        <color theme="1"/>
        <rFont val="游ゴシック"/>
      </rPr>
      <t>100万円/1台</t>
    </r>
    <r>
      <rPr>
        <sz val="11"/>
        <color theme="1"/>
        <rFont val="游ゴシック"/>
      </rPr>
      <t xml:space="preserve">
　「上記以外」⇒　</t>
    </r>
    <r>
      <rPr>
        <b/>
        <sz val="11"/>
        <color theme="1"/>
        <rFont val="游ゴシック"/>
      </rPr>
      <t>30万円/1台</t>
    </r>
    <r>
      <rPr>
        <sz val="11"/>
        <color theme="1"/>
        <rFont val="游ゴシック"/>
      </rPr>
      <t xml:space="preserve">
・</t>
    </r>
    <r>
      <rPr>
        <b/>
        <sz val="11"/>
        <color theme="1"/>
        <rFont val="游ゴシック"/>
      </rPr>
      <t>機器等の導入に付帯して必要となる経費</t>
    </r>
    <r>
      <rPr>
        <sz val="11"/>
        <color theme="1"/>
        <rFont val="游ゴシック"/>
      </rPr>
      <t>は、</t>
    </r>
    <r>
      <rPr>
        <b/>
        <sz val="11"/>
        <color theme="1"/>
        <rFont val="游ゴシック"/>
      </rPr>
      <t>主となる機器と併せて導入する場合に限って</t>
    </r>
    <r>
      <rPr>
        <sz val="11"/>
        <color theme="1"/>
        <rFont val="游ゴシック"/>
      </rPr>
      <t>、</t>
    </r>
    <r>
      <rPr>
        <b/>
        <sz val="11"/>
        <color theme="1"/>
        <rFont val="游ゴシック"/>
      </rPr>
      <t>補助対象とする</t>
    </r>
    <r>
      <rPr>
        <sz val="11"/>
        <color theme="1"/>
        <rFont val="游ゴシック"/>
      </rPr>
      <t>ことができる
　経費に含まれないもの：通信費、配送料、振込手数料
　経費に含めるもの　　：介護テクノロジーを利用するためのWi-Fi環境を整備するために必要な経費（配線工事、ルーター、アクセスポイント、サーバー、ネットワーク構築 等）
　　　　　　　　　　　　介護テクノロジーの利用にともなって導入するPC、タブレット端末 等
　経費の基準額　　　　：主となる機器と、付帯して必要となる経費を合計して、上記の主となる機器の基準額までとする</t>
    </r>
    <rPh sb="143" eb="146">
      <t>ハイソウリョウ</t>
    </rPh>
    <rPh sb="147" eb="149">
      <t>フリコ</t>
    </rPh>
    <rPh sb="149" eb="152">
      <t>テスウリョウ</t>
    </rPh>
    <phoneticPr fontId="2"/>
  </si>
  <si>
    <t>②移動支援</t>
    <rPh sb="1" eb="3">
      <t>イドウ</t>
    </rPh>
    <rPh sb="3" eb="5">
      <t>シエン</t>
    </rPh>
    <phoneticPr fontId="16"/>
  </si>
  <si>
    <t>③排泄支援</t>
    <rPh sb="1" eb="3">
      <t>ハイセツ</t>
    </rPh>
    <rPh sb="3" eb="5">
      <t>シエン</t>
    </rPh>
    <phoneticPr fontId="16"/>
  </si>
  <si>
    <t>⑨介護業務支援</t>
    <rPh sb="1" eb="3">
      <t>かいご</t>
    </rPh>
    <rPh sb="3" eb="5">
      <t>ぎょうむ</t>
    </rPh>
    <rPh sb="5" eb="7">
      <t>しえん</t>
    </rPh>
    <phoneticPr fontId="2" type="Hiragana"/>
  </si>
  <si>
    <t>補助対象経費の
４/５の額
（千円未満切捨て）</t>
  </si>
  <si>
    <t>⓪介護業務支援（介護ソフト）</t>
    <rPh sb="1" eb="3">
      <t>かいご</t>
    </rPh>
    <rPh sb="3" eb="5">
      <t>ぎょうむ</t>
    </rPh>
    <rPh sb="5" eb="7">
      <t>しえん</t>
    </rPh>
    <rPh sb="8" eb="10">
      <t>かいご</t>
    </rPh>
    <phoneticPr fontId="2" type="Hiragana"/>
  </si>
  <si>
    <t>⑧食事・栄養管理支援</t>
    <rPh sb="1" eb="3">
      <t>しょくじ</t>
    </rPh>
    <rPh sb="4" eb="6">
      <t>えいよう</t>
    </rPh>
    <rPh sb="6" eb="8">
      <t>かんり</t>
    </rPh>
    <rPh sb="8" eb="10">
      <t>しえん</t>
    </rPh>
    <phoneticPr fontId="2" type="Hiragana"/>
  </si>
  <si>
    <t>⑩介護業務支援（インカム）</t>
    <rPh sb="1" eb="3">
      <t>かいご</t>
    </rPh>
    <rPh sb="3" eb="5">
      <t>ぎょうむ</t>
    </rPh>
    <rPh sb="5" eb="7">
      <t>しえん</t>
    </rPh>
    <phoneticPr fontId="2" type="Hiragana"/>
  </si>
  <si>
    <t>⑪その他（インカム）</t>
    <rPh sb="3" eb="4">
      <t>ほか</t>
    </rPh>
    <phoneticPr fontId="2" type="Hiragana"/>
  </si>
  <si>
    <r>
      <t>④見守り・</t>
    </r>
    <r>
      <rPr>
        <sz val="11"/>
        <color theme="1"/>
        <rFont val="游ゴシック"/>
      </rPr>
      <t>コミュニケーション</t>
    </r>
    <rPh sb="1" eb="3">
      <t>ミマモ</t>
    </rPh>
    <phoneticPr fontId="16"/>
  </si>
  <si>
    <t>定着促進
支援を活用</t>
    <rPh sb="0" eb="2">
      <t>ていちゃく</t>
    </rPh>
    <rPh sb="2" eb="4">
      <t>そくしん</t>
    </rPh>
    <rPh sb="5" eb="7">
      <t>しえん</t>
    </rPh>
    <rPh sb="8" eb="10">
      <t>かつよう</t>
    </rPh>
    <phoneticPr fontId="2" type="Hiragana"/>
  </si>
  <si>
    <r>
      <t xml:space="preserve">ケアプランデータ連携
</t>
    </r>
    <r>
      <rPr>
        <b/>
        <sz val="10"/>
        <color auto="1"/>
        <rFont val="游ゴシック"/>
      </rPr>
      <t>(5事業所以上)</t>
    </r>
  </si>
  <si>
    <t>「固定型」
の場合</t>
    <rPh sb="3" eb="4">
      <t>ガタ</t>
    </rPh>
    <rPh sb="7" eb="9">
      <t>バアイ</t>
    </rPh>
    <phoneticPr fontId="16"/>
  </si>
  <si>
    <t>「変動型」
の場合の
基準額</t>
    <rPh sb="1" eb="3">
      <t>へんどう</t>
    </rPh>
    <rPh sb="3" eb="4">
      <t>かた</t>
    </rPh>
    <rPh sb="7" eb="9">
      <t>ばあい</t>
    </rPh>
    <rPh sb="11" eb="14">
      <t>きじゅんがく</t>
    </rPh>
    <phoneticPr fontId="2" type="Hiragana"/>
  </si>
  <si>
    <t>「固定型」
の場合の
基準額</t>
    <rPh sb="1" eb="4">
      <t>こていがた</t>
    </rPh>
    <rPh sb="7" eb="9">
      <t>ばあい</t>
    </rPh>
    <rPh sb="11" eb="14">
      <t>きじゅんがく</t>
    </rPh>
    <phoneticPr fontId="2" type="Hiragana"/>
  </si>
  <si>
    <r>
      <t>　</t>
    </r>
    <r>
      <rPr>
        <b/>
        <sz val="11"/>
        <color theme="1"/>
        <rFont val="游ゴシック"/>
      </rPr>
      <t>介護業務支援（介護ソフト）と組合わせて連動させることで、より効果が高まると判断できるテクノロジーを導入（複数導入）</t>
    </r>
    <r>
      <rPr>
        <sz val="11"/>
        <color theme="1"/>
        <rFont val="游ゴシック"/>
      </rPr>
      <t>する場合の支援を行うメニュー。
　補助対象</t>
    </r>
    <r>
      <rPr>
        <b/>
        <sz val="11"/>
        <color rgb="FFFF0000"/>
        <rFont val="游ゴシック"/>
      </rPr>
      <t>例</t>
    </r>
    <r>
      <rPr>
        <sz val="11"/>
        <color theme="1"/>
        <rFont val="游ゴシック"/>
      </rPr>
      <t>：介護ソフト+見守り機器20台+インカム15台、介護ソフト+見守り機器30台</t>
    </r>
    <rPh sb="1" eb="3">
      <t>カイゴ</t>
    </rPh>
    <rPh sb="3" eb="5">
      <t>ギョウム</t>
    </rPh>
    <rPh sb="5" eb="7">
      <t>シエン</t>
    </rPh>
    <rPh sb="8" eb="10">
      <t>カイゴ</t>
    </rPh>
    <rPh sb="15" eb="17">
      <t>クミア</t>
    </rPh>
    <rPh sb="53" eb="55">
      <t>フクスウ</t>
    </rPh>
    <rPh sb="55" eb="57">
      <t>ドウニュウ</t>
    </rPh>
    <rPh sb="75" eb="77">
      <t>ホジョ</t>
    </rPh>
    <rPh sb="77" eb="79">
      <t>タイショウ</t>
    </rPh>
    <rPh sb="79" eb="80">
      <t>レイ</t>
    </rPh>
    <rPh sb="81" eb="83">
      <t>カイゴ</t>
    </rPh>
    <rPh sb="87" eb="89">
      <t>ミマモ</t>
    </rPh>
    <rPh sb="90" eb="92">
      <t>キキ</t>
    </rPh>
    <rPh sb="94" eb="95">
      <t>ダイ</t>
    </rPh>
    <rPh sb="102" eb="103">
      <t>ダイ</t>
    </rPh>
    <rPh sb="104" eb="106">
      <t>カイゴ</t>
    </rPh>
    <rPh sb="110" eb="112">
      <t>ミマモ</t>
    </rPh>
    <rPh sb="113" eb="115">
      <t>キキ</t>
    </rPh>
    <rPh sb="117" eb="118">
      <t>ダイ</t>
    </rPh>
    <phoneticPr fontId="2"/>
  </si>
  <si>
    <r>
      <t>【上限額】</t>
    </r>
    <r>
      <rPr>
        <sz val="11"/>
        <color theme="1"/>
        <rFont val="游ゴシック"/>
      </rPr>
      <t xml:space="preserve">
・</t>
    </r>
    <r>
      <rPr>
        <b/>
        <sz val="11"/>
        <color theme="1"/>
        <rFont val="游ゴシック"/>
      </rPr>
      <t>１事業所当たり、メニュー①～③を合計して1,000万円を補助上限額</t>
    </r>
    <r>
      <rPr>
        <sz val="11"/>
        <color theme="1"/>
        <rFont val="游ゴシック"/>
      </rPr>
      <t>とする（②③においては、介護ソフトの導入にあたり情報端末の購入やWi-Fi環境整備等を行う場合は1,015万円を補助上限とする）。</t>
    </r>
    <rPh sb="1" eb="3">
      <t>ジョウゲン</t>
    </rPh>
    <rPh sb="8" eb="11">
      <t>ジギョウショ</t>
    </rPh>
    <rPh sb="11" eb="12">
      <t>ア</t>
    </rPh>
    <rPh sb="23" eb="25">
      <t>ゴウケイ</t>
    </rPh>
    <rPh sb="32" eb="34">
      <t>マンエン</t>
    </rPh>
    <rPh sb="35" eb="37">
      <t>ホジョ</t>
    </rPh>
    <rPh sb="37" eb="40">
      <t>ジョウゲンガク</t>
    </rPh>
    <phoneticPr fontId="2"/>
  </si>
  <si>
    <r>
      <t>【上限額】</t>
    </r>
    <r>
      <rPr>
        <sz val="11"/>
        <color theme="1"/>
        <rFont val="游ゴシック"/>
      </rPr>
      <t xml:space="preserve">
・</t>
    </r>
    <r>
      <rPr>
        <b/>
        <sz val="11"/>
        <color theme="1"/>
        <rFont val="游ゴシック"/>
      </rPr>
      <t>１事業所当たり、メニュー①～③を合計して1,000万円を補助上限額</t>
    </r>
    <r>
      <rPr>
        <sz val="11"/>
        <color theme="1"/>
        <rFont val="游ゴシック"/>
      </rPr>
      <t>とする（②③においては、介護ソフトの導入にあたり情報端末の購入やWi-Fi環境整備等を行う場合は</t>
    </r>
    <r>
      <rPr>
        <b/>
        <sz val="11"/>
        <color theme="1"/>
        <rFont val="游ゴシック"/>
      </rPr>
      <t>1,015万円を補助上限</t>
    </r>
    <r>
      <rPr>
        <sz val="11"/>
        <color theme="1"/>
        <rFont val="游ゴシック"/>
      </rPr>
      <t>とする）。</t>
    </r>
    <rPh sb="1" eb="3">
      <t>ジョウゲン</t>
    </rPh>
    <rPh sb="8" eb="11">
      <t>ジギョウショ</t>
    </rPh>
    <rPh sb="11" eb="12">
      <t>ア</t>
    </rPh>
    <rPh sb="23" eb="25">
      <t>ゴウケイ</t>
    </rPh>
    <rPh sb="32" eb="34">
      <t>マンエン</t>
    </rPh>
    <rPh sb="35" eb="37">
      <t>ホジョ</t>
    </rPh>
    <rPh sb="37" eb="40">
      <t>ジョウゲンガク</t>
    </rPh>
    <rPh sb="52" eb="54">
      <t>カイゴ</t>
    </rPh>
    <rPh sb="58" eb="60">
      <t>ドウニュウ</t>
    </rPh>
    <rPh sb="64" eb="66">
      <t>ジョウホウ</t>
    </rPh>
    <rPh sb="66" eb="68">
      <t>タンマツ</t>
    </rPh>
    <rPh sb="69" eb="71">
      <t>コウニュウ</t>
    </rPh>
    <rPh sb="77" eb="79">
      <t>カンキョウ</t>
    </rPh>
    <rPh sb="79" eb="81">
      <t>セイビ</t>
    </rPh>
    <rPh sb="81" eb="82">
      <t>トウ</t>
    </rPh>
    <rPh sb="83" eb="84">
      <t>オコナ</t>
    </rPh>
    <rPh sb="85" eb="87">
      <t>バアイ</t>
    </rPh>
    <rPh sb="93" eb="95">
      <t>マンエン</t>
    </rPh>
    <rPh sb="96" eb="98">
      <t>ホジョ</t>
    </rPh>
    <rPh sb="98" eb="100">
      <t>ジョウゲン</t>
    </rPh>
    <phoneticPr fontId="2"/>
  </si>
  <si>
    <r>
      <t>【基準額】</t>
    </r>
    <r>
      <rPr>
        <sz val="11"/>
        <color theme="1"/>
        <rFont val="游ゴシック"/>
      </rPr>
      <t xml:space="preserve">
・</t>
    </r>
    <r>
      <rPr>
        <b/>
        <sz val="11"/>
        <color theme="1"/>
        <rFont val="游ゴシック"/>
      </rPr>
      <t>１事業所当たり、1,000万円（介護ソフトの導入にあたり情報端末の購入やWi-Fi環境整備等を行う場合（定着促進支援）は1,015万円を補助上限とする）。
　※パッケージ型は、</t>
    </r>
    <r>
      <rPr>
        <sz val="11"/>
        <color theme="1"/>
        <rFont val="游ゴシック"/>
      </rPr>
      <t>介護ソフトと組合わせて複数機器を導入する場合のみ利用可能</t>
    </r>
    <rPh sb="8" eb="11">
      <t>ジギョウショ</t>
    </rPh>
    <rPh sb="11" eb="12">
      <t>ア</t>
    </rPh>
    <rPh sb="20" eb="22">
      <t>マンエン</t>
    </rPh>
    <rPh sb="59" eb="61">
      <t>テイチャク</t>
    </rPh>
    <rPh sb="61" eb="63">
      <t>ソクシン</t>
    </rPh>
    <rPh sb="63" eb="65">
      <t>シエン</t>
    </rPh>
    <rPh sb="92" eb="93">
      <t>ガタ</t>
    </rPh>
    <rPh sb="95" eb="97">
      <t>カイゴ</t>
    </rPh>
    <rPh sb="101" eb="102">
      <t>クミ</t>
    </rPh>
    <rPh sb="102" eb="103">
      <t>ア</t>
    </rPh>
    <rPh sb="106" eb="108">
      <t>フクスウ</t>
    </rPh>
    <rPh sb="108" eb="110">
      <t>キキ</t>
    </rPh>
    <rPh sb="111" eb="113">
      <t>ドウニュウ</t>
    </rPh>
    <rPh sb="115" eb="117">
      <t>バアイ</t>
    </rPh>
    <rPh sb="119" eb="121">
      <t>リヨウ</t>
    </rPh>
    <rPh sb="121" eb="123">
      <t>カノウ</t>
    </rPh>
    <phoneticPr fontId="2"/>
  </si>
  <si>
    <r>
      <t>【基準額】</t>
    </r>
    <r>
      <rPr>
        <sz val="11"/>
        <color theme="1"/>
        <rFont val="游ゴシック"/>
      </rPr>
      <t xml:space="preserve">
・</t>
    </r>
    <r>
      <rPr>
        <b/>
        <sz val="11"/>
        <color theme="1"/>
        <rFont val="游ゴシック"/>
      </rPr>
      <t>職員数により</t>
    </r>
    <r>
      <rPr>
        <sz val="11"/>
        <color theme="1"/>
        <rFont val="游ゴシック"/>
      </rPr>
      <t>、以下のとおり</t>
    </r>
    <r>
      <rPr>
        <b/>
        <sz val="11"/>
        <color theme="1"/>
        <rFont val="游ゴシック"/>
      </rPr>
      <t>１事業所当たりの補助基準額</t>
    </r>
    <r>
      <rPr>
        <sz val="11"/>
        <color theme="1"/>
        <rFont val="游ゴシック"/>
      </rPr>
      <t>を定める。
　「１名以上10名以下」⇒　</t>
    </r>
    <r>
      <rPr>
        <b/>
        <sz val="11"/>
        <color theme="1"/>
        <rFont val="游ゴシック"/>
      </rPr>
      <t>100万円</t>
    </r>
    <r>
      <rPr>
        <sz val="11"/>
        <color theme="1"/>
        <rFont val="游ゴシック"/>
      </rPr>
      <t xml:space="preserve">
　「11名以上20名以下」⇒　</t>
    </r>
    <r>
      <rPr>
        <b/>
        <sz val="11"/>
        <color theme="1"/>
        <rFont val="游ゴシック"/>
      </rPr>
      <t>150万円</t>
    </r>
    <r>
      <rPr>
        <sz val="11"/>
        <color theme="1"/>
        <rFont val="游ゴシック"/>
      </rPr>
      <t xml:space="preserve">
　「21名以上30名以下」⇒　</t>
    </r>
    <r>
      <rPr>
        <b/>
        <sz val="11"/>
        <color theme="1"/>
        <rFont val="游ゴシック"/>
      </rPr>
      <t>200万円</t>
    </r>
    <r>
      <rPr>
        <sz val="11"/>
        <color theme="1"/>
        <rFont val="游ゴシック"/>
      </rPr>
      <t xml:space="preserve">
　「31名以上」　　　　⇒　</t>
    </r>
    <r>
      <rPr>
        <b/>
        <sz val="11"/>
        <color theme="1"/>
        <rFont val="游ゴシック"/>
      </rPr>
      <t>250万円</t>
    </r>
    <r>
      <rPr>
        <sz val="11"/>
        <color theme="1"/>
        <rFont val="游ゴシック"/>
      </rPr>
      <t xml:space="preserve">
・職員数に応じて必要なライセンス数が変動するなど、</t>
    </r>
    <r>
      <rPr>
        <b/>
        <sz val="11"/>
        <color theme="1"/>
        <rFont val="游ゴシック"/>
      </rPr>
      <t>「職員数により合計金額が変動する契約」の場合は上記を基準額</t>
    </r>
    <r>
      <rPr>
        <sz val="11"/>
        <color theme="1"/>
        <rFont val="游ゴシック"/>
      </rPr>
      <t>とし、</t>
    </r>
    <r>
      <rPr>
        <b/>
        <sz val="11"/>
        <color theme="1"/>
        <rFont val="游ゴシック"/>
      </rPr>
      <t>「それ以外の方式の契約（固定型）」の場合は一律250万円を基準額</t>
    </r>
    <r>
      <rPr>
        <sz val="11"/>
        <color theme="1"/>
        <rFont val="游ゴシック"/>
      </rPr>
      <t>とする。
・訪問介護事業所等の居宅サービス事業所又は居宅介護支援事業所（介護予防も含む。）であって、</t>
    </r>
    <r>
      <rPr>
        <b/>
        <sz val="11"/>
        <color theme="1"/>
        <rFont val="游ゴシック"/>
      </rPr>
      <t>令和８年度中まで</t>
    </r>
    <r>
      <rPr>
        <sz val="11"/>
        <color theme="1"/>
        <rFont val="游ゴシック"/>
      </rPr>
      <t>に</t>
    </r>
    <r>
      <rPr>
        <b/>
        <sz val="11"/>
        <color theme="1"/>
        <rFont val="游ゴシック"/>
      </rPr>
      <t>「ケアプランデータ連携システム」により５事業所以上とデータ連携を実施</t>
    </r>
    <r>
      <rPr>
        <sz val="11"/>
        <color theme="1"/>
        <rFont val="游ゴシック"/>
      </rPr>
      <t>する場合は、
　基準額に５万円を加算する。
・介護ソフトの導入にあたり情報端末の購入やWi-Fi環境整備等を行う場合（定着促進支援）は、基準額に15万円を加算する。</t>
    </r>
    <rPh sb="7" eb="10">
      <t>ショクインスウ</t>
    </rPh>
    <rPh sb="14" eb="16">
      <t>イカ</t>
    </rPh>
    <rPh sb="21" eb="24">
      <t>ジギョウショ</t>
    </rPh>
    <rPh sb="24" eb="25">
      <t>ア</t>
    </rPh>
    <rPh sb="28" eb="30">
      <t>ホジョ</t>
    </rPh>
    <rPh sb="30" eb="33">
      <t>キジュンガク</t>
    </rPh>
    <rPh sb="34" eb="35">
      <t>サダ</t>
    </rPh>
    <rPh sb="169" eb="171">
      <t>ジョウキ</t>
    </rPh>
    <rPh sb="190" eb="193">
      <t>コテイガタ</t>
    </rPh>
    <rPh sb="260" eb="262">
      <t>レイワ</t>
    </rPh>
    <rPh sb="263" eb="265">
      <t>ネンド</t>
    </rPh>
    <rPh sb="265" eb="266">
      <t>チュウ</t>
    </rPh>
    <rPh sb="362" eb="364">
      <t>テイチャク</t>
    </rPh>
    <rPh sb="364" eb="366">
      <t>ソクシン</t>
    </rPh>
    <rPh sb="366" eb="368">
      <t>シエン</t>
    </rPh>
    <rPh sb="371" eb="374">
      <t>キジュンガク</t>
    </rPh>
    <rPh sb="380" eb="382">
      <t>カサン</t>
    </rPh>
    <phoneticPr fontId="2"/>
  </si>
  <si>
    <r>
      <t xml:space="preserve">補助対象経費の
４/５の額
</t>
    </r>
    <r>
      <rPr>
        <b/>
        <sz val="9"/>
        <color theme="1"/>
        <rFont val="游ゴシック"/>
      </rPr>
      <t>（千円未満切捨て）</t>
    </r>
  </si>
  <si>
    <r>
      <t>【基準額】</t>
    </r>
    <r>
      <rPr>
        <sz val="11"/>
        <color theme="1"/>
        <rFont val="游ゴシック"/>
      </rPr>
      <t xml:space="preserve">
・</t>
    </r>
    <r>
      <rPr>
        <b/>
        <sz val="11"/>
        <color theme="1"/>
        <rFont val="游ゴシック"/>
      </rPr>
      <t>１事業所当たり48万円</t>
    </r>
    <rPh sb="8" eb="11">
      <t>ジギョウショ</t>
    </rPh>
    <rPh sb="11" eb="12">
      <t>ア</t>
    </rPh>
    <rPh sb="16" eb="18">
      <t>マンエン</t>
    </rPh>
    <phoneticPr fontId="2"/>
  </si>
  <si>
    <r>
      <t>補助対象経費
（</t>
    </r>
    <r>
      <rPr>
        <b/>
        <sz val="11"/>
        <color rgb="FFFF0000"/>
        <rFont val="游ゴシック"/>
      </rPr>
      <t>税抜</t>
    </r>
    <r>
      <rPr>
        <b/>
        <sz val="11"/>
        <color theme="1"/>
        <rFont val="游ゴシック"/>
      </rPr>
      <t>）</t>
    </r>
    <rPh sb="0" eb="2">
      <t>ホジョ</t>
    </rPh>
    <rPh sb="2" eb="4">
      <t>タイショウ</t>
    </rPh>
    <rPh sb="4" eb="6">
      <t>ケイヒ</t>
    </rPh>
    <rPh sb="8" eb="9">
      <t>ゼイ</t>
    </rPh>
    <rPh sb="9" eb="10">
      <t>ヌ</t>
    </rPh>
    <phoneticPr fontId="2"/>
  </si>
  <si>
    <t>申請者　（法人名）</t>
    <rPh sb="0" eb="3">
      <t>しんせいしゃ</t>
    </rPh>
    <rPh sb="5" eb="7">
      <t>ほうじん</t>
    </rPh>
    <rPh sb="7" eb="8">
      <t>めい</t>
    </rPh>
    <phoneticPr fontId="2" type="Hiragana"/>
  </si>
  <si>
    <t>電話番号</t>
    <rPh sb="0" eb="2">
      <t>でんわ</t>
    </rPh>
    <rPh sb="2" eb="4">
      <t>ばんごう</t>
    </rPh>
    <phoneticPr fontId="2" type="Hiragana"/>
  </si>
  <si>
    <t>メールアドレス</t>
  </si>
  <si>
    <t>申請
担当者</t>
  </si>
  <si>
    <t>○申請者情報について（入力必須）</t>
    <rPh sb="1" eb="4">
      <t>しんせいしゃ</t>
    </rPh>
    <rPh sb="4" eb="6">
      <t>じょうほう</t>
    </rPh>
    <rPh sb="11" eb="13">
      <t>にゅうりょく</t>
    </rPh>
    <rPh sb="13" eb="15">
      <t>ひっす</t>
    </rPh>
    <phoneticPr fontId="2" type="Hiragana"/>
  </si>
  <si>
    <r>
      <t>※回答期限：</t>
    </r>
    <r>
      <rPr>
        <b/>
        <sz val="11"/>
        <color rgb="FFFF0000"/>
        <rFont val="游ゴシック"/>
      </rPr>
      <t>令和８年９月11日（金）</t>
    </r>
  </si>
  <si>
    <t>補助対象経費の
4/5の額
（千円未満切捨て）</t>
  </si>
</sst>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7" formatCode="#,##0&quot; 人&quot;"/>
    <numFmt numFmtId="178" formatCode="#,##0&quot; 円&quot;"/>
  </numFmts>
  <fonts count="17">
    <font>
      <sz val="11"/>
      <color theme="1"/>
      <name val="游ゴシック"/>
      <family val="3"/>
      <scheme val="minor"/>
    </font>
    <font>
      <sz val="10"/>
      <color auto="1"/>
      <name val="Arial"/>
      <family val="2"/>
    </font>
    <font>
      <sz val="6"/>
      <color auto="1"/>
      <name val="游ゴシック"/>
      <family val="3"/>
    </font>
    <font>
      <b/>
      <sz val="14"/>
      <color theme="1"/>
      <name val="游ゴシック"/>
      <family val="3"/>
    </font>
    <font>
      <b/>
      <sz val="11"/>
      <color theme="1"/>
      <name val="游ゴシック"/>
      <family val="3"/>
      <scheme val="minor"/>
    </font>
    <font>
      <b/>
      <sz val="11"/>
      <color rgb="FFFF0000"/>
      <name val="游ゴシック"/>
      <family val="3"/>
      <scheme val="minor"/>
    </font>
    <font>
      <sz val="11"/>
      <color theme="1"/>
      <name val="游ゴシック"/>
      <family val="3"/>
      <scheme val="minor"/>
    </font>
    <font>
      <b/>
      <sz val="14"/>
      <color rgb="FFFF0000"/>
      <name val="游ゴシック"/>
      <family val="3"/>
    </font>
    <font>
      <sz val="11"/>
      <color rgb="FFFF0000"/>
      <name val="游ゴシック"/>
      <family val="3"/>
      <scheme val="minor"/>
    </font>
    <font>
      <b/>
      <sz val="11"/>
      <color auto="1"/>
      <name val="游ゴシック"/>
      <family val="3"/>
      <scheme val="minor"/>
    </font>
    <font>
      <u/>
      <sz val="11"/>
      <color theme="1"/>
      <name val="游ゴシック"/>
      <family val="3"/>
      <scheme val="minor"/>
    </font>
    <font>
      <sz val="11"/>
      <color auto="1"/>
      <name val="游ゴシック"/>
      <family val="3"/>
    </font>
    <font>
      <u/>
      <sz val="11"/>
      <color rgb="FFFF0000"/>
      <name val="游ゴシック"/>
      <family val="3"/>
      <scheme val="minor"/>
    </font>
    <font>
      <sz val="9"/>
      <color theme="1"/>
      <name val="游ゴシック"/>
      <family val="3"/>
    </font>
    <font>
      <sz val="9"/>
      <color rgb="FFFF0000"/>
      <name val="游ゴシック"/>
      <family val="3"/>
    </font>
    <font>
      <b/>
      <sz val="10"/>
      <color theme="1"/>
      <name val="游ゴシック"/>
      <family val="3"/>
    </font>
    <font>
      <sz val="6"/>
      <color auto="1"/>
      <name val="ＭＳ Ｐゴシック"/>
      <family val="3"/>
    </font>
  </fonts>
  <fills count="7">
    <fill>
      <patternFill patternType="none"/>
    </fill>
    <fill>
      <patternFill patternType="gray125"/>
    </fill>
    <fill>
      <patternFill patternType="solid">
        <fgColor rgb="FFFFFFBE"/>
        <bgColor indexed="64"/>
      </patternFill>
    </fill>
    <fill>
      <patternFill patternType="solid">
        <fgColor theme="4" tint="0.8"/>
        <bgColor indexed="64"/>
      </patternFill>
    </fill>
    <fill>
      <patternFill patternType="solid">
        <fgColor rgb="FFFFFF00"/>
        <bgColor indexed="64"/>
      </patternFill>
    </fill>
    <fill>
      <patternFill patternType="solid">
        <fgColor theme="0"/>
        <bgColor indexed="64"/>
      </patternFill>
    </fill>
    <fill>
      <patternFill patternType="solid">
        <fgColor theme="7" tint="0.8"/>
        <bgColor indexed="64"/>
      </patternFill>
    </fill>
  </fills>
  <borders count="47">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double">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double">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38" fontId="6" fillId="0" borderId="0" applyFont="0" applyFill="0" applyBorder="0" applyAlignment="0" applyProtection="0">
      <alignment vertical="center"/>
    </xf>
  </cellStyleXfs>
  <cellXfs count="314">
    <xf numFmtId="0" fontId="0" fillId="0" borderId="0" xfId="0">
      <alignment vertical="center"/>
    </xf>
    <xf numFmtId="0" fontId="0" fillId="0" borderId="0" xfId="0" applyFont="1">
      <alignmen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lef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0" fillId="2" borderId="4" xfId="0" applyFont="1" applyFill="1" applyBorder="1" applyAlignment="1">
      <alignment horizontal="left" vertical="center" wrapText="1"/>
    </xf>
    <xf numFmtId="0" fontId="0" fillId="0" borderId="0" xfId="0" applyFont="1" applyAlignment="1">
      <alignment horizontal="left" vertical="center" wrapText="1"/>
    </xf>
    <xf numFmtId="0" fontId="5" fillId="0" borderId="0" xfId="0" applyFont="1" applyBorder="1" applyAlignment="1">
      <alignment horizontal="left" vertical="center" wrapText="1"/>
    </xf>
    <xf numFmtId="0" fontId="0" fillId="0" borderId="0" xfId="0" applyFont="1" applyAlignment="1">
      <alignment horizontal="center" vertical="top" wrapText="1"/>
    </xf>
    <xf numFmtId="0" fontId="5" fillId="0" borderId="0" xfId="0" applyFont="1" applyBorder="1" applyAlignment="1">
      <alignment horizontal="left" vertical="top"/>
    </xf>
    <xf numFmtId="0" fontId="0" fillId="0" borderId="0" xfId="0" applyAlignment="1">
      <alignment horizontal="left" vertical="center"/>
    </xf>
    <xf numFmtId="0" fontId="5" fillId="0" borderId="0" xfId="0" applyFont="1" applyAlignment="1">
      <alignment horizontal="left"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0" fillId="2" borderId="8" xfId="0" applyFont="1" applyFill="1" applyBorder="1" applyAlignment="1">
      <alignment horizontal="left" vertical="center" wrapText="1"/>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0" fillId="0" borderId="0" xfId="0" applyFont="1" applyBorder="1" applyAlignment="1">
      <alignment horizontal="left" vertical="top" wrapText="1"/>
    </xf>
    <xf numFmtId="0" fontId="0" fillId="0" borderId="0" xfId="0" applyFont="1" applyBorder="1" applyAlignment="1">
      <alignment horizontal="left" vertical="center"/>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0" fillId="2" borderId="12" xfId="0" applyFont="1" applyFill="1" applyBorder="1" applyAlignment="1">
      <alignment horizontal="left" vertical="center" wrapText="1"/>
    </xf>
    <xf numFmtId="0" fontId="0" fillId="0" borderId="0" xfId="0" applyFont="1" applyAlignment="1">
      <alignment horizontal="center" vertical="center"/>
    </xf>
    <xf numFmtId="0" fontId="0" fillId="0" borderId="0" xfId="0" applyFont="1" applyAlignment="1">
      <alignment horizontal="right" vertical="center"/>
    </xf>
    <xf numFmtId="38" fontId="0" fillId="0" borderId="0" xfId="2" applyNumberFormat="1" applyFont="1" applyAlignment="1">
      <alignment horizontal="right" vertical="center"/>
    </xf>
    <xf numFmtId="0" fontId="0" fillId="0" borderId="0" xfId="0" applyProtection="1">
      <alignment vertical="center"/>
    </xf>
    <xf numFmtId="0" fontId="0" fillId="0" borderId="0" xfId="0" applyProtection="1">
      <alignment vertical="center"/>
      <protection locked="0"/>
    </xf>
    <xf numFmtId="0" fontId="7" fillId="0" borderId="0" xfId="0" applyFont="1" applyBorder="1" applyAlignment="1" applyProtection="1">
      <alignment horizontal="center" vertical="center" wrapText="1"/>
    </xf>
    <xf numFmtId="0" fontId="4" fillId="0" borderId="0" xfId="0" applyFont="1" applyAlignment="1" applyProtection="1">
      <alignment horizontal="center" vertical="top" wrapText="1"/>
    </xf>
    <xf numFmtId="0" fontId="5" fillId="0" borderId="0" xfId="0" applyFont="1" applyAlignment="1" applyProtection="1">
      <alignment horizontal="left" vertical="top"/>
    </xf>
    <xf numFmtId="0" fontId="8" fillId="0" borderId="0" xfId="0" applyFont="1" applyBorder="1" applyAlignment="1" applyProtection="1">
      <alignment horizontal="right" vertical="top"/>
    </xf>
    <xf numFmtId="0" fontId="8" fillId="0" borderId="0" xfId="0" applyFont="1" applyAlignment="1" applyProtection="1">
      <alignment horizontal="right" vertical="top"/>
    </xf>
    <xf numFmtId="0" fontId="0" fillId="0" borderId="0" xfId="0" applyFont="1" applyAlignment="1" applyProtection="1">
      <alignment horizontal="right" vertical="center"/>
    </xf>
    <xf numFmtId="0" fontId="0" fillId="0" borderId="0" xfId="0" applyFont="1" applyAlignment="1" applyProtection="1">
      <alignment horizontal="right" vertical="center"/>
      <protection locked="0"/>
    </xf>
    <xf numFmtId="49" fontId="0" fillId="0" borderId="0" xfId="0" quotePrefix="1" applyNumberFormat="1" applyFont="1" applyProtection="1">
      <alignment vertical="center"/>
      <protection locked="0"/>
    </xf>
    <xf numFmtId="0" fontId="3" fillId="0" borderId="0" xfId="0" applyFont="1" applyBorder="1" applyAlignment="1" applyProtection="1">
      <alignment horizontal="center" vertical="center" wrapText="1"/>
    </xf>
    <xf numFmtId="0" fontId="9" fillId="0" borderId="0" xfId="0" applyFont="1" applyAlignment="1" applyProtection="1">
      <alignment horizontal="left" vertical="top"/>
    </xf>
    <xf numFmtId="0" fontId="0" fillId="0" borderId="4" xfId="0" applyFont="1" applyBorder="1" applyAlignment="1" applyProtection="1">
      <alignment horizontal="left" vertical="center" wrapText="1"/>
    </xf>
    <xf numFmtId="0" fontId="0" fillId="0" borderId="0" xfId="0" applyFont="1" applyAlignment="1" applyProtection="1">
      <alignment horizontal="left" vertical="center" wrapText="1"/>
    </xf>
    <xf numFmtId="0" fontId="9" fillId="0" borderId="0" xfId="0" applyFont="1" applyFill="1" applyAlignment="1" applyProtection="1">
      <alignment vertical="center"/>
    </xf>
    <xf numFmtId="0" fontId="4" fillId="0" borderId="4" xfId="0" applyFont="1" applyFill="1" applyBorder="1" applyAlignment="1" applyProtection="1">
      <alignment horizontal="left" vertical="center" wrapText="1"/>
    </xf>
    <xf numFmtId="176" fontId="0" fillId="2" borderId="6" xfId="0" applyNumberFormat="1" applyFont="1" applyFill="1" applyBorder="1" applyAlignment="1" applyProtection="1">
      <alignment vertical="center" shrinkToFit="1"/>
    </xf>
    <xf numFmtId="176" fontId="0" fillId="3" borderId="6" xfId="0" applyNumberFormat="1" applyFont="1" applyFill="1" applyBorder="1" applyAlignment="1" applyProtection="1">
      <alignment vertical="center" shrinkToFit="1"/>
    </xf>
    <xf numFmtId="0" fontId="4" fillId="0" borderId="13" xfId="0" applyFont="1" applyBorder="1" applyAlignment="1" applyProtection="1">
      <alignment horizontal="center" vertical="center" wrapText="1"/>
    </xf>
    <xf numFmtId="0" fontId="0" fillId="0" borderId="6" xfId="0" applyFont="1" applyBorder="1" applyAlignment="1" applyProtection="1">
      <alignment horizontal="center" vertical="center"/>
      <protection locked="0"/>
    </xf>
    <xf numFmtId="0" fontId="0" fillId="0" borderId="13"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0" fillId="0" borderId="15" xfId="0" applyFont="1" applyFill="1" applyBorder="1" applyAlignment="1" applyProtection="1">
      <alignment horizontal="center" vertical="center"/>
      <protection locked="0"/>
    </xf>
    <xf numFmtId="0" fontId="0" fillId="0" borderId="0" xfId="0" applyFont="1" applyAlignment="1" applyProtection="1">
      <alignment horizontal="left" vertical="top" wrapText="1"/>
    </xf>
    <xf numFmtId="0" fontId="0" fillId="0" borderId="8" xfId="0" applyFont="1" applyBorder="1" applyAlignment="1" applyProtection="1">
      <alignment horizontal="left" vertical="center" wrapText="1"/>
    </xf>
    <xf numFmtId="0" fontId="10" fillId="0" borderId="0" xfId="0" applyFont="1" applyProtection="1">
      <alignment vertical="center"/>
    </xf>
    <xf numFmtId="0" fontId="4" fillId="0" borderId="16" xfId="0" applyFont="1" applyBorder="1" applyAlignment="1" applyProtection="1">
      <alignment horizontal="center" vertical="center" wrapText="1"/>
    </xf>
    <xf numFmtId="0" fontId="11" fillId="2" borderId="6" xfId="0" applyFont="1" applyFill="1" applyBorder="1" applyAlignment="1" applyProtection="1">
      <alignment horizontal="center" vertical="center" shrinkToFit="1"/>
      <protection locked="0"/>
    </xf>
    <xf numFmtId="0" fontId="4" fillId="0" borderId="17" xfId="0" applyFont="1" applyBorder="1" applyAlignment="1" applyProtection="1">
      <alignment horizontal="center" vertical="center"/>
      <protection locked="0"/>
    </xf>
    <xf numFmtId="0" fontId="4" fillId="0" borderId="0" xfId="0" applyFont="1" applyFill="1" applyAlignment="1" applyProtection="1">
      <alignment horizontal="left" vertical="center"/>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15" xfId="0" applyFont="1" applyFill="1" applyBorder="1" applyAlignment="1" applyProtection="1">
      <alignment horizontal="right" vertical="center"/>
      <protection locked="0"/>
    </xf>
    <xf numFmtId="0" fontId="4" fillId="0" borderId="6" xfId="0" applyFont="1" applyBorder="1" applyAlignment="1" applyProtection="1">
      <alignment horizontal="center" vertical="center" wrapText="1"/>
    </xf>
    <xf numFmtId="0" fontId="0" fillId="0" borderId="0" xfId="0" applyFont="1" applyAlignment="1" applyProtection="1">
      <alignment vertical="center" wrapText="1"/>
      <protection locked="0"/>
    </xf>
    <xf numFmtId="38" fontId="0" fillId="0" borderId="8" xfId="2" applyFont="1" applyFill="1" applyBorder="1" applyAlignment="1" applyProtection="1">
      <alignment horizontal="left" vertical="center" wrapText="1"/>
    </xf>
    <xf numFmtId="38" fontId="0" fillId="0" borderId="0" xfId="2" applyFont="1" applyFill="1" applyAlignment="1" applyProtection="1">
      <alignment horizontal="left" vertical="center" wrapText="1"/>
    </xf>
    <xf numFmtId="38" fontId="0" fillId="0" borderId="0" xfId="2" applyNumberFormat="1" applyFont="1" applyAlignment="1" applyProtection="1">
      <alignment horizontal="right" vertical="center"/>
    </xf>
    <xf numFmtId="38" fontId="4" fillId="0" borderId="13" xfId="2" applyNumberFormat="1" applyFont="1" applyBorder="1" applyAlignment="1" applyProtection="1">
      <alignment horizontal="center" vertical="center" wrapText="1"/>
    </xf>
    <xf numFmtId="38" fontId="11" fillId="2" borderId="13" xfId="2" applyNumberFormat="1" applyFont="1" applyFill="1" applyBorder="1" applyAlignment="1" applyProtection="1">
      <alignment horizontal="center" vertical="center" wrapText="1"/>
      <protection locked="0"/>
    </xf>
    <xf numFmtId="38" fontId="4" fillId="0" borderId="17" xfId="2" applyFont="1" applyBorder="1" applyAlignment="1" applyProtection="1">
      <alignment horizontal="center" vertical="center"/>
      <protection locked="0"/>
    </xf>
    <xf numFmtId="38" fontId="0" fillId="0" borderId="15" xfId="2" applyNumberFormat="1" applyFont="1" applyFill="1" applyBorder="1" applyAlignment="1" applyProtection="1">
      <alignment horizontal="right" vertical="center"/>
      <protection locked="0"/>
    </xf>
    <xf numFmtId="38" fontId="0" fillId="0" borderId="0" xfId="2" applyNumberFormat="1" applyFont="1" applyAlignment="1" applyProtection="1">
      <alignment horizontal="right" vertical="center"/>
      <protection locked="0"/>
    </xf>
    <xf numFmtId="38" fontId="0" fillId="3" borderId="6" xfId="2" applyFont="1" applyFill="1" applyBorder="1" applyAlignment="1" applyProtection="1">
      <alignment horizontal="right" vertical="center" shrinkToFit="1"/>
      <protection locked="0"/>
    </xf>
    <xf numFmtId="0" fontId="0" fillId="0" borderId="0" xfId="0" applyFont="1" applyBorder="1" applyAlignment="1" applyProtection="1">
      <alignment horizontal="center" vertical="center"/>
    </xf>
    <xf numFmtId="0" fontId="0" fillId="0" borderId="0" xfId="0" applyFont="1" applyFill="1" applyBorder="1" applyAlignment="1" applyProtection="1">
      <alignment horizontal="left" vertical="center" wrapText="1"/>
    </xf>
    <xf numFmtId="0" fontId="0" fillId="0" borderId="18" xfId="0" applyFont="1" applyFill="1" applyBorder="1" applyAlignment="1" applyProtection="1">
      <alignment horizontal="left" vertical="center" wrapText="1"/>
    </xf>
    <xf numFmtId="0" fontId="4" fillId="0" borderId="6" xfId="0" applyFont="1" applyBorder="1" applyAlignment="1">
      <alignment horizontal="center" vertical="center"/>
    </xf>
    <xf numFmtId="0" fontId="0" fillId="0" borderId="19" xfId="0" applyFont="1" applyBorder="1" applyAlignment="1" applyProtection="1">
      <alignment horizontal="left" vertical="center" wrapText="1"/>
      <protection locked="0"/>
    </xf>
    <xf numFmtId="0" fontId="0" fillId="0" borderId="20" xfId="0" applyFont="1" applyBorder="1" applyAlignment="1" applyProtection="1">
      <alignment horizontal="left" vertical="center"/>
      <protection locked="0"/>
    </xf>
    <xf numFmtId="0" fontId="0" fillId="0" borderId="21" xfId="0" applyFont="1" applyBorder="1" applyAlignment="1" applyProtection="1">
      <alignment horizontal="left" vertical="center"/>
      <protection locked="0"/>
    </xf>
    <xf numFmtId="0" fontId="0" fillId="0" borderId="15" xfId="0" applyFont="1" applyBorder="1" applyProtection="1">
      <alignment vertical="center"/>
      <protection locked="0"/>
    </xf>
    <xf numFmtId="0" fontId="8" fillId="2" borderId="16" xfId="0" applyFont="1" applyFill="1" applyBorder="1" applyAlignment="1" applyProtection="1">
      <alignment horizontal="center" vertical="center"/>
      <protection locked="0"/>
    </xf>
    <xf numFmtId="0" fontId="12" fillId="2" borderId="16" xfId="0" applyFont="1" applyFill="1" applyBorder="1" applyAlignment="1" applyProtection="1">
      <alignment horizontal="center" vertical="center"/>
      <protection locked="0"/>
    </xf>
    <xf numFmtId="38" fontId="11" fillId="2" borderId="6" xfId="2" applyFont="1" applyFill="1" applyBorder="1" applyAlignment="1" applyProtection="1">
      <alignment horizontal="center" vertical="center" shrinkToFit="1"/>
      <protection locked="0"/>
    </xf>
    <xf numFmtId="0" fontId="4" fillId="0" borderId="22" xfId="0" applyFont="1" applyBorder="1" applyAlignment="1" applyProtection="1">
      <alignment horizontal="center" vertical="center"/>
      <protection locked="0"/>
    </xf>
    <xf numFmtId="176" fontId="0" fillId="0" borderId="15" xfId="0" applyNumberFormat="1" applyFont="1" applyFill="1" applyBorder="1" applyProtection="1">
      <alignment vertical="center"/>
      <protection locked="0"/>
    </xf>
    <xf numFmtId="0" fontId="0" fillId="0" borderId="15" xfId="0" applyFont="1" applyBorder="1" applyAlignment="1" applyProtection="1">
      <alignment horizontal="left" vertical="center"/>
      <protection locked="0"/>
    </xf>
    <xf numFmtId="0" fontId="0" fillId="0" borderId="0" xfId="0" applyFont="1" applyBorder="1" applyAlignment="1" applyProtection="1">
      <alignment horizontal="left" vertical="center"/>
      <protection locked="0"/>
    </xf>
    <xf numFmtId="0" fontId="0" fillId="0" borderId="18" xfId="0" applyFont="1" applyBorder="1" applyAlignment="1" applyProtection="1">
      <alignment horizontal="left" vertical="center"/>
      <protection locked="0"/>
    </xf>
    <xf numFmtId="0" fontId="0" fillId="0" borderId="12" xfId="0" applyFont="1" applyBorder="1" applyAlignment="1" applyProtection="1">
      <alignment horizontal="left" vertical="center" wrapText="1"/>
    </xf>
    <xf numFmtId="0" fontId="0" fillId="0" borderId="23" xfId="0" applyFont="1" applyFill="1" applyBorder="1" applyAlignment="1" applyProtection="1">
      <alignment horizontal="left" vertical="center" wrapText="1"/>
    </xf>
    <xf numFmtId="0" fontId="8" fillId="2" borderId="24" xfId="0" applyFont="1" applyFill="1" applyBorder="1" applyAlignment="1" applyProtection="1">
      <alignment horizontal="center" vertical="center"/>
      <protection locked="0"/>
    </xf>
    <xf numFmtId="38" fontId="0" fillId="3" borderId="6" xfId="2" applyFont="1" applyFill="1" applyBorder="1" applyAlignment="1" applyProtection="1">
      <alignment vertical="center" shrinkToFit="1"/>
      <protection locked="0"/>
    </xf>
    <xf numFmtId="38" fontId="4" fillId="3" borderId="25" xfId="2" applyFont="1" applyFill="1" applyBorder="1" applyProtection="1">
      <alignment vertical="center"/>
      <protection locked="0"/>
    </xf>
    <xf numFmtId="0" fontId="0" fillId="0" borderId="26" xfId="0" applyFont="1" applyBorder="1" applyAlignment="1" applyProtection="1">
      <alignment horizontal="left" vertical="center"/>
      <protection locked="0"/>
    </xf>
    <xf numFmtId="0" fontId="0" fillId="0" borderId="27" xfId="0" applyFont="1" applyBorder="1" applyAlignment="1" applyProtection="1">
      <alignment horizontal="left" vertical="center"/>
      <protection locked="0"/>
    </xf>
    <xf numFmtId="0" fontId="0" fillId="0" borderId="28" xfId="0" applyFont="1" applyBorder="1" applyAlignment="1" applyProtection="1">
      <alignment horizontal="left" vertical="center"/>
      <protection locked="0"/>
    </xf>
    <xf numFmtId="0" fontId="7" fillId="4" borderId="4" xfId="0" applyFont="1" applyFill="1" applyBorder="1" applyAlignment="1" applyProtection="1">
      <alignment horizontal="center" vertical="center" wrapText="1"/>
    </xf>
    <xf numFmtId="0" fontId="7" fillId="0" borderId="0" xfId="0" applyFont="1" applyFill="1" applyAlignment="1" applyProtection="1">
      <alignment horizontal="center" vertical="top" wrapText="1"/>
    </xf>
    <xf numFmtId="49" fontId="0" fillId="0" borderId="0" xfId="0" quotePrefix="1" applyNumberFormat="1" applyFont="1" applyProtection="1">
      <alignment vertical="center"/>
    </xf>
    <xf numFmtId="0" fontId="7" fillId="4" borderId="12" xfId="0" applyFont="1" applyFill="1" applyBorder="1" applyAlignment="1" applyProtection="1">
      <alignment horizontal="center" vertical="center" wrapText="1"/>
    </xf>
    <xf numFmtId="0" fontId="0" fillId="0" borderId="6" xfId="0" applyFont="1" applyBorder="1" applyAlignment="1" applyProtection="1">
      <alignment horizontal="center" vertical="center"/>
    </xf>
    <xf numFmtId="0" fontId="4" fillId="0" borderId="14" xfId="0" applyFont="1" applyBorder="1" applyAlignment="1" applyProtection="1">
      <alignment horizontal="center" vertical="center"/>
    </xf>
    <xf numFmtId="0" fontId="0" fillId="0" borderId="15" xfId="0" applyFont="1" applyFill="1" applyBorder="1" applyAlignment="1" applyProtection="1">
      <alignment horizontal="center" vertical="center"/>
    </xf>
    <xf numFmtId="0" fontId="3" fillId="0" borderId="0" xfId="0" applyFont="1" applyBorder="1" applyAlignment="1" applyProtection="1">
      <alignment vertical="top" wrapText="1"/>
    </xf>
    <xf numFmtId="0" fontId="3" fillId="0" borderId="0" xfId="0" applyFont="1" applyAlignment="1" applyProtection="1">
      <alignment vertical="top" wrapText="1"/>
    </xf>
    <xf numFmtId="0" fontId="8" fillId="2" borderId="6" xfId="0" applyFont="1" applyFill="1" applyBorder="1" applyAlignment="1" applyProtection="1">
      <alignment horizontal="center" vertical="center" shrinkToFit="1"/>
    </xf>
    <xf numFmtId="0" fontId="8" fillId="2" borderId="6" xfId="0" applyFont="1" applyFill="1" applyBorder="1" applyAlignment="1" applyProtection="1">
      <alignment horizontal="center" vertical="center" wrapText="1"/>
    </xf>
    <xf numFmtId="0" fontId="4" fillId="0" borderId="17" xfId="0" applyFont="1" applyBorder="1" applyAlignment="1" applyProtection="1">
      <alignment horizontal="center" vertical="center"/>
    </xf>
    <xf numFmtId="0" fontId="3" fillId="0" borderId="0" xfId="0" applyFont="1" applyAlignment="1" applyProtection="1">
      <alignment horizontal="center" vertical="top" wrapText="1"/>
    </xf>
    <xf numFmtId="0" fontId="11" fillId="2" borderId="6" xfId="0" applyFont="1" applyFill="1" applyBorder="1" applyAlignment="1" applyProtection="1">
      <alignment horizontal="center" vertical="center" shrinkToFit="1"/>
    </xf>
    <xf numFmtId="0" fontId="0" fillId="0" borderId="15" xfId="0" applyFont="1" applyFill="1" applyBorder="1" applyAlignment="1" applyProtection="1">
      <alignment horizontal="right" vertical="center"/>
    </xf>
    <xf numFmtId="0" fontId="0" fillId="0" borderId="0" xfId="0" applyFont="1" applyAlignment="1" applyProtection="1">
      <alignment vertical="center" wrapText="1"/>
    </xf>
    <xf numFmtId="38" fontId="8" fillId="2" borderId="13" xfId="2" applyNumberFormat="1" applyFont="1" applyFill="1" applyBorder="1" applyAlignment="1" applyProtection="1">
      <alignment horizontal="center" vertical="center" wrapText="1"/>
    </xf>
    <xf numFmtId="38" fontId="0" fillId="2" borderId="13" xfId="2" applyNumberFormat="1" applyFont="1" applyFill="1" applyBorder="1" applyAlignment="1" applyProtection="1">
      <alignment horizontal="center" vertical="center" wrapText="1"/>
    </xf>
    <xf numFmtId="38" fontId="4" fillId="0" borderId="17" xfId="2" applyFont="1" applyBorder="1" applyAlignment="1" applyProtection="1">
      <alignment horizontal="center" vertical="center"/>
    </xf>
    <xf numFmtId="38" fontId="0" fillId="0" borderId="15" xfId="2" applyNumberFormat="1" applyFont="1" applyFill="1" applyBorder="1" applyAlignment="1" applyProtection="1">
      <alignment horizontal="right" vertical="center"/>
    </xf>
    <xf numFmtId="38" fontId="0" fillId="3" borderId="6" xfId="2" applyFont="1" applyFill="1" applyBorder="1" applyAlignment="1" applyProtection="1">
      <alignment horizontal="right" vertical="center" shrinkToFit="1"/>
    </xf>
    <xf numFmtId="0" fontId="8" fillId="2" borderId="16" xfId="0" applyFont="1" applyFill="1" applyBorder="1" applyAlignment="1" applyProtection="1">
      <alignment horizontal="center" vertical="center"/>
    </xf>
    <xf numFmtId="0" fontId="12" fillId="2" borderId="16" xfId="0" applyFont="1" applyFill="1" applyBorder="1" applyAlignment="1" applyProtection="1">
      <alignment horizontal="center" vertical="center"/>
    </xf>
    <xf numFmtId="0" fontId="0" fillId="0" borderId="0" xfId="0" applyFont="1" applyAlignment="1" applyProtection="1">
      <alignment horizontal="left" vertical="center"/>
    </xf>
    <xf numFmtId="38" fontId="8" fillId="2" borderId="6" xfId="2" applyFont="1" applyFill="1" applyBorder="1" applyAlignment="1" applyProtection="1">
      <alignment horizontal="center" vertical="center" shrinkToFit="1"/>
    </xf>
    <xf numFmtId="0" fontId="4" fillId="0" borderId="22" xfId="0" applyFont="1" applyBorder="1" applyAlignment="1" applyProtection="1">
      <alignment horizontal="center" vertical="center"/>
    </xf>
    <xf numFmtId="176" fontId="0" fillId="0" borderId="15" xfId="0" applyNumberFormat="1" applyFont="1" applyFill="1" applyBorder="1" applyProtection="1">
      <alignment vertical="center"/>
    </xf>
    <xf numFmtId="0" fontId="8" fillId="2" borderId="24" xfId="0" applyFont="1" applyFill="1" applyBorder="1" applyAlignment="1" applyProtection="1">
      <alignment horizontal="center" vertical="center"/>
    </xf>
    <xf numFmtId="38" fontId="0" fillId="3" borderId="6" xfId="2" applyFont="1" applyFill="1" applyBorder="1" applyAlignment="1" applyProtection="1">
      <alignment vertical="center" shrinkToFit="1"/>
    </xf>
    <xf numFmtId="38" fontId="0" fillId="3" borderId="25" xfId="2" applyFont="1" applyFill="1" applyBorder="1" applyProtection="1">
      <alignment vertical="center"/>
    </xf>
    <xf numFmtId="0" fontId="0" fillId="0" borderId="0" xfId="0" applyFont="1" applyBorder="1" applyAlignment="1" applyProtection="1">
      <alignment vertical="center"/>
    </xf>
    <xf numFmtId="12" fontId="0" fillId="0" borderId="0" xfId="0" applyNumberFormat="1" applyFont="1" applyProtection="1">
      <alignment vertical="center"/>
    </xf>
    <xf numFmtId="0" fontId="7" fillId="0" borderId="0" xfId="0" applyFont="1" applyBorder="1" applyAlignment="1">
      <alignment horizontal="center" vertical="center" wrapText="1"/>
    </xf>
    <xf numFmtId="0" fontId="4" fillId="0" borderId="0" xfId="0" applyFont="1" applyAlignment="1">
      <alignment horizontal="center" vertical="top" wrapText="1"/>
    </xf>
    <xf numFmtId="0" fontId="5" fillId="0" borderId="0" xfId="0" applyFont="1" applyAlignment="1">
      <alignment horizontal="left" vertical="top"/>
    </xf>
    <xf numFmtId="0" fontId="8" fillId="0" borderId="0" xfId="0" applyFont="1" applyBorder="1" applyAlignment="1">
      <alignment horizontal="right" vertical="top"/>
    </xf>
    <xf numFmtId="0" fontId="8" fillId="0" borderId="0" xfId="0" applyFont="1" applyAlignment="1">
      <alignment horizontal="right" vertical="top"/>
    </xf>
    <xf numFmtId="49" fontId="0" fillId="0" borderId="0" xfId="0" quotePrefix="1" applyNumberFormat="1" applyFont="1">
      <alignment vertical="center"/>
    </xf>
    <xf numFmtId="0" fontId="3" fillId="0" borderId="0" xfId="0" applyFont="1" applyBorder="1" applyAlignment="1">
      <alignment horizontal="center" vertical="center" wrapText="1"/>
    </xf>
    <xf numFmtId="0" fontId="0" fillId="0" borderId="4" xfId="0" applyFont="1" applyBorder="1" applyAlignment="1">
      <alignment horizontal="left" vertical="center" wrapText="1"/>
    </xf>
    <xf numFmtId="0" fontId="0" fillId="0" borderId="0" xfId="0" applyFont="1" applyFill="1" applyBorder="1" applyAlignment="1">
      <alignment horizontal="left" vertical="center" wrapText="1"/>
    </xf>
    <xf numFmtId="0" fontId="5" fillId="0" borderId="0" xfId="0" applyFont="1" applyFill="1" applyBorder="1" applyAlignment="1">
      <alignment vertical="center"/>
    </xf>
    <xf numFmtId="0" fontId="4" fillId="0" borderId="4" xfId="0" applyFont="1" applyFill="1" applyBorder="1" applyAlignment="1">
      <alignment horizontal="left" vertical="center" wrapText="1"/>
    </xf>
    <xf numFmtId="0" fontId="4" fillId="0" borderId="0" xfId="0" applyFont="1" applyFill="1" applyAlignment="1">
      <alignment vertical="center" wrapText="1"/>
    </xf>
    <xf numFmtId="176" fontId="0" fillId="2" borderId="6" xfId="0" applyNumberFormat="1" applyFont="1" applyFill="1" applyBorder="1" applyAlignment="1" applyProtection="1">
      <alignment vertical="center" shrinkToFit="1"/>
      <protection locked="0"/>
    </xf>
    <xf numFmtId="176" fontId="0" fillId="3" borderId="6" xfId="0" applyNumberFormat="1" applyFont="1" applyFill="1" applyBorder="1" applyAlignment="1" applyProtection="1">
      <alignment vertical="center" shrinkToFit="1"/>
      <protection locked="0"/>
    </xf>
    <xf numFmtId="176" fontId="0" fillId="0" borderId="15" xfId="0" applyNumberFormat="1" applyFont="1" applyFill="1" applyBorder="1" applyAlignment="1" applyProtection="1">
      <alignment vertical="center" shrinkToFit="1"/>
      <protection locked="0"/>
    </xf>
    <xf numFmtId="0" fontId="4" fillId="0" borderId="13" xfId="0" applyFont="1" applyBorder="1" applyAlignment="1">
      <alignment horizontal="center" vertical="center" wrapText="1"/>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4" fillId="0" borderId="14" xfId="0" applyFont="1" applyBorder="1" applyAlignment="1">
      <alignment horizontal="center" vertical="center"/>
    </xf>
    <xf numFmtId="0" fontId="0" fillId="0" borderId="15" xfId="0" applyFont="1" applyFill="1" applyBorder="1" applyAlignment="1">
      <alignment horizontal="center" vertical="center"/>
    </xf>
    <xf numFmtId="0" fontId="0" fillId="0" borderId="0" xfId="0" applyFont="1" applyAlignment="1">
      <alignment horizontal="left" vertical="top" wrapText="1"/>
    </xf>
    <xf numFmtId="0" fontId="0" fillId="0" borderId="8" xfId="0" applyFont="1" applyBorder="1" applyAlignment="1">
      <alignment horizontal="left" vertical="center" wrapText="1"/>
    </xf>
    <xf numFmtId="0" fontId="4" fillId="0" borderId="8" xfId="0" applyFont="1" applyFill="1" applyBorder="1" applyAlignment="1">
      <alignment horizontal="left" vertical="center" wrapText="1"/>
    </xf>
    <xf numFmtId="0" fontId="0" fillId="0" borderId="0" xfId="0" applyFont="1" applyAlignment="1">
      <alignment vertical="center" wrapText="1"/>
    </xf>
    <xf numFmtId="0" fontId="10" fillId="0" borderId="0" xfId="0" applyFont="1">
      <alignment vertical="center"/>
    </xf>
    <xf numFmtId="0" fontId="4" fillId="0" borderId="16" xfId="0" applyFont="1" applyBorder="1" applyAlignment="1">
      <alignment horizontal="center" vertical="center" wrapText="1"/>
    </xf>
    <xf numFmtId="0" fontId="11" fillId="2" borderId="6"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4" fillId="0" borderId="17" xfId="0" applyFont="1" applyBorder="1" applyAlignment="1">
      <alignment horizontal="center" vertical="center"/>
    </xf>
    <xf numFmtId="0" fontId="4" fillId="0" borderId="0" xfId="0" applyFont="1" applyFill="1" applyBorder="1" applyAlignment="1">
      <alignment horizontal="left" vertical="center"/>
    </xf>
    <xf numFmtId="0" fontId="4" fillId="0" borderId="6" xfId="0" applyFont="1" applyBorder="1" applyAlignment="1">
      <alignment horizontal="center" vertical="center" wrapText="1"/>
    </xf>
    <xf numFmtId="177" fontId="11" fillId="2" borderId="6" xfId="0" applyNumberFormat="1" applyFont="1" applyFill="1" applyBorder="1" applyAlignment="1" applyProtection="1">
      <alignment horizontal="center" vertical="center" shrinkToFit="1"/>
      <protection locked="0"/>
    </xf>
    <xf numFmtId="38" fontId="4" fillId="0" borderId="13" xfId="2" applyNumberFormat="1" applyFont="1" applyBorder="1" applyAlignment="1">
      <alignment horizontal="center" vertical="center" wrapText="1"/>
    </xf>
    <xf numFmtId="178" fontId="11" fillId="2" borderId="13" xfId="2" applyNumberFormat="1" applyFont="1" applyFill="1" applyBorder="1" applyAlignment="1">
      <alignment horizontal="right" vertical="center" wrapText="1"/>
    </xf>
    <xf numFmtId="178" fontId="11" fillId="2" borderId="6" xfId="2" applyNumberFormat="1" applyFont="1" applyFill="1" applyBorder="1" applyAlignment="1" applyProtection="1">
      <alignment horizontal="right" vertical="center" wrapText="1"/>
      <protection locked="0"/>
    </xf>
    <xf numFmtId="38" fontId="0" fillId="0" borderId="15" xfId="2" applyNumberFormat="1" applyFont="1" applyFill="1" applyBorder="1" applyAlignment="1">
      <alignment horizontal="right" vertical="center"/>
    </xf>
    <xf numFmtId="38" fontId="0" fillId="0" borderId="0" xfId="2" applyFont="1" applyFill="1" applyBorder="1" applyAlignment="1">
      <alignment horizontal="left" vertical="center" wrapText="1"/>
    </xf>
    <xf numFmtId="0" fontId="0" fillId="0" borderId="0" xfId="0" applyFont="1" applyBorder="1" applyAlignment="1">
      <alignment horizontal="center" vertical="center"/>
    </xf>
    <xf numFmtId="0" fontId="0" fillId="0" borderId="0" xfId="0" applyFont="1" applyBorder="1" applyAlignment="1">
      <alignment vertical="center"/>
    </xf>
    <xf numFmtId="0" fontId="9" fillId="0" borderId="6" xfId="1" applyFont="1" applyBorder="1" applyAlignment="1">
      <alignment horizontal="center" vertical="center" wrapText="1"/>
    </xf>
    <xf numFmtId="178" fontId="13" fillId="2" borderId="6" xfId="2" applyNumberFormat="1" applyFont="1" applyFill="1" applyBorder="1" applyAlignment="1" applyProtection="1">
      <alignment horizontal="center" vertical="center"/>
      <protection locked="0"/>
    </xf>
    <xf numFmtId="0" fontId="9" fillId="5" borderId="6" xfId="1" applyFont="1" applyFill="1" applyBorder="1" applyAlignment="1">
      <alignment horizontal="center" vertical="center" wrapText="1"/>
    </xf>
    <xf numFmtId="0" fontId="4" fillId="5" borderId="6" xfId="0" applyFont="1" applyFill="1" applyBorder="1" applyAlignment="1">
      <alignment horizontal="center" vertical="center" wrapText="1"/>
    </xf>
    <xf numFmtId="0" fontId="0" fillId="0" borderId="19" xfId="0" applyFont="1" applyBorder="1" applyAlignment="1">
      <alignment horizontal="left" vertical="center" wrapText="1"/>
    </xf>
    <xf numFmtId="0" fontId="0" fillId="0" borderId="20" xfId="0" applyFont="1" applyBorder="1" applyAlignment="1">
      <alignment horizontal="left" vertical="center"/>
    </xf>
    <xf numFmtId="0" fontId="0" fillId="0" borderId="21" xfId="0" applyFont="1" applyBorder="1" applyAlignment="1">
      <alignment horizontal="left" vertical="center"/>
    </xf>
    <xf numFmtId="178" fontId="11" fillId="3" borderId="6" xfId="1" applyNumberFormat="1" applyFont="1" applyFill="1" applyBorder="1" applyAlignment="1">
      <alignment horizontal="right" vertical="center"/>
    </xf>
    <xf numFmtId="0" fontId="4" fillId="0" borderId="22" xfId="0" applyFont="1" applyBorder="1" applyAlignment="1">
      <alignment horizontal="center" vertical="center"/>
    </xf>
    <xf numFmtId="0" fontId="0" fillId="0" borderId="15" xfId="0" applyFont="1" applyBorder="1" applyAlignment="1">
      <alignment horizontal="left" vertical="center"/>
    </xf>
    <xf numFmtId="0" fontId="0" fillId="0" borderId="18" xfId="0" applyFont="1" applyBorder="1" applyAlignment="1">
      <alignment horizontal="left" vertical="center"/>
    </xf>
    <xf numFmtId="0" fontId="0" fillId="0" borderId="12" xfId="0" applyFont="1" applyBorder="1" applyAlignment="1">
      <alignment horizontal="left" vertical="center" wrapText="1"/>
    </xf>
    <xf numFmtId="0" fontId="4" fillId="0" borderId="12" xfId="0" applyFont="1" applyFill="1" applyBorder="1" applyAlignment="1">
      <alignment horizontal="left" vertical="center" wrapText="1"/>
    </xf>
    <xf numFmtId="178" fontId="0" fillId="3" borderId="25" xfId="0" applyNumberFormat="1" applyFont="1" applyFill="1" applyBorder="1" applyAlignment="1">
      <alignment vertical="center"/>
    </xf>
    <xf numFmtId="0" fontId="0" fillId="0" borderId="26" xfId="0" applyFont="1" applyBorder="1" applyAlignment="1">
      <alignment horizontal="left" vertical="center"/>
    </xf>
    <xf numFmtId="0" fontId="0" fillId="0" borderId="27" xfId="0" applyFont="1" applyBorder="1" applyAlignment="1">
      <alignment horizontal="left" vertical="center"/>
    </xf>
    <xf numFmtId="0" fontId="0" fillId="0" borderId="28" xfId="0" applyFont="1" applyBorder="1" applyAlignment="1">
      <alignment horizontal="left" vertical="center"/>
    </xf>
    <xf numFmtId="0" fontId="3" fillId="0" borderId="0" xfId="0" applyFont="1" applyBorder="1" applyAlignment="1">
      <alignment vertical="top" wrapText="1"/>
    </xf>
    <xf numFmtId="0" fontId="0" fillId="0" borderId="0" xfId="0" applyFont="1" applyFill="1" applyBorder="1" applyAlignment="1">
      <alignment vertical="center" wrapText="1"/>
    </xf>
    <xf numFmtId="0" fontId="0" fillId="2" borderId="6" xfId="0" applyFont="1" applyFill="1" applyBorder="1" applyAlignment="1">
      <alignment horizontal="center" vertical="center" wrapText="1"/>
    </xf>
    <xf numFmtId="178" fontId="0" fillId="0" borderId="6" xfId="2" applyNumberFormat="1" applyFont="1" applyBorder="1">
      <alignment vertical="center"/>
    </xf>
    <xf numFmtId="0" fontId="7" fillId="4" borderId="4" xfId="0" applyFont="1" applyFill="1" applyBorder="1" applyAlignment="1" applyProtection="1">
      <alignment horizontal="center" vertical="top" wrapText="1"/>
    </xf>
    <xf numFmtId="0" fontId="7" fillId="4" borderId="12" xfId="0" applyFont="1" applyFill="1" applyBorder="1" applyAlignment="1" applyProtection="1">
      <alignment horizontal="center" vertical="top" wrapText="1"/>
    </xf>
    <xf numFmtId="176" fontId="0" fillId="0" borderId="15" xfId="0" applyNumberFormat="1" applyFont="1" applyFill="1" applyBorder="1" applyAlignment="1" applyProtection="1">
      <alignment vertical="center" shrinkToFit="1"/>
    </xf>
    <xf numFmtId="0" fontId="0" fillId="0" borderId="13" xfId="0" applyFont="1" applyBorder="1" applyAlignment="1" applyProtection="1">
      <alignment horizontal="center" vertical="center"/>
    </xf>
    <xf numFmtId="0" fontId="3" fillId="0" borderId="29" xfId="0" applyFont="1" applyBorder="1" applyAlignment="1" applyProtection="1">
      <alignment horizontal="center" vertical="top" wrapText="1"/>
    </xf>
    <xf numFmtId="0" fontId="8" fillId="2" borderId="13" xfId="0" applyFont="1" applyFill="1" applyBorder="1" applyAlignment="1" applyProtection="1">
      <alignment horizontal="center" vertical="center" wrapText="1"/>
    </xf>
    <xf numFmtId="0" fontId="3" fillId="0" borderId="0" xfId="0" applyFont="1" applyBorder="1" applyAlignment="1" applyProtection="1">
      <alignment horizontal="center" vertical="top" wrapText="1"/>
    </xf>
    <xf numFmtId="177" fontId="8" fillId="2" borderId="6" xfId="0" applyNumberFormat="1" applyFont="1" applyFill="1" applyBorder="1" applyAlignment="1" applyProtection="1">
      <alignment horizontal="center" vertical="center" shrinkToFit="1"/>
    </xf>
    <xf numFmtId="177" fontId="11" fillId="2" borderId="6" xfId="0" applyNumberFormat="1" applyFont="1" applyFill="1" applyBorder="1" applyAlignment="1" applyProtection="1">
      <alignment horizontal="center" vertical="center" shrinkToFit="1"/>
    </xf>
    <xf numFmtId="0" fontId="8" fillId="2" borderId="13" xfId="0" applyFont="1" applyFill="1" applyBorder="1" applyAlignment="1" applyProtection="1">
      <alignment horizontal="center" vertical="center" shrinkToFit="1"/>
    </xf>
    <xf numFmtId="38" fontId="8" fillId="2" borderId="13" xfId="2" applyNumberFormat="1" applyFont="1" applyFill="1" applyBorder="1" applyAlignment="1" applyProtection="1">
      <alignment vertical="center" wrapText="1"/>
    </xf>
    <xf numFmtId="38" fontId="8" fillId="2" borderId="6" xfId="2" applyFont="1" applyFill="1" applyBorder="1" applyAlignment="1" applyProtection="1">
      <alignment vertical="center" wrapText="1"/>
    </xf>
    <xf numFmtId="0" fontId="9" fillId="0" borderId="6" xfId="1" applyFont="1" applyBorder="1" applyAlignment="1" applyProtection="1">
      <alignment horizontal="center" vertical="center" wrapText="1"/>
    </xf>
    <xf numFmtId="178" fontId="14" fillId="2" borderId="6" xfId="2" applyNumberFormat="1" applyFont="1" applyFill="1" applyBorder="1" applyAlignment="1" applyProtection="1">
      <alignment horizontal="center" vertical="center"/>
    </xf>
    <xf numFmtId="178" fontId="13" fillId="2" borderId="6" xfId="2" applyNumberFormat="1" applyFont="1" applyFill="1" applyBorder="1" applyAlignment="1" applyProtection="1">
      <alignment horizontal="center" vertical="center"/>
    </xf>
    <xf numFmtId="0" fontId="9" fillId="5" borderId="6" xfId="1" applyFont="1" applyFill="1" applyBorder="1" applyAlignment="1" applyProtection="1">
      <alignment horizontal="center" vertical="center" wrapText="1"/>
    </xf>
    <xf numFmtId="0" fontId="4" fillId="0" borderId="6" xfId="0" applyFont="1" applyBorder="1" applyAlignment="1" applyProtection="1">
      <alignment horizontal="center" vertical="center"/>
    </xf>
    <xf numFmtId="0" fontId="4" fillId="5" borderId="6" xfId="0" applyFont="1" applyFill="1" applyBorder="1" applyAlignment="1" applyProtection="1">
      <alignment horizontal="center" vertical="center" wrapText="1"/>
    </xf>
    <xf numFmtId="178" fontId="11" fillId="3" borderId="6" xfId="1" applyNumberFormat="1" applyFont="1" applyFill="1" applyBorder="1" applyAlignment="1" applyProtection="1">
      <alignment horizontal="right" vertical="center"/>
    </xf>
    <xf numFmtId="38" fontId="4" fillId="3" borderId="25" xfId="0" applyNumberFormat="1" applyFont="1" applyFill="1" applyBorder="1" applyAlignment="1" applyProtection="1">
      <alignment vertical="center"/>
    </xf>
    <xf numFmtId="0" fontId="0" fillId="2" borderId="6" xfId="0" applyFont="1" applyFill="1" applyBorder="1" applyAlignment="1" applyProtection="1">
      <alignment horizontal="center" vertical="center" wrapText="1"/>
    </xf>
    <xf numFmtId="178" fontId="0" fillId="0" borderId="6" xfId="2" applyNumberFormat="1" applyFont="1" applyBorder="1" applyProtection="1">
      <alignment vertical="center"/>
    </xf>
    <xf numFmtId="0" fontId="5" fillId="0" borderId="0" xfId="0" applyFont="1" applyFill="1" applyAlignment="1">
      <alignment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11" fillId="2" borderId="6" xfId="0" applyFont="1" applyFill="1" applyBorder="1" applyAlignment="1" applyProtection="1">
      <alignment vertical="center" shrinkToFit="1"/>
      <protection locked="0"/>
    </xf>
    <xf numFmtId="0" fontId="11" fillId="2" borderId="32" xfId="0" applyFont="1" applyFill="1" applyBorder="1" applyAlignment="1" applyProtection="1">
      <alignment vertical="center" shrinkToFit="1"/>
      <protection locked="0"/>
    </xf>
    <xf numFmtId="0" fontId="4" fillId="0" borderId="0" xfId="0" applyFont="1" applyFill="1" applyAlignment="1">
      <alignment horizontal="left" vertical="center"/>
    </xf>
    <xf numFmtId="0" fontId="11" fillId="2" borderId="13" xfId="0" applyFont="1" applyFill="1" applyBorder="1" applyAlignment="1" applyProtection="1">
      <alignment horizontal="center" vertical="center" shrinkToFit="1"/>
      <protection locked="0"/>
    </xf>
    <xf numFmtId="38" fontId="0" fillId="0" borderId="8" xfId="2" applyFont="1" applyFill="1" applyBorder="1" applyAlignment="1">
      <alignment horizontal="left" vertical="center" wrapText="1"/>
    </xf>
    <xf numFmtId="38" fontId="0" fillId="0" borderId="0" xfId="2" applyFont="1" applyFill="1" applyAlignment="1">
      <alignment horizontal="left" vertical="center" wrapText="1"/>
    </xf>
    <xf numFmtId="178" fontId="0" fillId="3" borderId="6" xfId="2" applyNumberFormat="1" applyFont="1" applyFill="1" applyBorder="1" applyAlignment="1" applyProtection="1">
      <alignment horizontal="right" vertical="center" shrinkToFit="1"/>
      <protection locked="0"/>
    </xf>
    <xf numFmtId="38" fontId="0" fillId="3" borderId="33" xfId="2" applyFont="1" applyFill="1" applyBorder="1" applyAlignment="1" applyProtection="1">
      <alignment horizontal="right" vertical="center" shrinkToFit="1"/>
      <protection locked="0"/>
    </xf>
    <xf numFmtId="38" fontId="0" fillId="3" borderId="34" xfId="2" applyFont="1" applyFill="1" applyBorder="1" applyAlignment="1" applyProtection="1">
      <alignment horizontal="right" vertical="center" shrinkToFit="1"/>
      <protection locked="0"/>
    </xf>
    <xf numFmtId="178" fontId="13" fillId="2" borderId="25" xfId="2" applyNumberFormat="1" applyFont="1" applyFill="1" applyBorder="1" applyAlignment="1" applyProtection="1">
      <alignment horizontal="center" vertical="center"/>
      <protection locked="0"/>
    </xf>
    <xf numFmtId="38" fontId="0" fillId="3" borderId="35" xfId="2" applyFont="1" applyFill="1" applyBorder="1" applyAlignment="1" applyProtection="1">
      <alignment horizontal="right" vertical="center" shrinkToFit="1"/>
      <protection locked="0"/>
    </xf>
    <xf numFmtId="178" fontId="0" fillId="3" borderId="25" xfId="2" applyNumberFormat="1" applyFont="1" applyFill="1" applyBorder="1" applyAlignment="1" applyProtection="1">
      <alignment horizontal="right" vertical="center" shrinkToFit="1"/>
      <protection locked="0"/>
    </xf>
    <xf numFmtId="38" fontId="4" fillId="0" borderId="0" xfId="2" applyFont="1" applyAlignment="1">
      <alignment vertical="center"/>
    </xf>
    <xf numFmtId="38" fontId="4" fillId="0" borderId="36" xfId="2" applyFont="1" applyBorder="1" applyAlignment="1">
      <alignment horizontal="center" vertical="center"/>
    </xf>
    <xf numFmtId="178" fontId="4" fillId="0" borderId="37" xfId="2" applyNumberFormat="1" applyFont="1" applyBorder="1" applyAlignment="1">
      <alignment horizontal="center" vertical="center"/>
    </xf>
    <xf numFmtId="38" fontId="4" fillId="0" borderId="18" xfId="2" applyFont="1" applyBorder="1" applyAlignment="1">
      <alignment vertical="center"/>
    </xf>
    <xf numFmtId="0" fontId="0" fillId="0" borderId="18" xfId="0" applyFont="1" applyFill="1" applyBorder="1" applyAlignment="1">
      <alignment horizontal="left" vertical="center" wrapText="1"/>
    </xf>
    <xf numFmtId="0" fontId="15" fillId="0" borderId="13" xfId="0" applyFont="1" applyFill="1" applyBorder="1" applyAlignment="1">
      <alignment horizontal="center" vertical="center" wrapText="1"/>
    </xf>
    <xf numFmtId="38" fontId="11" fillId="2" borderId="13" xfId="2" applyFont="1" applyFill="1" applyBorder="1" applyAlignment="1" applyProtection="1">
      <alignment horizontal="center" vertical="center" shrinkToFit="1"/>
      <protection locked="0"/>
    </xf>
    <xf numFmtId="38" fontId="0" fillId="3" borderId="38" xfId="2" applyFont="1" applyFill="1" applyBorder="1" applyAlignment="1">
      <alignment vertical="center" shrinkToFit="1"/>
    </xf>
    <xf numFmtId="38" fontId="0" fillId="0" borderId="0" xfId="2" applyFont="1" applyFill="1" applyAlignment="1" applyProtection="1">
      <alignment horizontal="right" vertical="center" shrinkToFit="1"/>
      <protection locked="0"/>
    </xf>
    <xf numFmtId="38" fontId="4" fillId="0" borderId="39" xfId="2" applyFont="1" applyBorder="1" applyAlignment="1">
      <alignment horizontal="center" vertical="center"/>
    </xf>
    <xf numFmtId="178" fontId="4" fillId="0" borderId="40" xfId="2" applyNumberFormat="1" applyFont="1" applyBorder="1" applyAlignment="1">
      <alignment horizontal="center" vertical="center"/>
    </xf>
    <xf numFmtId="38" fontId="0" fillId="0" borderId="18" xfId="2" applyFont="1" applyFill="1" applyBorder="1" applyAlignment="1" applyProtection="1">
      <alignment horizontal="right" vertical="center" shrinkToFit="1"/>
      <protection locked="0"/>
    </xf>
    <xf numFmtId="0" fontId="0" fillId="0" borderId="15" xfId="0" applyFont="1" applyBorder="1">
      <alignment vertical="center"/>
    </xf>
    <xf numFmtId="0" fontId="0" fillId="0" borderId="23" xfId="0" applyFont="1" applyFill="1" applyBorder="1" applyAlignment="1">
      <alignment horizontal="left" vertical="center" wrapText="1"/>
    </xf>
    <xf numFmtId="0" fontId="15" fillId="0" borderId="6" xfId="0" applyFont="1" applyFill="1" applyBorder="1" applyAlignment="1">
      <alignment horizontal="center" vertical="center" wrapText="1"/>
    </xf>
    <xf numFmtId="178" fontId="0" fillId="3" borderId="6" xfId="2" applyNumberFormat="1" applyFont="1" applyFill="1" applyBorder="1" applyAlignment="1">
      <alignment vertical="center" shrinkToFit="1"/>
    </xf>
    <xf numFmtId="178" fontId="0" fillId="3" borderId="13" xfId="2" applyNumberFormat="1" applyFont="1" applyFill="1" applyBorder="1" applyAlignment="1">
      <alignment vertical="center" shrinkToFit="1"/>
    </xf>
    <xf numFmtId="178" fontId="0" fillId="3" borderId="25" xfId="2" applyNumberFormat="1" applyFont="1" applyFill="1" applyBorder="1" applyAlignment="1">
      <alignment vertical="center" shrinkToFit="1"/>
    </xf>
    <xf numFmtId="176" fontId="9" fillId="0" borderId="0" xfId="1" applyNumberFormat="1" applyFont="1" applyAlignment="1">
      <alignment horizontal="right" vertical="center" wrapText="1"/>
    </xf>
    <xf numFmtId="38" fontId="4" fillId="0" borderId="41" xfId="2" applyFont="1" applyBorder="1" applyAlignment="1">
      <alignment horizontal="center" vertical="center"/>
    </xf>
    <xf numFmtId="178" fontId="4" fillId="0" borderId="42" xfId="2" applyNumberFormat="1" applyFont="1" applyBorder="1" applyAlignment="1">
      <alignment horizontal="center" vertical="center"/>
    </xf>
    <xf numFmtId="176" fontId="9" fillId="0" borderId="18" xfId="1" applyNumberFormat="1" applyFont="1" applyBorder="1" applyAlignment="1">
      <alignment horizontal="right" vertical="center" wrapText="1"/>
    </xf>
    <xf numFmtId="38" fontId="0" fillId="0" borderId="0" xfId="0" applyNumberFormat="1" applyFont="1">
      <alignment vertical="center"/>
    </xf>
    <xf numFmtId="0" fontId="0" fillId="0" borderId="30" xfId="0" applyFont="1" applyBorder="1" applyAlignment="1" applyProtection="1">
      <alignment horizontal="center" vertical="center"/>
    </xf>
    <xf numFmtId="0" fontId="0" fillId="0" borderId="31" xfId="0" applyFont="1" applyBorder="1" applyAlignment="1" applyProtection="1">
      <alignment horizontal="center" vertical="center"/>
    </xf>
    <xf numFmtId="0" fontId="4" fillId="0" borderId="0" xfId="0" applyFont="1" applyAlignment="1" applyProtection="1">
      <alignment horizontal="center" vertical="center"/>
    </xf>
    <xf numFmtId="0" fontId="0" fillId="0" borderId="43" xfId="0" applyFont="1" applyBorder="1" applyAlignment="1" applyProtection="1">
      <alignment horizontal="center" vertical="center"/>
    </xf>
    <xf numFmtId="0" fontId="8" fillId="2" borderId="6" xfId="0" applyFont="1" applyFill="1" applyBorder="1" applyAlignment="1" applyProtection="1">
      <alignment vertical="center" shrinkToFit="1"/>
    </xf>
    <xf numFmtId="0" fontId="8" fillId="2" borderId="32" xfId="0" applyFont="1" applyFill="1" applyBorder="1" applyAlignment="1" applyProtection="1">
      <alignment vertical="center" shrinkToFit="1"/>
    </xf>
    <xf numFmtId="0" fontId="0" fillId="0" borderId="44" xfId="0" applyFont="1" applyBorder="1" applyAlignment="1" applyProtection="1">
      <alignment horizontal="center" vertical="center"/>
    </xf>
    <xf numFmtId="0" fontId="7" fillId="0" borderId="0" xfId="0" applyFont="1" applyBorder="1" applyAlignment="1" applyProtection="1">
      <alignment horizontal="center" vertical="top" wrapText="1"/>
    </xf>
    <xf numFmtId="178" fontId="8" fillId="2" borderId="13" xfId="2" applyNumberFormat="1" applyFont="1" applyFill="1" applyBorder="1" applyAlignment="1" applyProtection="1">
      <alignment horizontal="right" vertical="center" wrapText="1"/>
    </xf>
    <xf numFmtId="178" fontId="0" fillId="3" borderId="6" xfId="2" applyNumberFormat="1" applyFont="1" applyFill="1" applyBorder="1" applyAlignment="1" applyProtection="1">
      <alignment horizontal="right" vertical="center" shrinkToFit="1"/>
    </xf>
    <xf numFmtId="178" fontId="0" fillId="3" borderId="13" xfId="2" applyNumberFormat="1" applyFont="1" applyFill="1" applyBorder="1" applyAlignment="1" applyProtection="1">
      <alignment horizontal="right" vertical="center" shrinkToFit="1"/>
    </xf>
    <xf numFmtId="0" fontId="0" fillId="0" borderId="45" xfId="0" applyFont="1" applyBorder="1" applyAlignment="1" applyProtection="1">
      <alignment horizontal="center" vertical="center"/>
    </xf>
    <xf numFmtId="38" fontId="0" fillId="3" borderId="33" xfId="2" applyFont="1" applyFill="1" applyBorder="1" applyAlignment="1" applyProtection="1">
      <alignment horizontal="right" vertical="center" shrinkToFit="1"/>
    </xf>
    <xf numFmtId="38" fontId="0" fillId="3" borderId="34" xfId="2" applyFont="1" applyFill="1" applyBorder="1" applyAlignment="1" applyProtection="1">
      <alignment horizontal="right" vertical="center" shrinkToFit="1"/>
    </xf>
    <xf numFmtId="178" fontId="14" fillId="2" borderId="25" xfId="2" applyNumberFormat="1" applyFont="1" applyFill="1" applyBorder="1" applyAlignment="1" applyProtection="1">
      <alignment horizontal="center" vertical="center"/>
    </xf>
    <xf numFmtId="38" fontId="0" fillId="3" borderId="35" xfId="2" applyFont="1" applyFill="1" applyBorder="1" applyAlignment="1" applyProtection="1">
      <alignment horizontal="right" vertical="center" shrinkToFit="1"/>
    </xf>
    <xf numFmtId="178" fontId="0" fillId="3" borderId="25" xfId="2" applyNumberFormat="1" applyFont="1" applyFill="1" applyBorder="1" applyAlignment="1" applyProtection="1">
      <alignment horizontal="right" vertical="center" shrinkToFit="1"/>
    </xf>
    <xf numFmtId="38" fontId="4" fillId="0" borderId="0" xfId="2" applyFont="1" applyAlignment="1" applyProtection="1">
      <alignment vertical="center"/>
    </xf>
    <xf numFmtId="38" fontId="4" fillId="0" borderId="36" xfId="2" applyFont="1" applyBorder="1" applyAlignment="1" applyProtection="1">
      <alignment horizontal="center" vertical="center"/>
    </xf>
    <xf numFmtId="38" fontId="4" fillId="0" borderId="37" xfId="2" applyFont="1" applyBorder="1" applyAlignment="1" applyProtection="1">
      <alignment horizontal="center" vertical="center"/>
    </xf>
    <xf numFmtId="38" fontId="4" fillId="0" borderId="18" xfId="2" applyFont="1" applyBorder="1" applyAlignment="1" applyProtection="1">
      <alignment vertical="center"/>
    </xf>
    <xf numFmtId="0" fontId="0" fillId="0" borderId="19" xfId="0" applyFont="1" applyBorder="1" applyAlignment="1" applyProtection="1">
      <alignment horizontal="left" vertical="center" wrapText="1"/>
    </xf>
    <xf numFmtId="0" fontId="0" fillId="0" borderId="20" xfId="0" applyFont="1" applyBorder="1" applyAlignment="1" applyProtection="1">
      <alignment horizontal="left" vertical="center"/>
    </xf>
    <xf numFmtId="0" fontId="0" fillId="0" borderId="21" xfId="0" applyFont="1" applyBorder="1" applyAlignment="1" applyProtection="1">
      <alignment horizontal="left" vertical="center"/>
    </xf>
    <xf numFmtId="0" fontId="15" fillId="0" borderId="13" xfId="0" applyFont="1" applyFill="1" applyBorder="1" applyAlignment="1" applyProtection="1">
      <alignment horizontal="center" vertical="center" wrapText="1"/>
    </xf>
    <xf numFmtId="38" fontId="8" fillId="2" borderId="13" xfId="2" applyFont="1" applyFill="1" applyBorder="1" applyAlignment="1" applyProtection="1">
      <alignment horizontal="center" vertical="center" shrinkToFit="1"/>
    </xf>
    <xf numFmtId="38" fontId="0" fillId="3" borderId="38" xfId="2" applyFont="1" applyFill="1" applyBorder="1" applyAlignment="1" applyProtection="1">
      <alignment vertical="center" shrinkToFit="1"/>
    </xf>
    <xf numFmtId="38" fontId="0" fillId="0" borderId="0" xfId="2" applyFont="1" applyFill="1" applyAlignment="1" applyProtection="1">
      <alignment horizontal="right" vertical="center" shrinkToFit="1"/>
    </xf>
    <xf numFmtId="38" fontId="4" fillId="0" borderId="39" xfId="2" applyFont="1" applyBorder="1" applyAlignment="1" applyProtection="1">
      <alignment horizontal="center" vertical="center"/>
    </xf>
    <xf numFmtId="38" fontId="4" fillId="0" borderId="40" xfId="2" applyFont="1" applyBorder="1" applyAlignment="1" applyProtection="1">
      <alignment horizontal="center" vertical="center"/>
    </xf>
    <xf numFmtId="38" fontId="0" fillId="0" borderId="18" xfId="2" applyFont="1" applyFill="1" applyBorder="1" applyAlignment="1" applyProtection="1">
      <alignment horizontal="right" vertical="center" shrinkToFit="1"/>
    </xf>
    <xf numFmtId="0" fontId="0" fillId="0" borderId="15" xfId="0" applyFont="1" applyBorder="1" applyAlignment="1" applyProtection="1">
      <alignment horizontal="left" vertical="center"/>
    </xf>
    <xf numFmtId="0" fontId="0" fillId="0" borderId="0" xfId="0" applyFont="1" applyBorder="1" applyAlignment="1" applyProtection="1">
      <alignment horizontal="left" vertical="center"/>
    </xf>
    <xf numFmtId="0" fontId="0" fillId="0" borderId="18" xfId="0" applyFont="1" applyBorder="1" applyAlignment="1" applyProtection="1">
      <alignment horizontal="left" vertical="center"/>
    </xf>
    <xf numFmtId="0" fontId="0" fillId="0" borderId="15" xfId="0" applyFont="1" applyBorder="1" applyProtection="1">
      <alignment vertical="center"/>
    </xf>
    <xf numFmtId="0" fontId="15" fillId="0" borderId="6" xfId="0" applyFont="1" applyFill="1" applyBorder="1" applyAlignment="1" applyProtection="1">
      <alignment horizontal="center" vertical="center" wrapText="1"/>
    </xf>
    <xf numFmtId="178" fontId="0" fillId="3" borderId="6" xfId="2" applyNumberFormat="1" applyFont="1" applyFill="1" applyBorder="1" applyAlignment="1" applyProtection="1">
      <alignment vertical="center" shrinkToFit="1"/>
    </xf>
    <xf numFmtId="178" fontId="0" fillId="3" borderId="13" xfId="2" applyNumberFormat="1" applyFont="1" applyFill="1" applyBorder="1" applyAlignment="1" applyProtection="1">
      <alignment vertical="center" shrinkToFit="1"/>
    </xf>
    <xf numFmtId="178" fontId="0" fillId="3" borderId="25" xfId="2" applyNumberFormat="1" applyFont="1" applyFill="1" applyBorder="1" applyAlignment="1" applyProtection="1">
      <alignment vertical="center" shrinkToFit="1"/>
    </xf>
    <xf numFmtId="176" fontId="9" fillId="0" borderId="0" xfId="1" applyNumberFormat="1" applyFont="1" applyAlignment="1" applyProtection="1">
      <alignment horizontal="right" vertical="center" wrapText="1"/>
    </xf>
    <xf numFmtId="38" fontId="4" fillId="0" borderId="41" xfId="2" applyFont="1" applyBorder="1" applyAlignment="1" applyProtection="1">
      <alignment horizontal="center" vertical="center"/>
    </xf>
    <xf numFmtId="38" fontId="4" fillId="0" borderId="42" xfId="2" applyFont="1" applyBorder="1" applyAlignment="1" applyProtection="1">
      <alignment horizontal="center" vertical="center"/>
    </xf>
    <xf numFmtId="176" fontId="9" fillId="0" borderId="18" xfId="1" applyNumberFormat="1" applyFont="1" applyBorder="1" applyAlignment="1" applyProtection="1">
      <alignment horizontal="right" vertical="center" wrapText="1"/>
    </xf>
    <xf numFmtId="0" fontId="0" fillId="0" borderId="26" xfId="0" applyFont="1" applyBorder="1" applyAlignment="1" applyProtection="1">
      <alignment horizontal="left" vertical="center"/>
    </xf>
    <xf numFmtId="0" fontId="0" fillId="0" borderId="27" xfId="0" applyFont="1" applyBorder="1" applyAlignment="1" applyProtection="1">
      <alignment horizontal="left" vertical="center"/>
    </xf>
    <xf numFmtId="0" fontId="0" fillId="0" borderId="28" xfId="0" applyFont="1" applyBorder="1" applyAlignment="1" applyProtection="1">
      <alignment horizontal="left" vertical="center"/>
    </xf>
    <xf numFmtId="38" fontId="4" fillId="3" borderId="25" xfId="0" applyNumberFormat="1" applyFont="1" applyFill="1" applyBorder="1" applyAlignment="1">
      <alignment vertical="center"/>
    </xf>
    <xf numFmtId="0" fontId="8" fillId="0" borderId="20" xfId="0" applyFont="1" applyFill="1" applyBorder="1" applyAlignment="1" applyProtection="1">
      <alignment vertical="center"/>
      <protection locked="0"/>
    </xf>
    <xf numFmtId="0" fontId="7" fillId="4" borderId="46" xfId="0" applyFont="1" applyFill="1" applyBorder="1" applyAlignment="1">
      <alignment horizontal="center" vertical="top" wrapText="1"/>
    </xf>
    <xf numFmtId="0" fontId="8" fillId="2" borderId="6"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wrapText="1"/>
      <protection locked="0"/>
    </xf>
    <xf numFmtId="0" fontId="7" fillId="0" borderId="0" xfId="0" applyFont="1" applyBorder="1" applyAlignment="1">
      <alignment horizontal="center" vertical="top" wrapText="1"/>
    </xf>
    <xf numFmtId="38" fontId="8" fillId="2" borderId="13" xfId="2" applyNumberFormat="1" applyFont="1" applyFill="1" applyBorder="1" applyAlignment="1">
      <alignment horizontal="right" vertical="center" wrapText="1"/>
    </xf>
    <xf numFmtId="38" fontId="8" fillId="2" borderId="6" xfId="2" applyFont="1" applyFill="1" applyBorder="1" applyAlignment="1" applyProtection="1">
      <alignment horizontal="right" vertical="center" wrapText="1"/>
      <protection locked="0"/>
    </xf>
    <xf numFmtId="0" fontId="8" fillId="2" borderId="16" xfId="0" applyFont="1" applyFill="1" applyBorder="1" applyAlignment="1">
      <alignment horizontal="center" vertical="center"/>
    </xf>
    <xf numFmtId="0" fontId="12" fillId="2" borderId="16" xfId="0" applyFont="1" applyFill="1" applyBorder="1" applyAlignment="1">
      <alignment horizontal="center" vertical="center"/>
    </xf>
    <xf numFmtId="0" fontId="8" fillId="0" borderId="20" xfId="0" applyFont="1" applyFill="1" applyBorder="1" applyAlignment="1">
      <alignment vertical="center"/>
    </xf>
    <xf numFmtId="0" fontId="0" fillId="6" borderId="6" xfId="0" applyFont="1" applyFill="1" applyBorder="1" applyAlignment="1">
      <alignment horizontal="center" vertical="center"/>
    </xf>
    <xf numFmtId="0" fontId="0" fillId="0" borderId="6" xfId="0" applyBorder="1">
      <alignment vertical="center"/>
    </xf>
    <xf numFmtId="0" fontId="0" fillId="0" borderId="6" xfId="0" applyFont="1" applyBorder="1" applyAlignment="1">
      <alignment vertical="center" shrinkToFit="1"/>
    </xf>
    <xf numFmtId="0" fontId="0" fillId="4" borderId="6" xfId="0" applyFont="1" applyFill="1" applyBorder="1" applyAlignment="1">
      <alignment horizontal="center" vertical="center"/>
    </xf>
  </cellXfs>
  <cellStyles count="3">
    <cellStyle name="標準" xfId="0" builtinId="0"/>
    <cellStyle name="標準 2" xfId="1"/>
    <cellStyle name="桁区切り" xfId="2" builtinId="6"/>
  </cellStyles>
  <dxfs count="17">
    <dxf/>
    <dxf/>
    <dxf/>
    <dxf/>
    <dxf/>
    <dxf/>
    <dxf/>
    <dxf/>
    <dxf/>
    <dxf/>
    <dxf/>
    <dxf/>
    <dxf/>
    <dxf/>
    <dxf/>
    <dxf/>
    <dxf/>
  </dxfs>
  <tableStyles count="0" defaultTableStyle="TableStyleMedium2" defaultPivotStyle="PivotStyleLight16"/>
  <colors>
    <mruColors>
      <color rgb="FFA0C0FF"/>
      <color rgb="FFE9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16</xdr:col>
      <xdr:colOff>20955</xdr:colOff>
      <xdr:row>3</xdr:row>
      <xdr:rowOff>201295</xdr:rowOff>
    </xdr:from>
    <xdr:to xmlns:xdr="http://schemas.openxmlformats.org/drawingml/2006/spreadsheetDrawing">
      <xdr:col>24</xdr:col>
      <xdr:colOff>643255</xdr:colOff>
      <xdr:row>15</xdr:row>
      <xdr:rowOff>83820</xdr:rowOff>
    </xdr:to>
    <xdr:sp macro="" textlink="">
      <xdr:nvSpPr>
        <xdr:cNvPr id="3" name="図形 4"/>
        <xdr:cNvSpPr/>
      </xdr:nvSpPr>
      <xdr:spPr>
        <a:xfrm>
          <a:off x="10155555" y="1312545"/>
          <a:ext cx="6108700" cy="4765675"/>
        </a:xfrm>
        <a:prstGeom prst="flowChartProcess">
          <a:avLst/>
        </a:prstGeom>
        <a:solidFill>
          <a:srgbClr val="FFFFBE"/>
        </a:solidFill>
        <a:ln w="19050">
          <a:headEnd/>
          <a:tailEnd/>
        </a:ln>
      </xdr:spPr>
      <xdr:style>
        <a:lnRef idx="2">
          <a:schemeClr val="dk1"/>
        </a:lnRef>
        <a:fillRef idx="1">
          <a:schemeClr val="lt1"/>
        </a:fillRef>
        <a:effectRef idx="0">
          <a:schemeClr val="dk1"/>
        </a:effectRef>
        <a:fontRef idx="minor">
          <a:schemeClr val="dk1"/>
        </a:fontRef>
      </xdr:style>
      <xdr:txBody>
        <a:bodyPr vertOverflow="clip" horzOverflow="clip" anchor="ctr"/>
        <a:lstStyle/>
        <a:p>
          <a:pPr algn="ctr"/>
          <a:r>
            <a:rPr kumimoji="1" lang="ja-JP" altLang="en-US" sz="1400" b="1">
              <a:solidFill>
                <a:srgbClr val="FF0000"/>
              </a:solidFill>
            </a:rPr>
            <a:t>要望額調査の回答と合わせて</a:t>
          </a:r>
          <a:endParaRPr kumimoji="1" lang="ja-JP" altLang="en-US" sz="1400" b="1">
            <a:solidFill>
              <a:srgbClr val="FF0000"/>
            </a:solidFill>
          </a:endParaRPr>
        </a:p>
        <a:p>
          <a:pPr algn="ctr"/>
          <a:r>
            <a:rPr kumimoji="1" lang="ja-JP" altLang="en-US" sz="1400" b="1">
              <a:solidFill>
                <a:srgbClr val="FF0000"/>
              </a:solidFill>
            </a:rPr>
            <a:t>以下の調査についても御回答をいただくようお願いします。</a:t>
          </a:r>
          <a:endParaRPr kumimoji="1" lang="ja-JP" altLang="en-US" sz="1400" b="1">
            <a:solidFill>
              <a:srgbClr val="FF0000"/>
            </a:solidFill>
          </a:endParaRPr>
        </a:p>
        <a:p>
          <a:endParaRPr kumimoji="1" lang="ja-JP" altLang="en-US"/>
        </a:p>
        <a:p>
          <a:pPr algn="ctr"/>
          <a:r>
            <a:rPr kumimoji="1" lang="ja-JP" altLang="en-US" sz="1400" b="1"/>
            <a:t>「介護テクノロジー機器等の導入率調査（令和８年度実施</a:t>
          </a:r>
          <a:r>
            <a:rPr kumimoji="1" lang="ja-JP" altLang="en-US" sz="1400" b="1"/>
            <a:t>）」</a:t>
          </a:r>
          <a:endParaRPr kumimoji="1" lang="ja-JP" altLang="en-US" sz="1400" b="1"/>
        </a:p>
        <a:p>
          <a:endParaRPr kumimoji="1" lang="ja-JP" altLang="en-US"/>
        </a:p>
        <a:p>
          <a:r>
            <a:rPr kumimoji="1" lang="ja-JP" altLang="en-US" sz="1200"/>
            <a:t>※以下のURL（電子申請）から回答してください。</a:t>
          </a:r>
          <a:endParaRPr kumimoji="1" lang="ja-JP" altLang="en-US" sz="1200"/>
        </a:p>
        <a:p>
          <a:endParaRPr kumimoji="1" lang="ja-JP" altLang="en-US" sz="1200"/>
        </a:p>
        <a:p>
          <a:pPr algn="ctr"/>
          <a:r>
            <a:rPr kumimoji="1" lang="ja-JP" altLang="en-US" sz="1400">
              <a:solidFill>
                <a:schemeClr val="accent1">
                  <a:lumMod val="75000"/>
                </a:schemeClr>
              </a:solidFill>
            </a:rPr>
            <a:t>https://apply.e-tumo.jp/pref-shizuoka-u/offer/offerList_detail?tempSeq=21807</a:t>
          </a:r>
          <a:endParaRPr kumimoji="1" lang="ja-JP" altLang="en-US" sz="1400">
            <a:solidFill>
              <a:schemeClr val="accent1">
                <a:lumMod val="75000"/>
              </a:schemeClr>
            </a:solidFill>
          </a:endParaRPr>
        </a:p>
        <a:p>
          <a:endParaRPr kumimoji="1" lang="ja-JP" altLang="en-US" sz="1200"/>
        </a:p>
        <a:p>
          <a:r>
            <a:rPr kumimoji="1" lang="ja-JP" altLang="en-US" sz="1200" b="1"/>
            <a:t>【調査の目的】</a:t>
          </a:r>
          <a:endParaRPr kumimoji="1" lang="ja-JP" altLang="en-US" sz="1200"/>
        </a:p>
        <a:p>
          <a:r>
            <a:rPr kumimoji="1" lang="ja-JP" altLang="en-US" sz="1200"/>
            <a:t>・県内の全ての介護事業所を対象とし、介護テクノロジー機器等の導入状況や効果等を把握するための調査。</a:t>
          </a:r>
          <a:endParaRPr kumimoji="1" lang="ja-JP" altLang="en-US" sz="1200"/>
        </a:p>
        <a:p>
          <a:r>
            <a:rPr kumimoji="1" lang="ja-JP" altLang="en-US" sz="1200"/>
            <a:t>・当該調査の、介護テクノロジー機器等を導入している事業所の割合が「静岡県長寿社会保健福祉計画」の指標の１つとなる。</a:t>
          </a:r>
          <a:endParaRPr kumimoji="1" lang="ja-JP" altLang="en-US" sz="1200"/>
        </a:p>
        <a:p>
          <a:r>
            <a:rPr kumimoji="1" lang="ja-JP" altLang="en-US" sz="1200"/>
            <a:t/>
          </a:r>
          <a:endParaRPr kumimoji="1" lang="ja-JP" altLang="en-US" sz="1200"/>
        </a:p>
        <a:p>
          <a:r>
            <a:rPr kumimoji="1" lang="ja-JP" altLang="en-US" sz="1200" b="1"/>
            <a:t>【回答方法】</a:t>
          </a:r>
          <a:endParaRPr kumimoji="1" lang="ja-JP" altLang="en-US" sz="1200" b="1"/>
        </a:p>
        <a:p>
          <a:r>
            <a:rPr kumimoji="1" lang="ja-JP" altLang="en-US" sz="1200"/>
            <a:t>・</a:t>
          </a:r>
          <a:r>
            <a:rPr kumimoji="1" lang="ja-JP" altLang="en-US" sz="1200" u="sng"/>
            <a:t>事業所ごとに回答を作成</a:t>
          </a:r>
          <a:endParaRPr kumimoji="1" lang="ja-JP" altLang="en-US" sz="1200" u="sng"/>
        </a:p>
        <a:p>
          <a:r>
            <a:rPr kumimoji="1" lang="ja-JP" altLang="en-US" sz="1200"/>
            <a:t>・</a:t>
          </a:r>
          <a:r>
            <a:rPr kumimoji="1" lang="ja-JP" altLang="en-US" sz="1200" u="sng"/>
            <a:t>要望額調査に記載していない事業所も作成</a:t>
          </a:r>
          <a:r>
            <a:rPr kumimoji="1" lang="ja-JP" altLang="en-US" sz="1200"/>
            <a:t>（県内の全ての介護事業所が対象）</a:t>
          </a:r>
          <a:endParaRPr kumimoji="1" lang="ja-JP" altLang="en-US" sz="1200"/>
        </a:p>
        <a:p>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5</xdr:col>
      <xdr:colOff>1159510</xdr:colOff>
      <xdr:row>37</xdr:row>
      <xdr:rowOff>97790</xdr:rowOff>
    </xdr:from>
    <xdr:to xmlns:xdr="http://schemas.openxmlformats.org/drawingml/2006/spreadsheetDrawing">
      <xdr:col>8</xdr:col>
      <xdr:colOff>291465</xdr:colOff>
      <xdr:row>41</xdr:row>
      <xdr:rowOff>161290</xdr:rowOff>
    </xdr:to>
    <xdr:sp macro="" textlink="">
      <xdr:nvSpPr>
        <xdr:cNvPr id="2" name="正方形/長方形 4"/>
        <xdr:cNvSpPr/>
      </xdr:nvSpPr>
      <xdr:spPr>
        <a:xfrm>
          <a:off x="6642100" y="9444990"/>
          <a:ext cx="2541905" cy="1016000"/>
        </a:xfrm>
        <a:prstGeom prst="rect">
          <a:avLst/>
        </a:prstGeom>
        <a:noFill/>
        <a:ln w="9525" cap="flat" cmpd="sng" algn="ctr">
          <a:solidFill>
            <a:schemeClr val="dk1"/>
          </a:solidFill>
          <a:prstDash val="solid"/>
          <a:round/>
          <a:headEnd type="none" w="med" len="med"/>
          <a:tailEnd type="none" w="med" len="med"/>
        </a:ln>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noFill/>
        <a:ln w="9525" cap="flat" cmpd="sng">
          <a:solidFill>
            <a:schemeClr val="dk1"/>
          </a:solidFill>
          <a:prstDash val="solid"/>
          <a:round/>
          <a:headEnd/>
          <a:tailEnd/>
        </a:ln>
      </a:spPr>
      <a:bodyPr vertOverflow="overflow" horzOverflow="overflow"/>
      <a:lstStyle/>
      <a:style>
        <a:lnRef idx="2">
          <a:srgbClr val="000000"/>
        </a:lnRef>
        <a:fillRef idx="1">
          <a:srgbClr val="000000"/>
        </a:fillRef>
        <a:effectRef idx="0">
          <a:srgbClr val="000000"/>
        </a:effectRef>
        <a:fontRef idx="minor"/>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hyperlink" Target="mailto:shizuokaken@pref.jp" TargetMode="External" /><Relationship Id="rId2" Type="http://schemas.openxmlformats.org/officeDocument/2006/relationships/printerSettings" Target="../printerSettings/printerSettings3.bin"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5.xml.rels><?xml version="1.0" encoding="UTF-8"?><Relationships xmlns="http://schemas.openxmlformats.org/package/2006/relationships"><Relationship Id="rId1" Type="http://schemas.openxmlformats.org/officeDocument/2006/relationships/hyperlink" Target="mailto:shizuokaken@pref.jp" TargetMode="External" /><Relationship Id="rId2" Type="http://schemas.openxmlformats.org/officeDocument/2006/relationships/printerSettings" Target="../printerSettings/printerSettings5.bin" /><Relationship Id="rId3" Type="http://schemas.openxmlformats.org/officeDocument/2006/relationships/drawing" Target="../drawings/drawing2.xml" /><Relationship Id="rId4" Type="http://schemas.openxmlformats.org/officeDocument/2006/relationships/vmlDrawing" Target="../drawings/vmlDrawing5.vml" /><Relationship Id="rId5" Type="http://schemas.openxmlformats.org/officeDocument/2006/relationships/comments" Target="../comments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6.vml" /><Relationship Id="rId3" Type="http://schemas.openxmlformats.org/officeDocument/2006/relationships/comments" Target="../comments6.xml" /></Relationships>
</file>

<file path=xl/worksheets/_rels/sheet7.xml.rels><?xml version="1.0" encoding="UTF-8"?><Relationships xmlns="http://schemas.openxmlformats.org/package/2006/relationships"><Relationship Id="rId1" Type="http://schemas.openxmlformats.org/officeDocument/2006/relationships/hyperlink" Target="mailto:shizuokaken@pref.jp" TargetMode="External" /><Relationship Id="rId2" Type="http://schemas.openxmlformats.org/officeDocument/2006/relationships/printerSettings" Target="../printerSettings/printerSettings7.bin" /><Relationship Id="rId3" Type="http://schemas.openxmlformats.org/officeDocument/2006/relationships/vmlDrawing" Target="../drawings/vmlDrawing7.vml" /><Relationship Id="rId4" Type="http://schemas.openxmlformats.org/officeDocument/2006/relationships/comments" Target="../comments7.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vmlDrawing" Target="../drawings/vmlDrawing8.vml" /><Relationship Id="rId3" Type="http://schemas.openxmlformats.org/officeDocument/2006/relationships/comments" Target="../comments8.xml" /></Relationships>
</file>

<file path=xl/worksheets/_rels/sheet9.xml.rels><?xml version="1.0" encoding="UTF-8"?><Relationships xmlns="http://schemas.openxmlformats.org/package/2006/relationships"><Relationship Id="rId1" Type="http://schemas.openxmlformats.org/officeDocument/2006/relationships/hyperlink" Target="mailto:shizuokaken@pref.jp" TargetMode="External" /><Relationship Id="rId2" Type="http://schemas.openxmlformats.org/officeDocument/2006/relationships/printerSettings" Target="../printerSettings/printerSettings9.bin" /><Relationship Id="rId3" Type="http://schemas.openxmlformats.org/officeDocument/2006/relationships/vmlDrawing" Target="../drawings/vmlDrawing9.vml" /><Relationship Id="rId4" Type="http://schemas.openxmlformats.org/officeDocument/2006/relationships/comments" Target="../comments9.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B1:N21"/>
  <sheetViews>
    <sheetView tabSelected="1" view="pageBreakPreview" zoomScale="90" zoomScaleNormal="120" zoomScaleSheetLayoutView="90" workbookViewId="0">
      <selection activeCell="B17" sqref="B17:M17"/>
    </sheetView>
  </sheetViews>
  <sheetFormatPr defaultRowHeight="18.75"/>
  <cols>
    <col min="1" max="1" width="3.875" customWidth="1"/>
    <col min="14" max="14" width="3.125" customWidth="1"/>
  </cols>
  <sheetData>
    <row r="1" spans="2:14" s="1" customFormat="1" ht="50" customHeight="1">
      <c r="B1" s="2" t="s">
        <v>24</v>
      </c>
      <c r="C1" s="2"/>
      <c r="D1" s="2"/>
      <c r="E1" s="2"/>
      <c r="F1" s="2"/>
      <c r="G1" s="2"/>
      <c r="H1" s="2"/>
      <c r="I1" s="2"/>
      <c r="J1" s="2"/>
      <c r="K1" s="2"/>
      <c r="L1" s="2"/>
      <c r="M1" s="2"/>
      <c r="N1" s="15"/>
    </row>
    <row r="2" spans="2:14" s="1" customFormat="1">
      <c r="B2" s="3" t="s">
        <v>179</v>
      </c>
      <c r="C2" s="3"/>
      <c r="D2" s="3"/>
      <c r="E2" s="3"/>
      <c r="F2" s="3"/>
      <c r="G2" s="3"/>
      <c r="H2" s="3"/>
      <c r="I2" s="3"/>
      <c r="J2" s="3"/>
      <c r="K2" s="3"/>
      <c r="L2" s="3"/>
      <c r="M2" s="3"/>
      <c r="N2" s="15"/>
    </row>
    <row r="3" spans="2:14" s="1" customFormat="1">
      <c r="B3" s="4"/>
      <c r="C3" s="4"/>
      <c r="D3" s="4"/>
      <c r="E3" s="4"/>
      <c r="F3" s="4"/>
      <c r="G3" s="4"/>
      <c r="H3" s="4"/>
      <c r="I3" s="4"/>
      <c r="J3" s="4"/>
      <c r="K3" s="4"/>
      <c r="L3" s="4"/>
      <c r="M3" s="4"/>
      <c r="N3" s="15"/>
    </row>
    <row r="4" spans="2:14" s="1" customFormat="1" ht="19.5">
      <c r="B4" s="5" t="s">
        <v>178</v>
      </c>
      <c r="C4" s="5"/>
      <c r="D4" s="5"/>
      <c r="E4" s="5"/>
      <c r="F4" s="5"/>
      <c r="G4" s="5"/>
      <c r="H4" s="5"/>
      <c r="I4" s="5"/>
      <c r="J4" s="5"/>
      <c r="K4" s="4"/>
      <c r="L4" s="4"/>
      <c r="M4" s="4"/>
      <c r="N4" s="15"/>
    </row>
    <row r="5" spans="2:14" s="1" customFormat="1" ht="20" customHeight="1">
      <c r="B5" s="6" t="s">
        <v>174</v>
      </c>
      <c r="C5" s="17"/>
      <c r="D5" s="17"/>
      <c r="E5" s="21"/>
      <c r="F5" s="21"/>
      <c r="G5" s="21"/>
      <c r="H5" s="21"/>
      <c r="I5" s="21"/>
      <c r="J5" s="21"/>
      <c r="K5" s="21"/>
      <c r="L5" s="21"/>
      <c r="M5" s="26"/>
      <c r="N5" s="15"/>
    </row>
    <row r="6" spans="2:14" s="1" customFormat="1" ht="20" customHeight="1">
      <c r="B6" s="7" t="s">
        <v>177</v>
      </c>
      <c r="C6" s="18" t="s">
        <v>139</v>
      </c>
      <c r="D6" s="18"/>
      <c r="E6" s="22"/>
      <c r="F6" s="22"/>
      <c r="G6" s="22"/>
      <c r="H6" s="22"/>
      <c r="I6" s="22"/>
      <c r="J6" s="22"/>
      <c r="K6" s="22"/>
      <c r="L6" s="22"/>
      <c r="M6" s="27"/>
      <c r="N6" s="15"/>
    </row>
    <row r="7" spans="2:14" s="1" customFormat="1" ht="20" customHeight="1">
      <c r="B7" s="8"/>
      <c r="C7" s="18" t="s">
        <v>175</v>
      </c>
      <c r="D7" s="18"/>
      <c r="E7" s="22"/>
      <c r="F7" s="22"/>
      <c r="G7" s="22"/>
      <c r="H7" s="22"/>
      <c r="I7" s="22"/>
      <c r="J7" s="22"/>
      <c r="K7" s="22"/>
      <c r="L7" s="22"/>
      <c r="M7" s="27"/>
      <c r="N7" s="15"/>
    </row>
    <row r="8" spans="2:14" s="1" customFormat="1" ht="20" customHeight="1">
      <c r="B8" s="9"/>
      <c r="C8" s="19" t="s">
        <v>176</v>
      </c>
      <c r="D8" s="19"/>
      <c r="E8" s="23"/>
      <c r="F8" s="23"/>
      <c r="G8" s="23"/>
      <c r="H8" s="23"/>
      <c r="I8" s="23"/>
      <c r="J8" s="23"/>
      <c r="K8" s="23"/>
      <c r="L8" s="23"/>
      <c r="M8" s="28"/>
      <c r="N8" s="15"/>
    </row>
    <row r="9" spans="2:14" s="1" customFormat="1">
      <c r="B9" s="4"/>
      <c r="C9" s="4"/>
      <c r="D9" s="4"/>
      <c r="E9" s="4"/>
      <c r="F9" s="4"/>
      <c r="G9" s="4"/>
      <c r="H9" s="4"/>
      <c r="I9" s="4"/>
      <c r="J9" s="4"/>
      <c r="K9" s="4"/>
      <c r="L9" s="4"/>
      <c r="M9" s="4"/>
      <c r="N9" s="15"/>
    </row>
    <row r="10" spans="2:14" s="1" customFormat="1" ht="19.5">
      <c r="B10" s="5" t="s">
        <v>54</v>
      </c>
      <c r="C10" s="5"/>
      <c r="D10" s="5"/>
      <c r="E10" s="5"/>
      <c r="F10" s="5"/>
      <c r="G10" s="5"/>
      <c r="H10" s="5"/>
      <c r="I10" s="5"/>
      <c r="J10" s="5"/>
      <c r="K10" s="25"/>
      <c r="L10" s="25"/>
      <c r="M10" s="25"/>
      <c r="N10" s="15"/>
    </row>
    <row r="11" spans="2:14" s="1" customFormat="1" ht="93.75" customHeight="1">
      <c r="B11" s="10" t="s">
        <v>148</v>
      </c>
      <c r="C11" s="20"/>
      <c r="D11" s="20"/>
      <c r="E11" s="20"/>
      <c r="F11" s="20"/>
      <c r="G11" s="20"/>
      <c r="H11" s="20"/>
      <c r="I11" s="20"/>
      <c r="J11" s="20"/>
      <c r="K11" s="20"/>
      <c r="L11" s="20"/>
      <c r="M11" s="29"/>
      <c r="N11" s="15"/>
    </row>
    <row r="12" spans="2:14" s="1" customFormat="1">
      <c r="B12" s="11"/>
      <c r="C12" s="11"/>
      <c r="D12" s="11"/>
      <c r="E12" s="11"/>
      <c r="F12" s="11"/>
      <c r="G12" s="11"/>
      <c r="H12" s="11"/>
      <c r="I12" s="11"/>
      <c r="J12" s="11"/>
      <c r="K12" s="11"/>
      <c r="L12" s="11"/>
      <c r="M12" s="11"/>
      <c r="N12" s="15"/>
    </row>
    <row r="13" spans="2:14" s="1" customFormat="1" ht="19.5">
      <c r="B13" s="12" t="s">
        <v>52</v>
      </c>
      <c r="C13" s="12"/>
      <c r="D13" s="12"/>
      <c r="E13" s="11"/>
      <c r="F13" s="11"/>
      <c r="G13" s="11"/>
      <c r="H13" s="11"/>
      <c r="I13" s="11"/>
      <c r="J13" s="11"/>
      <c r="K13" s="11"/>
      <c r="L13" s="11"/>
      <c r="M13" s="11"/>
      <c r="N13" s="15"/>
    </row>
    <row r="14" spans="2:14" s="1" customFormat="1" ht="96" customHeight="1">
      <c r="B14" s="10" t="s">
        <v>149</v>
      </c>
      <c r="C14" s="20"/>
      <c r="D14" s="20"/>
      <c r="E14" s="20"/>
      <c r="F14" s="20"/>
      <c r="G14" s="20"/>
      <c r="H14" s="20"/>
      <c r="I14" s="20"/>
      <c r="J14" s="20"/>
      <c r="K14" s="20"/>
      <c r="L14" s="20"/>
      <c r="M14" s="29"/>
      <c r="N14" s="15"/>
    </row>
    <row r="15" spans="2:14" s="1" customFormat="1">
      <c r="B15" s="13"/>
      <c r="C15" s="13"/>
      <c r="D15" s="13"/>
      <c r="E15" s="13"/>
      <c r="F15" s="13"/>
      <c r="G15" s="13"/>
      <c r="H15" s="13"/>
      <c r="I15" s="13"/>
      <c r="J15" s="13"/>
      <c r="K15" s="13"/>
      <c r="L15" s="13"/>
      <c r="M15" s="13"/>
      <c r="N15" s="15"/>
    </row>
    <row r="16" spans="2:14" s="1" customFormat="1" ht="19.5">
      <c r="B16" s="14" t="s">
        <v>50</v>
      </c>
      <c r="C16" s="14"/>
      <c r="D16" s="14"/>
      <c r="E16" s="24"/>
      <c r="F16" s="24"/>
      <c r="G16" s="24"/>
      <c r="H16" s="24"/>
      <c r="I16" s="24"/>
      <c r="J16" s="24"/>
      <c r="K16" s="24"/>
      <c r="L16" s="24"/>
      <c r="M16" s="24"/>
      <c r="N16" s="15"/>
    </row>
    <row r="17" spans="2:14" s="1" customFormat="1" ht="180.75" customHeight="1">
      <c r="B17" s="10" t="s">
        <v>150</v>
      </c>
      <c r="C17" s="20"/>
      <c r="D17" s="20"/>
      <c r="E17" s="20"/>
      <c r="F17" s="20"/>
      <c r="G17" s="20"/>
      <c r="H17" s="20"/>
      <c r="I17" s="20"/>
      <c r="J17" s="20"/>
      <c r="K17" s="20"/>
      <c r="L17" s="20"/>
      <c r="M17" s="29"/>
      <c r="N17" s="15"/>
    </row>
    <row r="18" spans="2:14">
      <c r="B18" s="15"/>
      <c r="C18" s="15"/>
      <c r="D18" s="15"/>
      <c r="E18" s="15"/>
      <c r="F18" s="15"/>
      <c r="G18" s="15"/>
      <c r="H18" s="15"/>
      <c r="I18" s="15"/>
      <c r="J18" s="15"/>
      <c r="K18" s="15"/>
      <c r="L18" s="15"/>
      <c r="M18" s="15"/>
      <c r="N18" s="15"/>
    </row>
    <row r="19" spans="2:14" ht="19.5">
      <c r="B19" s="16" t="s">
        <v>79</v>
      </c>
      <c r="C19" s="15"/>
      <c r="D19" s="15"/>
      <c r="E19" s="15"/>
      <c r="F19" s="15"/>
      <c r="G19" s="15"/>
      <c r="H19" s="15"/>
      <c r="I19" s="15"/>
      <c r="J19" s="15"/>
      <c r="K19" s="15"/>
      <c r="L19" s="15"/>
      <c r="M19" s="15"/>
      <c r="N19" s="15"/>
    </row>
    <row r="20" spans="2:14" ht="50" customHeight="1">
      <c r="B20" s="10" t="s">
        <v>80</v>
      </c>
      <c r="C20" s="20"/>
      <c r="D20" s="20"/>
      <c r="E20" s="20"/>
      <c r="F20" s="20"/>
      <c r="G20" s="20"/>
      <c r="H20" s="20"/>
      <c r="I20" s="20"/>
      <c r="J20" s="20"/>
      <c r="K20" s="20"/>
      <c r="L20" s="20"/>
      <c r="M20" s="29"/>
      <c r="N20" s="15"/>
    </row>
    <row r="21" spans="2:14">
      <c r="B21" s="15"/>
      <c r="C21" s="15"/>
      <c r="D21" s="15"/>
      <c r="E21" s="15"/>
      <c r="F21" s="15"/>
      <c r="G21" s="15"/>
      <c r="H21" s="15"/>
      <c r="I21" s="15"/>
      <c r="J21" s="15"/>
      <c r="K21" s="15"/>
      <c r="L21" s="15"/>
      <c r="M21" s="15"/>
      <c r="N21" s="15"/>
    </row>
  </sheetData>
  <mergeCells count="19">
    <mergeCell ref="B1:M1"/>
    <mergeCell ref="B2:M2"/>
    <mergeCell ref="B4:J4"/>
    <mergeCell ref="B5:D5"/>
    <mergeCell ref="E5:M5"/>
    <mergeCell ref="C6:D6"/>
    <mergeCell ref="E6:M6"/>
    <mergeCell ref="C7:D7"/>
    <mergeCell ref="E7:M7"/>
    <mergeCell ref="C8:D8"/>
    <mergeCell ref="E8:M8"/>
    <mergeCell ref="B10:J10"/>
    <mergeCell ref="B11:M11"/>
    <mergeCell ref="B13:D13"/>
    <mergeCell ref="B14:M14"/>
    <mergeCell ref="B16:D16"/>
    <mergeCell ref="B17:M17"/>
    <mergeCell ref="B20:M20"/>
    <mergeCell ref="B6:B8"/>
  </mergeCells>
  <phoneticPr fontId="2" type="Hiragana"/>
  <pageMargins left="0.7" right="0.7" top="0.75" bottom="0.75" header="0.3" footer="0.3"/>
  <pageSetup paperSize="9" scale="68" fitToWidth="1" fitToHeight="1" orientation="portrait" usePrinterDefaults="1"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0" tint="-0.5"/>
    <pageSetUpPr fitToPage="1"/>
  </sheetPr>
  <dimension ref="A1:E64"/>
  <sheetViews>
    <sheetView workbookViewId="0">
      <selection activeCell="C10" sqref="C10"/>
    </sheetView>
  </sheetViews>
  <sheetFormatPr defaultRowHeight="18.75"/>
  <cols>
    <col min="1" max="1" width="40.296875" customWidth="1"/>
    <col min="2" max="2" width="5.69921875" customWidth="1"/>
    <col min="3" max="3" width="30.8984375" customWidth="1"/>
    <col min="4" max="4" width="5.69921875" customWidth="1"/>
    <col min="5" max="5" width="19.09765625" customWidth="1"/>
  </cols>
  <sheetData>
    <row r="1" spans="1:5">
      <c r="A1" s="310" t="s">
        <v>19</v>
      </c>
      <c r="B1" s="30"/>
      <c r="C1" s="310" t="s">
        <v>8</v>
      </c>
      <c r="D1" s="170"/>
      <c r="E1" s="310" t="s">
        <v>42</v>
      </c>
    </row>
    <row r="2" spans="1:5">
      <c r="A2" s="311" t="s">
        <v>125</v>
      </c>
      <c r="C2" s="312" t="s">
        <v>156</v>
      </c>
      <c r="D2" s="170"/>
      <c r="E2" s="149" t="s">
        <v>5</v>
      </c>
    </row>
    <row r="3" spans="1:5">
      <c r="A3" s="311" t="s">
        <v>126</v>
      </c>
      <c r="C3" s="312" t="s">
        <v>77</v>
      </c>
      <c r="D3" s="170"/>
      <c r="E3" s="149" t="s">
        <v>28</v>
      </c>
    </row>
    <row r="4" spans="1:5">
      <c r="A4" s="311" t="s">
        <v>99</v>
      </c>
      <c r="C4" s="312" t="s">
        <v>152</v>
      </c>
      <c r="D4" s="170"/>
      <c r="E4" s="149" t="s">
        <v>12</v>
      </c>
    </row>
    <row r="5" spans="1:5">
      <c r="A5" s="311" t="s">
        <v>61</v>
      </c>
      <c r="C5" s="312" t="s">
        <v>153</v>
      </c>
      <c r="D5" s="170"/>
      <c r="E5" s="149" t="s">
        <v>43</v>
      </c>
    </row>
    <row r="6" spans="1:5">
      <c r="A6" s="311" t="s">
        <v>100</v>
      </c>
      <c r="C6" s="312" t="s">
        <v>160</v>
      </c>
      <c r="D6" s="30"/>
    </row>
    <row r="7" spans="1:5">
      <c r="A7" s="311" t="s">
        <v>102</v>
      </c>
      <c r="C7" s="312" t="s">
        <v>14</v>
      </c>
      <c r="D7" s="30"/>
    </row>
    <row r="8" spans="1:5">
      <c r="A8" s="311" t="s">
        <v>103</v>
      </c>
      <c r="C8" s="312" t="s">
        <v>101</v>
      </c>
      <c r="D8" s="30"/>
    </row>
    <row r="9" spans="1:5">
      <c r="A9" s="311" t="s">
        <v>104</v>
      </c>
      <c r="C9" s="312" t="s">
        <v>105</v>
      </c>
      <c r="D9" s="30"/>
    </row>
    <row r="10" spans="1:5">
      <c r="A10" s="311" t="s">
        <v>65</v>
      </c>
      <c r="C10" s="312" t="s">
        <v>157</v>
      </c>
    </row>
    <row r="11" spans="1:5">
      <c r="A11" s="311" t="s">
        <v>83</v>
      </c>
      <c r="C11" s="312" t="s">
        <v>154</v>
      </c>
    </row>
    <row r="12" spans="1:5">
      <c r="A12" s="311" t="s">
        <v>84</v>
      </c>
      <c r="C12" s="312" t="s">
        <v>158</v>
      </c>
    </row>
    <row r="13" spans="1:5">
      <c r="A13" s="311" t="s">
        <v>106</v>
      </c>
      <c r="C13" s="312" t="s">
        <v>159</v>
      </c>
    </row>
    <row r="14" spans="1:5">
      <c r="A14" s="311" t="s">
        <v>107</v>
      </c>
    </row>
    <row r="15" spans="1:5">
      <c r="A15" s="311" t="s">
        <v>108</v>
      </c>
    </row>
    <row r="16" spans="1:5">
      <c r="A16" s="311" t="s">
        <v>109</v>
      </c>
    </row>
    <row r="17" spans="1:1">
      <c r="A17" s="311" t="s">
        <v>110</v>
      </c>
    </row>
    <row r="18" spans="1:1">
      <c r="A18" s="311" t="s">
        <v>112</v>
      </c>
    </row>
    <row r="19" spans="1:1">
      <c r="A19" s="311" t="s">
        <v>113</v>
      </c>
    </row>
    <row r="20" spans="1:1">
      <c r="A20" s="311" t="s">
        <v>115</v>
      </c>
    </row>
    <row r="21" spans="1:1">
      <c r="A21" s="311" t="s">
        <v>116</v>
      </c>
    </row>
    <row r="22" spans="1:1">
      <c r="A22" s="311" t="s">
        <v>97</v>
      </c>
    </row>
    <row r="23" spans="1:1">
      <c r="A23" s="311" t="s">
        <v>118</v>
      </c>
    </row>
    <row r="24" spans="1:1">
      <c r="A24" s="311" t="s">
        <v>86</v>
      </c>
    </row>
    <row r="25" spans="1:1">
      <c r="A25" s="311" t="s">
        <v>41</v>
      </c>
    </row>
    <row r="26" spans="1:1">
      <c r="A26" s="311" t="s">
        <v>119</v>
      </c>
    </row>
    <row r="27" spans="1:1">
      <c r="A27" s="311" t="s">
        <v>69</v>
      </c>
    </row>
    <row r="28" spans="1:1">
      <c r="A28" s="311" t="s">
        <v>93</v>
      </c>
    </row>
    <row r="29" spans="1:1">
      <c r="A29" s="311" t="s">
        <v>120</v>
      </c>
    </row>
    <row r="30" spans="1:1">
      <c r="A30" s="311" t="s">
        <v>121</v>
      </c>
    </row>
    <row r="31" spans="1:1">
      <c r="A31" s="311" t="s">
        <v>114</v>
      </c>
    </row>
    <row r="32" spans="1:1">
      <c r="A32" s="311" t="s">
        <v>122</v>
      </c>
    </row>
    <row r="33" spans="1:1">
      <c r="A33" s="311" t="s">
        <v>123</v>
      </c>
    </row>
    <row r="34" spans="1:1">
      <c r="A34" s="311" t="s">
        <v>9</v>
      </c>
    </row>
    <row r="35" spans="1:1">
      <c r="A35" s="311" t="s">
        <v>85</v>
      </c>
    </row>
    <row r="36" spans="1:1">
      <c r="A36" s="311" t="s">
        <v>127</v>
      </c>
    </row>
    <row r="37" spans="1:1">
      <c r="A37" s="311" t="s">
        <v>128</v>
      </c>
    </row>
    <row r="38" spans="1:1">
      <c r="A38" s="311" t="s">
        <v>29</v>
      </c>
    </row>
    <row r="39" spans="1:1">
      <c r="A39" s="311" t="s">
        <v>130</v>
      </c>
    </row>
    <row r="40" spans="1:1">
      <c r="A40" s="311" t="s">
        <v>131</v>
      </c>
    </row>
    <row r="41" spans="1:1">
      <c r="A41" s="311" t="s">
        <v>132</v>
      </c>
    </row>
    <row r="42" spans="1:1">
      <c r="A42" s="311" t="s">
        <v>133</v>
      </c>
    </row>
    <row r="43" spans="1:1">
      <c r="A43" s="311" t="s">
        <v>88</v>
      </c>
    </row>
    <row r="44" spans="1:1">
      <c r="A44" s="311" t="s">
        <v>3</v>
      </c>
    </row>
    <row r="45" spans="1:1">
      <c r="A45" s="311" t="s">
        <v>117</v>
      </c>
    </row>
    <row r="46" spans="1:1">
      <c r="A46" s="311" t="s">
        <v>17</v>
      </c>
    </row>
    <row r="47" spans="1:1">
      <c r="A47" s="311" t="s">
        <v>134</v>
      </c>
    </row>
    <row r="48" spans="1:1">
      <c r="A48" s="311" t="s">
        <v>135</v>
      </c>
    </row>
    <row r="49" spans="1:1">
      <c r="A49" s="311" t="s">
        <v>136</v>
      </c>
    </row>
    <row r="50" spans="1:1">
      <c r="A50" s="311" t="s">
        <v>137</v>
      </c>
    </row>
    <row r="51" spans="1:1">
      <c r="A51" s="311" t="s">
        <v>138</v>
      </c>
    </row>
    <row r="52" spans="1:1">
      <c r="A52" s="311" t="s">
        <v>81</v>
      </c>
    </row>
    <row r="53" spans="1:1">
      <c r="A53" s="311" t="s">
        <v>140</v>
      </c>
    </row>
    <row r="54" spans="1:1">
      <c r="A54" s="311" t="s">
        <v>59</v>
      </c>
    </row>
    <row r="55" spans="1:1">
      <c r="A55" s="311" t="s">
        <v>124</v>
      </c>
    </row>
    <row r="56" spans="1:1">
      <c r="A56" s="311" t="s">
        <v>141</v>
      </c>
    </row>
    <row r="57" spans="1:1">
      <c r="A57" s="311" t="s">
        <v>90</v>
      </c>
    </row>
    <row r="58" spans="1:1">
      <c r="A58" s="311" t="s">
        <v>142</v>
      </c>
    </row>
    <row r="59" spans="1:1">
      <c r="A59" s="311" t="s">
        <v>143</v>
      </c>
    </row>
    <row r="60" spans="1:1">
      <c r="A60" s="311" t="s">
        <v>98</v>
      </c>
    </row>
    <row r="61" spans="1:1">
      <c r="A61" s="311" t="s">
        <v>144</v>
      </c>
    </row>
    <row r="62" spans="1:1">
      <c r="A62" s="149" t="s">
        <v>58</v>
      </c>
    </row>
    <row r="63" spans="1:1">
      <c r="A63" s="311" t="s">
        <v>129</v>
      </c>
    </row>
    <row r="64" spans="1:1">
      <c r="A64" s="311" t="s">
        <v>147</v>
      </c>
    </row>
  </sheetData>
  <sheetProtection password="CC2F" sheet="1" objects="1" scenarios="1"/>
  <phoneticPr fontId="2" type="Hiragana"/>
  <pageMargins left="0.7" right="0.7" top="0.75" bottom="0.75" header="0.3" footer="0.3"/>
  <pageSetup paperSize="9" scale="79"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0" tint="-0.5"/>
  </sheetPr>
  <dimension ref="A1:F74"/>
  <sheetViews>
    <sheetView workbookViewId="0">
      <selection activeCell="A2" sqref="A2:A61"/>
    </sheetView>
  </sheetViews>
  <sheetFormatPr defaultRowHeight="18.75"/>
  <cols>
    <col min="1" max="1" width="50" customWidth="1"/>
    <col min="3" max="3" width="4.5" bestFit="1" customWidth="1"/>
    <col min="4" max="4" width="48.75" customWidth="1"/>
    <col min="5" max="5" width="4.5" bestFit="1" customWidth="1"/>
    <col min="6" max="6" width="31.75" bestFit="1" customWidth="1"/>
  </cols>
  <sheetData>
    <row r="1" spans="1:6">
      <c r="A1" s="313" t="s">
        <v>146</v>
      </c>
      <c r="C1" s="170" t="s">
        <v>145</v>
      </c>
      <c r="D1" s="170"/>
      <c r="E1" s="170"/>
      <c r="F1" s="170"/>
    </row>
    <row r="2" spans="1:6">
      <c r="A2" s="311" t="s">
        <v>125</v>
      </c>
      <c r="C2" s="30" t="s">
        <v>74</v>
      </c>
      <c r="D2" t="s">
        <v>125</v>
      </c>
      <c r="E2" s="30" t="s">
        <v>91</v>
      </c>
    </row>
    <row r="3" spans="1:6">
      <c r="A3" s="311" t="s">
        <v>126</v>
      </c>
      <c r="C3" s="30" t="s">
        <v>87</v>
      </c>
      <c r="D3" t="s">
        <v>126</v>
      </c>
      <c r="E3" s="30" t="s">
        <v>82</v>
      </c>
      <c r="F3" t="s">
        <v>141</v>
      </c>
    </row>
    <row r="4" spans="1:6">
      <c r="A4" s="311" t="s">
        <v>99</v>
      </c>
      <c r="C4" s="30">
        <v>11</v>
      </c>
      <c r="D4" t="s">
        <v>99</v>
      </c>
      <c r="E4" s="30" t="s">
        <v>92</v>
      </c>
      <c r="F4" t="s">
        <v>90</v>
      </c>
    </row>
    <row r="5" spans="1:6">
      <c r="A5" s="311" t="s">
        <v>61</v>
      </c>
      <c r="C5" s="30">
        <v>12</v>
      </c>
      <c r="D5" t="s">
        <v>61</v>
      </c>
      <c r="E5" s="30" t="s">
        <v>94</v>
      </c>
      <c r="F5" t="s">
        <v>142</v>
      </c>
    </row>
    <row r="6" spans="1:6">
      <c r="A6" s="311" t="s">
        <v>100</v>
      </c>
      <c r="C6" s="30">
        <v>13</v>
      </c>
      <c r="D6" t="s">
        <v>100</v>
      </c>
      <c r="E6" s="30" t="s">
        <v>6</v>
      </c>
    </row>
    <row r="7" spans="1:6">
      <c r="A7" s="311" t="s">
        <v>102</v>
      </c>
      <c r="C7" s="30">
        <v>14</v>
      </c>
      <c r="D7" t="s">
        <v>102</v>
      </c>
      <c r="E7" s="30" t="s">
        <v>95</v>
      </c>
      <c r="F7" t="s">
        <v>143</v>
      </c>
    </row>
    <row r="8" spans="1:6">
      <c r="A8" s="311" t="s">
        <v>103</v>
      </c>
      <c r="C8" s="30">
        <v>15</v>
      </c>
      <c r="D8" t="s">
        <v>103</v>
      </c>
      <c r="E8" s="30" t="s">
        <v>89</v>
      </c>
      <c r="F8" t="s">
        <v>98</v>
      </c>
    </row>
    <row r="9" spans="1:6">
      <c r="A9" s="311" t="s">
        <v>104</v>
      </c>
      <c r="C9" s="30">
        <v>16</v>
      </c>
      <c r="D9" t="s">
        <v>104</v>
      </c>
      <c r="E9" s="30" t="s">
        <v>96</v>
      </c>
      <c r="F9" t="s">
        <v>144</v>
      </c>
    </row>
    <row r="10" spans="1:6">
      <c r="A10" s="311" t="s">
        <v>65</v>
      </c>
      <c r="C10" s="30">
        <v>17</v>
      </c>
      <c r="D10" t="s">
        <v>65</v>
      </c>
    </row>
    <row r="11" spans="1:6">
      <c r="A11" s="311" t="s">
        <v>83</v>
      </c>
      <c r="C11" s="30">
        <v>18</v>
      </c>
    </row>
    <row r="12" spans="1:6">
      <c r="A12" s="311" t="s">
        <v>84</v>
      </c>
      <c r="C12" s="30">
        <v>19</v>
      </c>
    </row>
    <row r="13" spans="1:6">
      <c r="A13" s="311" t="s">
        <v>106</v>
      </c>
      <c r="C13" s="30">
        <v>20</v>
      </c>
    </row>
    <row r="14" spans="1:6">
      <c r="A14" s="311" t="s">
        <v>107</v>
      </c>
      <c r="C14" s="30">
        <v>21</v>
      </c>
      <c r="D14" t="s">
        <v>83</v>
      </c>
    </row>
    <row r="15" spans="1:6">
      <c r="A15" s="311" t="s">
        <v>108</v>
      </c>
      <c r="C15" s="30">
        <v>22</v>
      </c>
      <c r="D15" t="s">
        <v>84</v>
      </c>
    </row>
    <row r="16" spans="1:6">
      <c r="A16" s="311" t="s">
        <v>109</v>
      </c>
      <c r="C16" s="30">
        <v>23</v>
      </c>
      <c r="D16" t="s">
        <v>106</v>
      </c>
    </row>
    <row r="17" spans="1:4">
      <c r="A17" s="311" t="s">
        <v>110</v>
      </c>
      <c r="C17" s="30">
        <v>24</v>
      </c>
      <c r="D17" t="s">
        <v>107</v>
      </c>
    </row>
    <row r="18" spans="1:4">
      <c r="A18" s="311" t="s">
        <v>112</v>
      </c>
      <c r="C18" s="30">
        <v>25</v>
      </c>
      <c r="D18" t="s">
        <v>108</v>
      </c>
    </row>
    <row r="19" spans="1:4">
      <c r="A19" s="311" t="s">
        <v>113</v>
      </c>
      <c r="C19" s="30">
        <v>26</v>
      </c>
      <c r="D19" t="s">
        <v>109</v>
      </c>
    </row>
    <row r="20" spans="1:4">
      <c r="A20" s="311" t="s">
        <v>115</v>
      </c>
      <c r="C20" s="30">
        <v>27</v>
      </c>
      <c r="D20" t="s">
        <v>110</v>
      </c>
    </row>
    <row r="21" spans="1:4">
      <c r="A21" s="311" t="s">
        <v>116</v>
      </c>
      <c r="C21" s="30">
        <v>28</v>
      </c>
      <c r="D21" t="s">
        <v>112</v>
      </c>
    </row>
    <row r="22" spans="1:4">
      <c r="A22" s="311" t="s">
        <v>97</v>
      </c>
      <c r="C22" s="30">
        <v>29</v>
      </c>
    </row>
    <row r="23" spans="1:4">
      <c r="A23" s="311" t="s">
        <v>118</v>
      </c>
      <c r="C23" s="30">
        <v>30</v>
      </c>
    </row>
    <row r="24" spans="1:4">
      <c r="A24" s="311" t="s">
        <v>86</v>
      </c>
      <c r="C24" s="30">
        <v>31</v>
      </c>
      <c r="D24" t="s">
        <v>113</v>
      </c>
    </row>
    <row r="25" spans="1:4">
      <c r="A25" s="311" t="s">
        <v>41</v>
      </c>
      <c r="C25" s="30">
        <v>32</v>
      </c>
      <c r="D25" t="s">
        <v>115</v>
      </c>
    </row>
    <row r="26" spans="1:4">
      <c r="A26" s="311" t="s">
        <v>119</v>
      </c>
      <c r="C26" s="30">
        <v>33</v>
      </c>
      <c r="D26" t="s">
        <v>116</v>
      </c>
    </row>
    <row r="27" spans="1:4">
      <c r="A27" s="311" t="s">
        <v>69</v>
      </c>
      <c r="C27" s="30">
        <v>34</v>
      </c>
      <c r="D27" t="s">
        <v>97</v>
      </c>
    </row>
    <row r="28" spans="1:4">
      <c r="A28" s="311" t="s">
        <v>93</v>
      </c>
      <c r="C28" s="30">
        <v>35</v>
      </c>
      <c r="D28" t="s">
        <v>118</v>
      </c>
    </row>
    <row r="29" spans="1:4">
      <c r="A29" s="311" t="s">
        <v>120</v>
      </c>
      <c r="C29" s="30">
        <v>36</v>
      </c>
      <c r="D29" t="s">
        <v>86</v>
      </c>
    </row>
    <row r="30" spans="1:4">
      <c r="A30" s="311" t="s">
        <v>121</v>
      </c>
      <c r="C30" s="30">
        <v>37</v>
      </c>
      <c r="D30" t="s">
        <v>41</v>
      </c>
    </row>
    <row r="31" spans="1:4">
      <c r="A31" s="311" t="s">
        <v>114</v>
      </c>
      <c r="C31" s="30">
        <v>38</v>
      </c>
      <c r="D31" t="s">
        <v>119</v>
      </c>
    </row>
    <row r="32" spans="1:4">
      <c r="A32" s="311" t="s">
        <v>122</v>
      </c>
      <c r="C32" s="30">
        <v>39</v>
      </c>
      <c r="D32" t="s">
        <v>69</v>
      </c>
    </row>
    <row r="33" spans="1:4">
      <c r="A33" s="311" t="s">
        <v>123</v>
      </c>
      <c r="C33" s="30">
        <v>40</v>
      </c>
      <c r="D33" t="s">
        <v>93</v>
      </c>
    </row>
    <row r="34" spans="1:4">
      <c r="A34" s="311" t="s">
        <v>9</v>
      </c>
      <c r="C34" s="30">
        <v>41</v>
      </c>
      <c r="D34" t="s">
        <v>120</v>
      </c>
    </row>
    <row r="35" spans="1:4">
      <c r="A35" s="311" t="s">
        <v>85</v>
      </c>
      <c r="C35" s="30">
        <v>42</v>
      </c>
      <c r="D35" t="s">
        <v>121</v>
      </c>
    </row>
    <row r="36" spans="1:4">
      <c r="A36" s="311" t="s">
        <v>127</v>
      </c>
      <c r="C36" s="30">
        <v>43</v>
      </c>
      <c r="D36" t="s">
        <v>114</v>
      </c>
    </row>
    <row r="37" spans="1:4">
      <c r="A37" s="311" t="s">
        <v>128</v>
      </c>
      <c r="C37" s="30">
        <v>44</v>
      </c>
      <c r="D37" t="s">
        <v>122</v>
      </c>
    </row>
    <row r="38" spans="1:4">
      <c r="A38" s="311" t="s">
        <v>29</v>
      </c>
      <c r="C38" s="30">
        <v>45</v>
      </c>
      <c r="D38" t="s">
        <v>123</v>
      </c>
    </row>
    <row r="39" spans="1:4">
      <c r="A39" s="311" t="s">
        <v>130</v>
      </c>
      <c r="C39" s="30">
        <v>46</v>
      </c>
    </row>
    <row r="40" spans="1:4">
      <c r="A40" s="311" t="s">
        <v>131</v>
      </c>
      <c r="C40" s="30">
        <v>47</v>
      </c>
    </row>
    <row r="41" spans="1:4">
      <c r="A41" s="311" t="s">
        <v>132</v>
      </c>
      <c r="C41" s="30">
        <v>48</v>
      </c>
    </row>
    <row r="42" spans="1:4">
      <c r="A42" s="311" t="s">
        <v>133</v>
      </c>
      <c r="C42" s="30">
        <v>49</v>
      </c>
    </row>
    <row r="43" spans="1:4">
      <c r="A43" s="311" t="s">
        <v>88</v>
      </c>
      <c r="C43" s="30">
        <v>50</v>
      </c>
    </row>
    <row r="44" spans="1:4">
      <c r="A44" s="311" t="s">
        <v>3</v>
      </c>
      <c r="C44" s="30">
        <v>51</v>
      </c>
      <c r="D44" t="s">
        <v>9</v>
      </c>
    </row>
    <row r="45" spans="1:4">
      <c r="A45" s="311" t="s">
        <v>117</v>
      </c>
      <c r="C45" s="30">
        <v>52</v>
      </c>
      <c r="D45" t="s">
        <v>85</v>
      </c>
    </row>
    <row r="46" spans="1:4">
      <c r="A46" s="311" t="s">
        <v>17</v>
      </c>
      <c r="C46" s="30">
        <v>53</v>
      </c>
      <c r="D46" t="s">
        <v>127</v>
      </c>
    </row>
    <row r="47" spans="1:4">
      <c r="A47" s="311" t="s">
        <v>134</v>
      </c>
      <c r="C47" s="30">
        <v>54</v>
      </c>
      <c r="D47" t="s">
        <v>128</v>
      </c>
    </row>
    <row r="48" spans="1:4">
      <c r="A48" s="311" t="s">
        <v>135</v>
      </c>
      <c r="C48" s="30">
        <v>55</v>
      </c>
      <c r="D48" t="s">
        <v>29</v>
      </c>
    </row>
    <row r="49" spans="1:4">
      <c r="A49" s="311" t="s">
        <v>136</v>
      </c>
      <c r="C49" s="30">
        <v>56</v>
      </c>
    </row>
    <row r="50" spans="1:4">
      <c r="A50" s="311" t="s">
        <v>137</v>
      </c>
      <c r="C50" s="30">
        <v>57</v>
      </c>
    </row>
    <row r="51" spans="1:4">
      <c r="A51" s="311" t="s">
        <v>138</v>
      </c>
      <c r="C51" s="30">
        <v>58</v>
      </c>
    </row>
    <row r="52" spans="1:4">
      <c r="A52" s="311" t="s">
        <v>81</v>
      </c>
      <c r="C52" s="30">
        <v>59</v>
      </c>
      <c r="D52" t="s">
        <v>130</v>
      </c>
    </row>
    <row r="53" spans="1:4">
      <c r="A53" s="311" t="s">
        <v>140</v>
      </c>
      <c r="C53" s="30">
        <v>60</v>
      </c>
    </row>
    <row r="54" spans="1:4">
      <c r="A54" s="311" t="s">
        <v>59</v>
      </c>
      <c r="C54" s="30">
        <v>61</v>
      </c>
    </row>
    <row r="55" spans="1:4">
      <c r="A55" s="311" t="s">
        <v>124</v>
      </c>
      <c r="C55" s="30">
        <v>62</v>
      </c>
      <c r="D55" t="s">
        <v>131</v>
      </c>
    </row>
    <row r="56" spans="1:4">
      <c r="A56" s="311" t="s">
        <v>141</v>
      </c>
      <c r="C56" s="30">
        <v>63</v>
      </c>
      <c r="D56" t="s">
        <v>132</v>
      </c>
    </row>
    <row r="57" spans="1:4">
      <c r="A57" s="311" t="s">
        <v>90</v>
      </c>
      <c r="C57" s="30">
        <v>64</v>
      </c>
      <c r="D57" t="s">
        <v>133</v>
      </c>
    </row>
    <row r="58" spans="1:4">
      <c r="A58" s="311" t="s">
        <v>142</v>
      </c>
      <c r="C58" s="30">
        <v>65</v>
      </c>
    </row>
    <row r="59" spans="1:4">
      <c r="A59" s="311" t="s">
        <v>143</v>
      </c>
      <c r="C59" s="30">
        <v>66</v>
      </c>
      <c r="D59" t="s">
        <v>88</v>
      </c>
    </row>
    <row r="60" spans="1:4">
      <c r="A60" s="311" t="s">
        <v>98</v>
      </c>
      <c r="C60" s="30">
        <v>67</v>
      </c>
      <c r="D60" t="s">
        <v>3</v>
      </c>
    </row>
    <row r="61" spans="1:4">
      <c r="A61" s="311" t="s">
        <v>144</v>
      </c>
      <c r="C61" s="30">
        <v>68</v>
      </c>
      <c r="D61" t="s">
        <v>117</v>
      </c>
    </row>
    <row r="62" spans="1:4">
      <c r="C62" s="30">
        <v>69</v>
      </c>
      <c r="D62" t="s">
        <v>17</v>
      </c>
    </row>
    <row r="63" spans="1:4">
      <c r="C63" s="30">
        <v>70</v>
      </c>
    </row>
    <row r="64" spans="1:4">
      <c r="C64" s="30">
        <v>71</v>
      </c>
      <c r="D64" t="s">
        <v>134</v>
      </c>
    </row>
    <row r="65" spans="3:4">
      <c r="C65" s="30">
        <v>72</v>
      </c>
      <c r="D65" t="s">
        <v>135</v>
      </c>
    </row>
    <row r="66" spans="3:4">
      <c r="C66" s="30">
        <v>73</v>
      </c>
      <c r="D66" t="s">
        <v>136</v>
      </c>
    </row>
    <row r="67" spans="3:4">
      <c r="C67" s="30">
        <v>74</v>
      </c>
      <c r="D67" t="s">
        <v>137</v>
      </c>
    </row>
    <row r="68" spans="3:4">
      <c r="C68" s="30">
        <v>75</v>
      </c>
      <c r="D68" t="s">
        <v>138</v>
      </c>
    </row>
    <row r="69" spans="3:4">
      <c r="C69" s="30">
        <v>76</v>
      </c>
      <c r="D69" t="s">
        <v>81</v>
      </c>
    </row>
    <row r="70" spans="3:4">
      <c r="C70" s="30">
        <v>77</v>
      </c>
      <c r="D70" t="s">
        <v>140</v>
      </c>
    </row>
    <row r="71" spans="3:4">
      <c r="C71" s="30">
        <v>78</v>
      </c>
    </row>
    <row r="72" spans="3:4">
      <c r="C72" s="30">
        <v>79</v>
      </c>
      <c r="D72" t="s">
        <v>59</v>
      </c>
    </row>
    <row r="73" spans="3:4">
      <c r="C73" s="30">
        <v>80</v>
      </c>
    </row>
    <row r="74" spans="3:4">
      <c r="C74" s="30">
        <v>81</v>
      </c>
      <c r="D74" t="s">
        <v>124</v>
      </c>
    </row>
  </sheetData>
  <sheetProtection password="CC2F" sheet="1" objects="1" scenarios="1" selectLockedCells="1" selectUnlockedCells="1"/>
  <mergeCells count="1">
    <mergeCell ref="C1:F1"/>
  </mergeCells>
  <phoneticPr fontId="2" type="Hiragana"/>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E69A"/>
    <pageSetUpPr fitToPage="1"/>
  </sheetPr>
  <dimension ref="A1:M191"/>
  <sheetViews>
    <sheetView view="pageBreakPreview" zoomScaleSheetLayoutView="100" workbookViewId="0">
      <pane ySplit="1" topLeftCell="A2" activePane="bottomLeft" state="frozen"/>
      <selection pane="bottomLeft" activeCell="H32" sqref="H32"/>
    </sheetView>
  </sheetViews>
  <sheetFormatPr defaultColWidth="9" defaultRowHeight="18.75"/>
  <cols>
    <col min="1" max="1" width="3.625" style="1" customWidth="1"/>
    <col min="2" max="2" width="6.5" style="1" customWidth="1"/>
    <col min="3" max="3" width="17.08203125" style="1" customWidth="1"/>
    <col min="4" max="4" width="35.625" style="30" customWidth="1"/>
    <col min="5" max="5" width="8.5" style="31" customWidth="1"/>
    <col min="6" max="6" width="20.69921875" style="1" customWidth="1"/>
    <col min="7" max="7" width="15.8984375" style="32" customWidth="1"/>
    <col min="8" max="8" width="18.69921875" style="32" customWidth="1"/>
    <col min="9" max="9" width="13.59765625" style="1" customWidth="1"/>
    <col min="10" max="10" width="15.83203125" style="1" customWidth="1"/>
    <col min="11" max="11" width="6.796875" style="1" customWidth="1"/>
    <col min="12" max="12" width="17.33203125" style="1" customWidth="1"/>
    <col min="13" max="13" width="3.625" style="1" customWidth="1"/>
    <col min="14" max="16384" width="9" style="1"/>
  </cols>
  <sheetData>
    <row r="1" spans="1:13" s="33" customFormat="1" ht="37.5" customHeight="1">
      <c r="A1" s="35" t="s">
        <v>7</v>
      </c>
      <c r="B1" s="43"/>
      <c r="C1" s="43"/>
      <c r="D1" s="43"/>
      <c r="E1" s="43"/>
      <c r="F1" s="43"/>
      <c r="G1" s="43"/>
      <c r="H1" s="43"/>
      <c r="I1" s="43"/>
      <c r="J1" s="43"/>
      <c r="K1" s="43"/>
      <c r="L1" s="43"/>
    </row>
    <row r="2" spans="1:13" s="33" customFormat="1">
      <c r="A2" s="36"/>
      <c r="B2" s="36"/>
      <c r="C2" s="36"/>
      <c r="D2" s="36"/>
      <c r="E2" s="36"/>
      <c r="F2" s="36"/>
      <c r="G2" s="36"/>
      <c r="H2" s="36"/>
      <c r="I2" s="36"/>
      <c r="J2" s="36"/>
      <c r="K2" s="36"/>
      <c r="L2" s="36"/>
    </row>
    <row r="3" spans="1:13" s="33" customFormat="1" ht="19.2" customHeight="1">
      <c r="A3" s="37"/>
      <c r="B3" s="44" t="s">
        <v>50</v>
      </c>
      <c r="C3" s="56"/>
      <c r="D3" s="56"/>
      <c r="E3" s="56"/>
      <c r="F3" s="56"/>
      <c r="G3" s="56"/>
      <c r="H3" s="56"/>
      <c r="I3" s="56"/>
      <c r="J3" s="56"/>
      <c r="K3" s="56"/>
      <c r="L3" s="56"/>
    </row>
    <row r="4" spans="1:13" s="33" customFormat="1" ht="74.25" customHeight="1">
      <c r="A4" s="38"/>
      <c r="B4" s="45" t="s">
        <v>66</v>
      </c>
      <c r="C4" s="57"/>
      <c r="D4" s="57"/>
      <c r="E4" s="57"/>
      <c r="F4" s="57"/>
      <c r="G4" s="68"/>
      <c r="H4" s="68"/>
      <c r="I4" s="57"/>
      <c r="J4" s="57"/>
      <c r="K4" s="57"/>
      <c r="L4" s="93"/>
    </row>
    <row r="5" spans="1:13" s="33" customFormat="1">
      <c r="A5" s="39"/>
      <c r="B5" s="46"/>
      <c r="C5" s="46"/>
      <c r="D5" s="46"/>
      <c r="E5" s="46"/>
      <c r="F5" s="46"/>
      <c r="G5" s="69"/>
      <c r="H5" s="69"/>
      <c r="I5" s="46"/>
      <c r="J5" s="78"/>
      <c r="K5" s="78"/>
      <c r="L5" s="78"/>
    </row>
    <row r="6" spans="1:13" s="33" customFormat="1" ht="19.5">
      <c r="A6" s="39"/>
      <c r="B6" s="47" t="s">
        <v>67</v>
      </c>
      <c r="C6" s="46"/>
      <c r="D6" s="62"/>
      <c r="E6" s="46"/>
      <c r="F6" s="46"/>
      <c r="G6" s="69"/>
      <c r="H6" s="69"/>
      <c r="I6" s="46"/>
      <c r="J6" s="78"/>
      <c r="K6" s="78"/>
      <c r="L6" s="78"/>
    </row>
    <row r="7" spans="1:13" s="33" customFormat="1" ht="25" customHeight="1">
      <c r="A7" s="39"/>
      <c r="B7" s="45" t="s">
        <v>46</v>
      </c>
      <c r="C7" s="57"/>
      <c r="D7" s="57"/>
      <c r="E7" s="57"/>
      <c r="F7" s="57"/>
      <c r="G7" s="57"/>
      <c r="H7" s="57"/>
      <c r="I7" s="57"/>
      <c r="J7" s="57"/>
      <c r="K7" s="57"/>
      <c r="L7" s="93"/>
    </row>
    <row r="8" spans="1:13" s="33" customFormat="1" ht="50" customHeight="1">
      <c r="A8" s="39"/>
      <c r="B8" s="48" t="s">
        <v>71</v>
      </c>
      <c r="C8" s="57"/>
      <c r="D8" s="57"/>
      <c r="E8" s="57"/>
      <c r="F8" s="57"/>
      <c r="G8" s="57"/>
      <c r="H8" s="57"/>
      <c r="I8" s="57"/>
      <c r="J8" s="57"/>
      <c r="K8" s="57"/>
      <c r="L8" s="93"/>
    </row>
    <row r="9" spans="1:13" s="33" customFormat="1" ht="176.25" customHeight="1">
      <c r="A9" s="39"/>
      <c r="B9" s="48" t="s">
        <v>151</v>
      </c>
      <c r="C9" s="57"/>
      <c r="D9" s="57"/>
      <c r="E9" s="57"/>
      <c r="F9" s="57"/>
      <c r="G9" s="57"/>
      <c r="H9" s="57"/>
      <c r="I9" s="57"/>
      <c r="J9" s="57"/>
      <c r="K9" s="57"/>
      <c r="L9" s="93"/>
    </row>
    <row r="10" spans="1:13" s="33" customFormat="1" ht="50" customHeight="1">
      <c r="A10" s="39"/>
      <c r="B10" s="48" t="s">
        <v>168</v>
      </c>
      <c r="C10" s="57"/>
      <c r="D10" s="57"/>
      <c r="E10" s="57"/>
      <c r="F10" s="57"/>
      <c r="G10" s="57"/>
      <c r="H10" s="57"/>
      <c r="I10" s="57"/>
      <c r="J10" s="57"/>
      <c r="K10" s="57"/>
      <c r="L10" s="93"/>
    </row>
    <row r="11" spans="1:13" s="33" customFormat="1" ht="16.8" customHeight="1">
      <c r="A11" s="39"/>
      <c r="B11" s="46"/>
      <c r="C11" s="46"/>
      <c r="D11" s="46"/>
      <c r="E11" s="46"/>
      <c r="F11" s="46"/>
      <c r="G11" s="69"/>
      <c r="H11" s="69"/>
      <c r="I11" s="46"/>
      <c r="J11" s="79"/>
      <c r="K11" s="79"/>
      <c r="L11" s="94"/>
    </row>
    <row r="12" spans="1:13">
      <c r="A12" s="33"/>
      <c r="B12" s="33"/>
      <c r="C12" s="33"/>
      <c r="D12" s="63"/>
      <c r="E12" s="40"/>
      <c r="F12" s="33"/>
      <c r="G12" s="70"/>
      <c r="H12" s="70"/>
      <c r="I12" s="77"/>
      <c r="J12" s="80" t="s">
        <v>25</v>
      </c>
      <c r="K12" s="85">
        <f>'【R9要望額調査について】　※要確認'!E5</f>
        <v>0</v>
      </c>
      <c r="L12" s="95"/>
      <c r="M12" s="34"/>
    </row>
    <row r="13" spans="1:13">
      <c r="A13" s="33"/>
      <c r="B13" s="33" t="s">
        <v>53</v>
      </c>
      <c r="C13" s="33"/>
      <c r="D13" s="63"/>
      <c r="E13" s="40"/>
      <c r="F13" s="33"/>
      <c r="G13" s="70"/>
      <c r="H13" s="70"/>
      <c r="I13" s="77"/>
      <c r="J13" s="80" t="s">
        <v>15</v>
      </c>
      <c r="K13" s="85">
        <f>'【R9要望額調査について】　※要確認'!E6</f>
        <v>0</v>
      </c>
      <c r="L13" s="95"/>
      <c r="M13" s="34"/>
    </row>
    <row r="14" spans="1:13">
      <c r="A14" s="40"/>
      <c r="B14" s="49"/>
      <c r="C14" s="58" t="s">
        <v>1</v>
      </c>
      <c r="D14" s="63"/>
      <c r="E14" s="40"/>
      <c r="F14" s="33"/>
      <c r="G14" s="70"/>
      <c r="H14" s="70"/>
      <c r="I14" s="77"/>
      <c r="J14" s="80" t="s">
        <v>2</v>
      </c>
      <c r="K14" s="85">
        <f>'【R9要望額調査について】　※要確認'!E7</f>
        <v>0</v>
      </c>
      <c r="L14" s="95"/>
      <c r="M14" s="34"/>
    </row>
    <row r="15" spans="1:13">
      <c r="A15" s="40"/>
      <c r="B15" s="50"/>
      <c r="C15" s="58" t="s">
        <v>20</v>
      </c>
      <c r="D15" s="63"/>
      <c r="E15" s="40"/>
      <c r="F15" s="33"/>
      <c r="G15" s="70"/>
      <c r="H15" s="70"/>
      <c r="I15" s="77"/>
      <c r="J15" s="80" t="s">
        <v>32</v>
      </c>
      <c r="K15" s="86">
        <f>'【R9要望額調査について】　※要確認'!E8</f>
        <v>0</v>
      </c>
      <c r="L15" s="95"/>
      <c r="M15" s="34"/>
    </row>
    <row r="16" spans="1:13" s="33" customFormat="1">
      <c r="D16" s="63"/>
      <c r="E16" s="40"/>
      <c r="G16" s="70"/>
      <c r="H16" s="70"/>
    </row>
    <row r="17" spans="2:12" s="33" customFormat="1" ht="53.5" customHeight="1">
      <c r="B17" s="51" t="s">
        <v>23</v>
      </c>
      <c r="C17" s="59" t="s">
        <v>10</v>
      </c>
      <c r="D17" s="51" t="s">
        <v>26</v>
      </c>
      <c r="E17" s="51" t="s">
        <v>47</v>
      </c>
      <c r="F17" s="66" t="s">
        <v>34</v>
      </c>
      <c r="G17" s="71" t="s">
        <v>39</v>
      </c>
      <c r="H17" s="71" t="s">
        <v>155</v>
      </c>
      <c r="I17" s="51" t="s">
        <v>33</v>
      </c>
      <c r="J17" s="51" t="s">
        <v>35</v>
      </c>
      <c r="K17" s="51" t="s">
        <v>31</v>
      </c>
      <c r="L17" s="66" t="s">
        <v>0</v>
      </c>
    </row>
    <row r="18" spans="2:12" s="34" customFormat="1">
      <c r="B18" s="52">
        <v>1</v>
      </c>
      <c r="C18" s="60"/>
      <c r="D18" s="60"/>
      <c r="E18" s="60"/>
      <c r="F18" s="60"/>
      <c r="G18" s="72"/>
      <c r="H18" s="76">
        <f t="shared" ref="H18:H42" si="0">ROUNDDOWN(G18/5*4,-3)</f>
        <v>0</v>
      </c>
      <c r="I18" s="76">
        <f t="shared" ref="I18:I42" si="1">IF(F18="①移乗支援",1000000)+IF(F18="②移動支援",300000)+IF(F18="③排泄支援",300000)+IF(F18="④見守り・コミュニケーション",300000)+IF(F18="⑤入浴支援",1000000)+IF(F18="⑥機能訓練支援",300000)+IF(F18="⑦認知症生活支援・認知症ケア支援",300000)+IF(F18="⑧食事・栄養管理支援",300000)+IF(F18="⑨介護業務支援",300000)+IF(F18="⑩介護業務支援（インカム）",1000000)+IF(F18="⑪その他（インカム）",1000000)+IF(F18="その他（福祉用具等）",1000000)</f>
        <v>0</v>
      </c>
      <c r="J18" s="76">
        <f t="shared" ref="J18:J42" si="2">MIN(H18,I18)</f>
        <v>0</v>
      </c>
      <c r="K18" s="87"/>
      <c r="L18" s="96">
        <f t="shared" ref="L18:L42" si="3">J18*K18</f>
        <v>0</v>
      </c>
    </row>
    <row r="19" spans="2:12" s="34" customFormat="1">
      <c r="B19" s="52">
        <v>2</v>
      </c>
      <c r="C19" s="60"/>
      <c r="D19" s="60"/>
      <c r="E19" s="60"/>
      <c r="F19" s="60"/>
      <c r="G19" s="72"/>
      <c r="H19" s="76">
        <f t="shared" si="0"/>
        <v>0</v>
      </c>
      <c r="I19" s="76">
        <f t="shared" si="1"/>
        <v>0</v>
      </c>
      <c r="J19" s="76">
        <f t="shared" si="2"/>
        <v>0</v>
      </c>
      <c r="K19" s="87"/>
      <c r="L19" s="96">
        <f t="shared" si="3"/>
        <v>0</v>
      </c>
    </row>
    <row r="20" spans="2:12" s="34" customFormat="1">
      <c r="B20" s="52">
        <v>3</v>
      </c>
      <c r="C20" s="60"/>
      <c r="D20" s="60"/>
      <c r="E20" s="60"/>
      <c r="F20" s="60"/>
      <c r="G20" s="72"/>
      <c r="H20" s="76">
        <f t="shared" si="0"/>
        <v>0</v>
      </c>
      <c r="I20" s="76">
        <f t="shared" si="1"/>
        <v>0</v>
      </c>
      <c r="J20" s="76">
        <f t="shared" si="2"/>
        <v>0</v>
      </c>
      <c r="K20" s="87"/>
      <c r="L20" s="96">
        <f t="shared" si="3"/>
        <v>0</v>
      </c>
    </row>
    <row r="21" spans="2:12" s="34" customFormat="1">
      <c r="B21" s="52">
        <v>4</v>
      </c>
      <c r="C21" s="60"/>
      <c r="D21" s="60"/>
      <c r="E21" s="60"/>
      <c r="F21" s="60"/>
      <c r="G21" s="72"/>
      <c r="H21" s="76">
        <f t="shared" si="0"/>
        <v>0</v>
      </c>
      <c r="I21" s="76">
        <f t="shared" si="1"/>
        <v>0</v>
      </c>
      <c r="J21" s="76">
        <f t="shared" si="2"/>
        <v>0</v>
      </c>
      <c r="K21" s="87"/>
      <c r="L21" s="96">
        <f t="shared" si="3"/>
        <v>0</v>
      </c>
    </row>
    <row r="22" spans="2:12" s="34" customFormat="1">
      <c r="B22" s="52">
        <v>5</v>
      </c>
      <c r="C22" s="60"/>
      <c r="D22" s="60"/>
      <c r="E22" s="60"/>
      <c r="F22" s="60"/>
      <c r="G22" s="72"/>
      <c r="H22" s="76">
        <f t="shared" si="0"/>
        <v>0</v>
      </c>
      <c r="I22" s="76">
        <f t="shared" si="1"/>
        <v>0</v>
      </c>
      <c r="J22" s="76">
        <f t="shared" si="2"/>
        <v>0</v>
      </c>
      <c r="K22" s="87"/>
      <c r="L22" s="96">
        <f t="shared" si="3"/>
        <v>0</v>
      </c>
    </row>
    <row r="23" spans="2:12" s="34" customFormat="1">
      <c r="B23" s="52">
        <v>6</v>
      </c>
      <c r="C23" s="60"/>
      <c r="D23" s="60"/>
      <c r="E23" s="60"/>
      <c r="F23" s="60"/>
      <c r="G23" s="72"/>
      <c r="H23" s="76">
        <f t="shared" si="0"/>
        <v>0</v>
      </c>
      <c r="I23" s="76">
        <f t="shared" si="1"/>
        <v>0</v>
      </c>
      <c r="J23" s="76">
        <f t="shared" si="2"/>
        <v>0</v>
      </c>
      <c r="K23" s="87"/>
      <c r="L23" s="96">
        <f t="shared" si="3"/>
        <v>0</v>
      </c>
    </row>
    <row r="24" spans="2:12" s="34" customFormat="1">
      <c r="B24" s="52">
        <v>7</v>
      </c>
      <c r="C24" s="60"/>
      <c r="D24" s="60"/>
      <c r="E24" s="60"/>
      <c r="F24" s="60"/>
      <c r="G24" s="72"/>
      <c r="H24" s="76">
        <f t="shared" si="0"/>
        <v>0</v>
      </c>
      <c r="I24" s="76">
        <f t="shared" si="1"/>
        <v>0</v>
      </c>
      <c r="J24" s="76">
        <f t="shared" si="2"/>
        <v>0</v>
      </c>
      <c r="K24" s="87"/>
      <c r="L24" s="96">
        <f t="shared" si="3"/>
        <v>0</v>
      </c>
    </row>
    <row r="25" spans="2:12" s="34" customFormat="1">
      <c r="B25" s="52">
        <v>8</v>
      </c>
      <c r="C25" s="60"/>
      <c r="D25" s="60"/>
      <c r="E25" s="60"/>
      <c r="F25" s="60"/>
      <c r="G25" s="72"/>
      <c r="H25" s="76">
        <f t="shared" si="0"/>
        <v>0</v>
      </c>
      <c r="I25" s="76">
        <f t="shared" si="1"/>
        <v>0</v>
      </c>
      <c r="J25" s="76">
        <f t="shared" si="2"/>
        <v>0</v>
      </c>
      <c r="K25" s="87"/>
      <c r="L25" s="96">
        <f t="shared" si="3"/>
        <v>0</v>
      </c>
    </row>
    <row r="26" spans="2:12" s="34" customFormat="1">
      <c r="B26" s="52">
        <v>9</v>
      </c>
      <c r="C26" s="60"/>
      <c r="D26" s="60"/>
      <c r="E26" s="60"/>
      <c r="F26" s="60"/>
      <c r="G26" s="72"/>
      <c r="H26" s="76">
        <f t="shared" si="0"/>
        <v>0</v>
      </c>
      <c r="I26" s="76">
        <f t="shared" si="1"/>
        <v>0</v>
      </c>
      <c r="J26" s="76">
        <f t="shared" si="2"/>
        <v>0</v>
      </c>
      <c r="K26" s="87"/>
      <c r="L26" s="96">
        <f t="shared" si="3"/>
        <v>0</v>
      </c>
    </row>
    <row r="27" spans="2:12" s="34" customFormat="1">
      <c r="B27" s="52">
        <v>10</v>
      </c>
      <c r="C27" s="60"/>
      <c r="D27" s="60"/>
      <c r="E27" s="60"/>
      <c r="F27" s="60"/>
      <c r="G27" s="72"/>
      <c r="H27" s="76">
        <f t="shared" si="0"/>
        <v>0</v>
      </c>
      <c r="I27" s="76">
        <f t="shared" si="1"/>
        <v>0</v>
      </c>
      <c r="J27" s="76">
        <f t="shared" si="2"/>
        <v>0</v>
      </c>
      <c r="K27" s="87"/>
      <c r="L27" s="96">
        <f t="shared" si="3"/>
        <v>0</v>
      </c>
    </row>
    <row r="28" spans="2:12" s="34" customFormat="1">
      <c r="B28" s="52">
        <v>11</v>
      </c>
      <c r="C28" s="60"/>
      <c r="D28" s="60"/>
      <c r="E28" s="60"/>
      <c r="F28" s="60"/>
      <c r="G28" s="72"/>
      <c r="H28" s="76">
        <f t="shared" si="0"/>
        <v>0</v>
      </c>
      <c r="I28" s="76">
        <f t="shared" si="1"/>
        <v>0</v>
      </c>
      <c r="J28" s="76">
        <f t="shared" si="2"/>
        <v>0</v>
      </c>
      <c r="K28" s="87"/>
      <c r="L28" s="96">
        <f t="shared" si="3"/>
        <v>0</v>
      </c>
    </row>
    <row r="29" spans="2:12" s="34" customFormat="1">
      <c r="B29" s="52">
        <v>12</v>
      </c>
      <c r="C29" s="60"/>
      <c r="D29" s="60"/>
      <c r="E29" s="60"/>
      <c r="F29" s="60"/>
      <c r="G29" s="72"/>
      <c r="H29" s="76">
        <f t="shared" si="0"/>
        <v>0</v>
      </c>
      <c r="I29" s="76">
        <f t="shared" si="1"/>
        <v>0</v>
      </c>
      <c r="J29" s="76">
        <f t="shared" si="2"/>
        <v>0</v>
      </c>
      <c r="K29" s="87"/>
      <c r="L29" s="96">
        <f t="shared" si="3"/>
        <v>0</v>
      </c>
    </row>
    <row r="30" spans="2:12" s="34" customFormat="1">
      <c r="B30" s="52">
        <v>13</v>
      </c>
      <c r="C30" s="60"/>
      <c r="D30" s="60"/>
      <c r="E30" s="60"/>
      <c r="F30" s="60"/>
      <c r="G30" s="72"/>
      <c r="H30" s="76">
        <f t="shared" si="0"/>
        <v>0</v>
      </c>
      <c r="I30" s="76">
        <f t="shared" si="1"/>
        <v>0</v>
      </c>
      <c r="J30" s="76">
        <f t="shared" si="2"/>
        <v>0</v>
      </c>
      <c r="K30" s="87"/>
      <c r="L30" s="96">
        <f t="shared" si="3"/>
        <v>0</v>
      </c>
    </row>
    <row r="31" spans="2:12" s="34" customFormat="1">
      <c r="B31" s="52">
        <v>14</v>
      </c>
      <c r="C31" s="60"/>
      <c r="D31" s="60"/>
      <c r="E31" s="60"/>
      <c r="F31" s="60"/>
      <c r="G31" s="72"/>
      <c r="H31" s="76">
        <f t="shared" si="0"/>
        <v>0</v>
      </c>
      <c r="I31" s="76">
        <f t="shared" si="1"/>
        <v>0</v>
      </c>
      <c r="J31" s="76">
        <f t="shared" si="2"/>
        <v>0</v>
      </c>
      <c r="K31" s="87"/>
      <c r="L31" s="96">
        <f t="shared" si="3"/>
        <v>0</v>
      </c>
    </row>
    <row r="32" spans="2:12" s="34" customFormat="1">
      <c r="B32" s="52">
        <v>15</v>
      </c>
      <c r="C32" s="60"/>
      <c r="D32" s="60"/>
      <c r="E32" s="60"/>
      <c r="F32" s="60"/>
      <c r="G32" s="72"/>
      <c r="H32" s="76">
        <f t="shared" si="0"/>
        <v>0</v>
      </c>
      <c r="I32" s="76">
        <f t="shared" si="1"/>
        <v>0</v>
      </c>
      <c r="J32" s="76">
        <f t="shared" si="2"/>
        <v>0</v>
      </c>
      <c r="K32" s="87"/>
      <c r="L32" s="96">
        <f t="shared" si="3"/>
        <v>0</v>
      </c>
    </row>
    <row r="33" spans="1:12" s="34" customFormat="1">
      <c r="B33" s="52">
        <v>16</v>
      </c>
      <c r="C33" s="60"/>
      <c r="D33" s="60"/>
      <c r="E33" s="60"/>
      <c r="F33" s="60"/>
      <c r="G33" s="72"/>
      <c r="H33" s="76">
        <f t="shared" si="0"/>
        <v>0</v>
      </c>
      <c r="I33" s="76">
        <f t="shared" si="1"/>
        <v>0</v>
      </c>
      <c r="J33" s="76">
        <f t="shared" si="2"/>
        <v>0</v>
      </c>
      <c r="K33" s="87"/>
      <c r="L33" s="96">
        <f t="shared" si="3"/>
        <v>0</v>
      </c>
    </row>
    <row r="34" spans="1:12" s="34" customFormat="1">
      <c r="B34" s="52">
        <v>17</v>
      </c>
      <c r="C34" s="60"/>
      <c r="D34" s="60"/>
      <c r="E34" s="60"/>
      <c r="F34" s="60"/>
      <c r="G34" s="72"/>
      <c r="H34" s="76">
        <f t="shared" si="0"/>
        <v>0</v>
      </c>
      <c r="I34" s="76">
        <f t="shared" si="1"/>
        <v>0</v>
      </c>
      <c r="J34" s="76">
        <f t="shared" si="2"/>
        <v>0</v>
      </c>
      <c r="K34" s="87"/>
      <c r="L34" s="96">
        <f t="shared" si="3"/>
        <v>0</v>
      </c>
    </row>
    <row r="35" spans="1:12" s="34" customFormat="1">
      <c r="B35" s="52">
        <v>18</v>
      </c>
      <c r="C35" s="60"/>
      <c r="D35" s="60"/>
      <c r="E35" s="60"/>
      <c r="F35" s="60"/>
      <c r="G35" s="72"/>
      <c r="H35" s="76">
        <f t="shared" si="0"/>
        <v>0</v>
      </c>
      <c r="I35" s="76">
        <f t="shared" si="1"/>
        <v>0</v>
      </c>
      <c r="J35" s="76">
        <f t="shared" si="2"/>
        <v>0</v>
      </c>
      <c r="K35" s="87"/>
      <c r="L35" s="96">
        <f t="shared" si="3"/>
        <v>0</v>
      </c>
    </row>
    <row r="36" spans="1:12" s="34" customFormat="1">
      <c r="B36" s="52">
        <v>19</v>
      </c>
      <c r="C36" s="60"/>
      <c r="D36" s="60"/>
      <c r="E36" s="60"/>
      <c r="F36" s="60"/>
      <c r="G36" s="72"/>
      <c r="H36" s="76">
        <f t="shared" si="0"/>
        <v>0</v>
      </c>
      <c r="I36" s="76">
        <f t="shared" si="1"/>
        <v>0</v>
      </c>
      <c r="J36" s="76">
        <f t="shared" si="2"/>
        <v>0</v>
      </c>
      <c r="K36" s="87"/>
      <c r="L36" s="96">
        <f t="shared" si="3"/>
        <v>0</v>
      </c>
    </row>
    <row r="37" spans="1:12" s="34" customFormat="1">
      <c r="B37" s="52">
        <v>20</v>
      </c>
      <c r="C37" s="60"/>
      <c r="D37" s="60"/>
      <c r="E37" s="60"/>
      <c r="F37" s="60"/>
      <c r="G37" s="72"/>
      <c r="H37" s="76">
        <f t="shared" si="0"/>
        <v>0</v>
      </c>
      <c r="I37" s="76">
        <f t="shared" si="1"/>
        <v>0</v>
      </c>
      <c r="J37" s="76">
        <f t="shared" si="2"/>
        <v>0</v>
      </c>
      <c r="K37" s="87"/>
      <c r="L37" s="96">
        <f t="shared" si="3"/>
        <v>0</v>
      </c>
    </row>
    <row r="38" spans="1:12" s="34" customFormat="1">
      <c r="B38" s="52">
        <v>21</v>
      </c>
      <c r="C38" s="60"/>
      <c r="D38" s="60"/>
      <c r="E38" s="60"/>
      <c r="F38" s="60"/>
      <c r="G38" s="72"/>
      <c r="H38" s="76">
        <f t="shared" si="0"/>
        <v>0</v>
      </c>
      <c r="I38" s="76">
        <f t="shared" si="1"/>
        <v>0</v>
      </c>
      <c r="J38" s="76">
        <f t="shared" si="2"/>
        <v>0</v>
      </c>
      <c r="K38" s="87"/>
      <c r="L38" s="96">
        <f t="shared" si="3"/>
        <v>0</v>
      </c>
    </row>
    <row r="39" spans="1:12" s="34" customFormat="1">
      <c r="B39" s="52">
        <v>22</v>
      </c>
      <c r="C39" s="60"/>
      <c r="D39" s="60"/>
      <c r="E39" s="60"/>
      <c r="F39" s="60"/>
      <c r="G39" s="72"/>
      <c r="H39" s="76">
        <f t="shared" si="0"/>
        <v>0</v>
      </c>
      <c r="I39" s="76">
        <f t="shared" si="1"/>
        <v>0</v>
      </c>
      <c r="J39" s="76">
        <f t="shared" si="2"/>
        <v>0</v>
      </c>
      <c r="K39" s="87"/>
      <c r="L39" s="96">
        <f t="shared" si="3"/>
        <v>0</v>
      </c>
    </row>
    <row r="40" spans="1:12" s="34" customFormat="1">
      <c r="B40" s="52">
        <v>23</v>
      </c>
      <c r="C40" s="60"/>
      <c r="D40" s="60"/>
      <c r="E40" s="60"/>
      <c r="F40" s="60"/>
      <c r="G40" s="72"/>
      <c r="H40" s="76">
        <f t="shared" si="0"/>
        <v>0</v>
      </c>
      <c r="I40" s="76">
        <f t="shared" si="1"/>
        <v>0</v>
      </c>
      <c r="J40" s="76">
        <f t="shared" si="2"/>
        <v>0</v>
      </c>
      <c r="K40" s="87"/>
      <c r="L40" s="96">
        <f t="shared" si="3"/>
        <v>0</v>
      </c>
    </row>
    <row r="41" spans="1:12" s="34" customFormat="1">
      <c r="B41" s="52">
        <v>24</v>
      </c>
      <c r="C41" s="60"/>
      <c r="D41" s="60"/>
      <c r="E41" s="60"/>
      <c r="F41" s="60"/>
      <c r="G41" s="72"/>
      <c r="H41" s="76">
        <f t="shared" si="0"/>
        <v>0</v>
      </c>
      <c r="I41" s="76">
        <f t="shared" si="1"/>
        <v>0</v>
      </c>
      <c r="J41" s="76">
        <f t="shared" si="2"/>
        <v>0</v>
      </c>
      <c r="K41" s="87"/>
      <c r="L41" s="96">
        <f t="shared" si="3"/>
        <v>0</v>
      </c>
    </row>
    <row r="42" spans="1:12" s="34" customFormat="1" ht="19.5">
      <c r="B42" s="53">
        <v>25</v>
      </c>
      <c r="C42" s="60"/>
      <c r="D42" s="60"/>
      <c r="E42" s="60"/>
      <c r="F42" s="60"/>
      <c r="G42" s="72"/>
      <c r="H42" s="76">
        <f t="shared" si="0"/>
        <v>0</v>
      </c>
      <c r="I42" s="76">
        <f t="shared" si="1"/>
        <v>0</v>
      </c>
      <c r="J42" s="76">
        <f t="shared" si="2"/>
        <v>0</v>
      </c>
      <c r="K42" s="87"/>
      <c r="L42" s="96">
        <f t="shared" si="3"/>
        <v>0</v>
      </c>
    </row>
    <row r="43" spans="1:12" s="34" customFormat="1" ht="19.5">
      <c r="B43" s="54" t="s">
        <v>18</v>
      </c>
      <c r="C43" s="61"/>
      <c r="D43" s="61"/>
      <c r="E43" s="61"/>
      <c r="F43" s="61"/>
      <c r="G43" s="73"/>
      <c r="H43" s="73"/>
      <c r="I43" s="61"/>
      <c r="J43" s="61"/>
      <c r="K43" s="88"/>
      <c r="L43" s="97">
        <f>SUM(L18:L42)</f>
        <v>0</v>
      </c>
    </row>
    <row r="44" spans="1:12" s="34" customFormat="1" ht="11" customHeight="1">
      <c r="B44" s="55"/>
      <c r="C44" s="55"/>
      <c r="D44" s="55"/>
      <c r="E44" s="65"/>
      <c r="F44" s="55"/>
      <c r="G44" s="74"/>
      <c r="H44" s="74"/>
      <c r="I44" s="55"/>
      <c r="J44" s="55"/>
      <c r="K44" s="89"/>
      <c r="L44" s="89"/>
    </row>
    <row r="45" spans="1:12" s="34" customFormat="1" ht="24" customHeight="1">
      <c r="A45" s="41"/>
      <c r="D45" s="64"/>
      <c r="E45" s="41"/>
      <c r="G45" s="75"/>
      <c r="H45" s="75"/>
      <c r="J45" s="81" t="s">
        <v>49</v>
      </c>
      <c r="K45" s="90"/>
      <c r="L45" s="98"/>
    </row>
    <row r="46" spans="1:12" s="34" customFormat="1" ht="23.25" customHeight="1">
      <c r="A46" s="41"/>
      <c r="D46" s="64"/>
      <c r="E46" s="41"/>
      <c r="G46" s="75"/>
      <c r="H46" s="75"/>
      <c r="J46" s="82"/>
      <c r="K46" s="91"/>
      <c r="L46" s="99"/>
    </row>
    <row r="47" spans="1:12" s="34" customFormat="1">
      <c r="D47" s="64"/>
      <c r="E47" s="41"/>
      <c r="G47" s="75"/>
      <c r="H47" s="75"/>
      <c r="J47" s="83"/>
      <c r="K47" s="92"/>
      <c r="L47" s="100"/>
    </row>
    <row r="48" spans="1:12" s="34" customFormat="1">
      <c r="D48" s="64"/>
      <c r="E48" s="41"/>
      <c r="G48" s="75"/>
      <c r="H48" s="75"/>
      <c r="J48" s="84"/>
      <c r="K48" s="84"/>
      <c r="L48" s="84"/>
    </row>
    <row r="49" spans="1:8" s="34" customFormat="1">
      <c r="D49" s="64"/>
      <c r="E49" s="41"/>
      <c r="G49" s="75"/>
      <c r="H49" s="75"/>
    </row>
    <row r="50" spans="1:8" s="34" customFormat="1">
      <c r="D50" s="64"/>
      <c r="E50" s="41"/>
      <c r="G50" s="75"/>
      <c r="H50" s="75"/>
    </row>
    <row r="51" spans="1:8" s="34" customFormat="1">
      <c r="D51" s="64"/>
      <c r="E51" s="41"/>
      <c r="G51" s="75"/>
      <c r="H51" s="75"/>
    </row>
    <row r="52" spans="1:8" s="34" customFormat="1">
      <c r="D52" s="64"/>
      <c r="E52" s="41"/>
      <c r="G52" s="75"/>
      <c r="H52" s="75"/>
    </row>
    <row r="53" spans="1:8" s="34" customFormat="1">
      <c r="D53" s="64"/>
      <c r="E53" s="41"/>
      <c r="G53" s="75"/>
      <c r="H53" s="75"/>
    </row>
    <row r="54" spans="1:8" s="34" customFormat="1">
      <c r="D54" s="64"/>
      <c r="E54" s="41"/>
      <c r="G54" s="75"/>
      <c r="H54" s="75"/>
    </row>
    <row r="55" spans="1:8" s="34" customFormat="1">
      <c r="A55" s="42"/>
      <c r="D55" s="64"/>
      <c r="E55" s="41"/>
      <c r="G55" s="75"/>
      <c r="H55" s="75"/>
    </row>
    <row r="56" spans="1:8" s="34" customFormat="1">
      <c r="A56" s="42"/>
      <c r="D56" s="64"/>
      <c r="E56" s="41"/>
      <c r="F56" s="67"/>
      <c r="G56" s="75"/>
      <c r="H56" s="75"/>
    </row>
    <row r="57" spans="1:8" s="34" customFormat="1">
      <c r="D57" s="64"/>
      <c r="E57" s="41"/>
      <c r="G57" s="75"/>
      <c r="H57" s="75"/>
    </row>
    <row r="58" spans="1:8" s="34" customFormat="1">
      <c r="D58" s="64"/>
      <c r="E58" s="41"/>
      <c r="G58" s="75"/>
      <c r="H58" s="75"/>
    </row>
    <row r="59" spans="1:8" s="34" customFormat="1">
      <c r="D59" s="64"/>
      <c r="E59" s="41"/>
      <c r="G59" s="75"/>
      <c r="H59" s="75"/>
    </row>
    <row r="60" spans="1:8" s="34" customFormat="1">
      <c r="D60" s="64"/>
      <c r="E60" s="41"/>
      <c r="G60" s="75"/>
      <c r="H60" s="75"/>
    </row>
    <row r="61" spans="1:8" s="34" customFormat="1">
      <c r="D61" s="64"/>
      <c r="E61" s="41"/>
      <c r="G61" s="75"/>
      <c r="H61" s="75"/>
    </row>
    <row r="62" spans="1:8" s="34" customFormat="1">
      <c r="D62" s="64"/>
      <c r="E62" s="41"/>
      <c r="G62" s="75"/>
      <c r="H62" s="75"/>
    </row>
    <row r="63" spans="1:8" s="34" customFormat="1">
      <c r="D63" s="64"/>
      <c r="E63" s="41"/>
      <c r="G63" s="75"/>
      <c r="H63" s="75"/>
    </row>
    <row r="64" spans="1:8" s="34" customFormat="1">
      <c r="D64" s="64"/>
      <c r="E64" s="41"/>
      <c r="G64" s="75"/>
      <c r="H64" s="75"/>
    </row>
    <row r="65" spans="4:8" s="34" customFormat="1">
      <c r="D65" s="64"/>
      <c r="E65" s="41"/>
      <c r="G65" s="75"/>
      <c r="H65" s="75"/>
    </row>
    <row r="66" spans="4:8" s="34" customFormat="1">
      <c r="D66" s="64"/>
      <c r="E66" s="41"/>
      <c r="G66" s="75"/>
      <c r="H66" s="75"/>
    </row>
    <row r="67" spans="4:8" s="34" customFormat="1">
      <c r="D67" s="64"/>
      <c r="E67" s="41"/>
      <c r="G67" s="75"/>
      <c r="H67" s="75"/>
    </row>
    <row r="68" spans="4:8" s="34" customFormat="1">
      <c r="D68" s="64"/>
      <c r="E68" s="41"/>
      <c r="G68" s="75"/>
      <c r="H68" s="75"/>
    </row>
    <row r="69" spans="4:8" s="34" customFormat="1">
      <c r="D69" s="64"/>
      <c r="E69" s="41"/>
      <c r="G69" s="75"/>
      <c r="H69" s="75"/>
    </row>
    <row r="70" spans="4:8" s="34" customFormat="1">
      <c r="D70" s="64"/>
      <c r="E70" s="41"/>
      <c r="G70" s="75"/>
      <c r="H70" s="75"/>
    </row>
    <row r="71" spans="4:8" s="34" customFormat="1">
      <c r="D71" s="64"/>
      <c r="E71" s="41"/>
      <c r="G71" s="75"/>
      <c r="H71" s="75"/>
    </row>
    <row r="72" spans="4:8" s="34" customFormat="1">
      <c r="D72" s="64"/>
      <c r="E72" s="41"/>
      <c r="G72" s="75"/>
      <c r="H72" s="75"/>
    </row>
    <row r="73" spans="4:8" s="34" customFormat="1">
      <c r="D73" s="64"/>
      <c r="E73" s="41"/>
      <c r="G73" s="75"/>
      <c r="H73" s="75"/>
    </row>
    <row r="74" spans="4:8" s="34" customFormat="1">
      <c r="D74" s="64"/>
      <c r="E74" s="41"/>
      <c r="G74" s="75"/>
      <c r="H74" s="75"/>
    </row>
    <row r="75" spans="4:8" s="34" customFormat="1">
      <c r="D75" s="64"/>
      <c r="E75" s="41"/>
      <c r="G75" s="75"/>
      <c r="H75" s="75"/>
    </row>
    <row r="76" spans="4:8" s="34" customFormat="1">
      <c r="D76" s="64"/>
      <c r="E76" s="41"/>
      <c r="G76" s="75"/>
      <c r="H76" s="75"/>
    </row>
    <row r="77" spans="4:8" s="34" customFormat="1">
      <c r="D77" s="64"/>
      <c r="E77" s="41"/>
      <c r="G77" s="75"/>
      <c r="H77" s="75"/>
    </row>
    <row r="78" spans="4:8" s="34" customFormat="1">
      <c r="D78" s="64"/>
      <c r="E78" s="41"/>
      <c r="G78" s="75"/>
      <c r="H78" s="75"/>
    </row>
    <row r="79" spans="4:8" s="34" customFormat="1">
      <c r="D79" s="64"/>
      <c r="E79" s="41"/>
      <c r="G79" s="75"/>
      <c r="H79" s="75"/>
    </row>
    <row r="80" spans="4:8" s="34" customFormat="1">
      <c r="D80" s="64"/>
      <c r="E80" s="41"/>
      <c r="G80" s="75"/>
      <c r="H80" s="75"/>
    </row>
    <row r="81" spans="4:8" s="34" customFormat="1">
      <c r="D81" s="64"/>
      <c r="E81" s="41"/>
      <c r="G81" s="75"/>
      <c r="H81" s="75"/>
    </row>
    <row r="82" spans="4:8" s="34" customFormat="1">
      <c r="D82" s="64"/>
      <c r="E82" s="41"/>
      <c r="G82" s="75"/>
      <c r="H82" s="75"/>
    </row>
    <row r="83" spans="4:8" s="34" customFormat="1">
      <c r="D83" s="64"/>
      <c r="E83" s="41"/>
      <c r="G83" s="75"/>
      <c r="H83" s="75"/>
    </row>
    <row r="84" spans="4:8" s="34" customFormat="1">
      <c r="D84" s="64"/>
      <c r="E84" s="41"/>
      <c r="G84" s="75"/>
      <c r="H84" s="75"/>
    </row>
    <row r="85" spans="4:8" s="34" customFormat="1">
      <c r="D85" s="64"/>
      <c r="E85" s="41"/>
      <c r="G85" s="75"/>
      <c r="H85" s="75"/>
    </row>
    <row r="86" spans="4:8" s="34" customFormat="1">
      <c r="D86" s="64"/>
      <c r="E86" s="41"/>
      <c r="G86" s="75"/>
      <c r="H86" s="75"/>
    </row>
    <row r="87" spans="4:8" s="34" customFormat="1">
      <c r="D87" s="64"/>
      <c r="E87" s="41"/>
      <c r="G87" s="75"/>
      <c r="H87" s="75"/>
    </row>
    <row r="88" spans="4:8" s="34" customFormat="1">
      <c r="D88" s="64"/>
      <c r="E88" s="41"/>
      <c r="G88" s="75"/>
      <c r="H88" s="75"/>
    </row>
    <row r="89" spans="4:8" s="34" customFormat="1">
      <c r="D89" s="64"/>
      <c r="E89" s="41"/>
      <c r="G89" s="75"/>
      <c r="H89" s="75"/>
    </row>
    <row r="90" spans="4:8" s="34" customFormat="1">
      <c r="D90" s="64"/>
      <c r="E90" s="41"/>
      <c r="G90" s="75"/>
      <c r="H90" s="75"/>
    </row>
    <row r="91" spans="4:8" s="34" customFormat="1">
      <c r="D91" s="64"/>
      <c r="E91" s="41"/>
      <c r="G91" s="75"/>
      <c r="H91" s="75"/>
    </row>
    <row r="92" spans="4:8" s="34" customFormat="1">
      <c r="D92" s="64"/>
      <c r="E92" s="41"/>
      <c r="G92" s="75"/>
      <c r="H92" s="75"/>
    </row>
    <row r="93" spans="4:8" s="34" customFormat="1">
      <c r="D93" s="64"/>
      <c r="E93" s="41"/>
      <c r="G93" s="75"/>
      <c r="H93" s="75"/>
    </row>
    <row r="94" spans="4:8" s="34" customFormat="1">
      <c r="D94" s="64"/>
      <c r="E94" s="41"/>
      <c r="G94" s="75"/>
      <c r="H94" s="75"/>
    </row>
    <row r="95" spans="4:8" s="34" customFormat="1">
      <c r="D95" s="64"/>
      <c r="E95" s="41"/>
      <c r="G95" s="75"/>
      <c r="H95" s="75"/>
    </row>
    <row r="96" spans="4:8" s="34" customFormat="1">
      <c r="D96" s="64"/>
      <c r="E96" s="41"/>
      <c r="G96" s="75"/>
      <c r="H96" s="75"/>
    </row>
    <row r="97" spans="4:8" s="34" customFormat="1">
      <c r="D97" s="64"/>
      <c r="E97" s="41"/>
      <c r="G97" s="75"/>
      <c r="H97" s="75"/>
    </row>
    <row r="98" spans="4:8" s="34" customFormat="1">
      <c r="D98" s="64"/>
      <c r="E98" s="41"/>
      <c r="G98" s="75"/>
      <c r="H98" s="75"/>
    </row>
    <row r="99" spans="4:8" s="34" customFormat="1">
      <c r="D99" s="64"/>
      <c r="E99" s="41"/>
      <c r="G99" s="75"/>
      <c r="H99" s="75"/>
    </row>
    <row r="100" spans="4:8" s="34" customFormat="1">
      <c r="D100" s="64"/>
      <c r="E100" s="41"/>
      <c r="G100" s="75"/>
      <c r="H100" s="75"/>
    </row>
    <row r="101" spans="4:8" s="34" customFormat="1">
      <c r="D101" s="64"/>
      <c r="E101" s="41"/>
      <c r="G101" s="75"/>
      <c r="H101" s="75"/>
    </row>
    <row r="102" spans="4:8" s="34" customFormat="1">
      <c r="D102" s="64"/>
      <c r="E102" s="41"/>
      <c r="G102" s="75"/>
      <c r="H102" s="75"/>
    </row>
    <row r="103" spans="4:8" s="34" customFormat="1">
      <c r="D103" s="64"/>
      <c r="E103" s="41"/>
      <c r="G103" s="75"/>
      <c r="H103" s="75"/>
    </row>
    <row r="104" spans="4:8" s="34" customFormat="1">
      <c r="D104" s="64"/>
      <c r="E104" s="41"/>
      <c r="G104" s="75"/>
      <c r="H104" s="75"/>
    </row>
    <row r="105" spans="4:8" s="34" customFormat="1">
      <c r="D105" s="64"/>
      <c r="E105" s="41"/>
      <c r="G105" s="75"/>
      <c r="H105" s="75"/>
    </row>
    <row r="106" spans="4:8" s="34" customFormat="1">
      <c r="D106" s="64"/>
      <c r="E106" s="41"/>
      <c r="G106" s="75"/>
      <c r="H106" s="75"/>
    </row>
    <row r="107" spans="4:8" s="34" customFormat="1">
      <c r="D107" s="64"/>
      <c r="E107" s="41"/>
      <c r="G107" s="75"/>
      <c r="H107" s="75"/>
    </row>
    <row r="108" spans="4:8" s="34" customFormat="1">
      <c r="D108" s="64"/>
      <c r="E108" s="41"/>
      <c r="G108" s="75"/>
      <c r="H108" s="75"/>
    </row>
    <row r="109" spans="4:8" s="34" customFormat="1">
      <c r="D109" s="64"/>
      <c r="E109" s="41"/>
      <c r="G109" s="75"/>
      <c r="H109" s="75"/>
    </row>
    <row r="110" spans="4:8" s="34" customFormat="1">
      <c r="D110" s="64"/>
      <c r="E110" s="41"/>
      <c r="G110" s="75"/>
      <c r="H110" s="75"/>
    </row>
    <row r="111" spans="4:8" s="34" customFormat="1">
      <c r="D111" s="64"/>
      <c r="E111" s="41"/>
      <c r="G111" s="75"/>
      <c r="H111" s="75"/>
    </row>
    <row r="112" spans="4:8" s="34" customFormat="1">
      <c r="D112" s="64"/>
      <c r="E112" s="41"/>
      <c r="G112" s="75"/>
      <c r="H112" s="75"/>
    </row>
    <row r="113" spans="4:8" s="34" customFormat="1">
      <c r="D113" s="64"/>
      <c r="E113" s="41"/>
      <c r="G113" s="75"/>
      <c r="H113" s="75"/>
    </row>
    <row r="114" spans="4:8" s="34" customFormat="1">
      <c r="D114" s="64"/>
      <c r="E114" s="41"/>
      <c r="G114" s="75"/>
      <c r="H114" s="75"/>
    </row>
    <row r="115" spans="4:8" s="34" customFormat="1">
      <c r="D115" s="64"/>
      <c r="E115" s="41"/>
      <c r="G115" s="75"/>
      <c r="H115" s="75"/>
    </row>
    <row r="116" spans="4:8" s="34" customFormat="1">
      <c r="D116" s="64"/>
      <c r="E116" s="41"/>
      <c r="G116" s="75"/>
      <c r="H116" s="75"/>
    </row>
    <row r="117" spans="4:8" s="34" customFormat="1">
      <c r="D117" s="64"/>
      <c r="E117" s="41"/>
      <c r="G117" s="75"/>
      <c r="H117" s="75"/>
    </row>
    <row r="118" spans="4:8" s="34" customFormat="1">
      <c r="D118" s="64"/>
      <c r="E118" s="41"/>
      <c r="G118" s="75"/>
      <c r="H118" s="75"/>
    </row>
    <row r="119" spans="4:8" s="34" customFormat="1">
      <c r="D119" s="64"/>
      <c r="E119" s="41"/>
      <c r="G119" s="75"/>
      <c r="H119" s="75"/>
    </row>
    <row r="120" spans="4:8" s="34" customFormat="1">
      <c r="D120" s="64"/>
      <c r="E120" s="41"/>
      <c r="G120" s="75"/>
      <c r="H120" s="75"/>
    </row>
    <row r="121" spans="4:8" s="34" customFormat="1">
      <c r="D121" s="64"/>
      <c r="E121" s="41"/>
      <c r="G121" s="75"/>
      <c r="H121" s="75"/>
    </row>
    <row r="122" spans="4:8" s="34" customFormat="1">
      <c r="D122" s="64"/>
      <c r="E122" s="41"/>
      <c r="G122" s="75"/>
      <c r="H122" s="75"/>
    </row>
    <row r="123" spans="4:8" s="34" customFormat="1">
      <c r="D123" s="64"/>
      <c r="E123" s="41"/>
      <c r="G123" s="75"/>
      <c r="H123" s="75"/>
    </row>
    <row r="124" spans="4:8" s="34" customFormat="1">
      <c r="D124" s="64"/>
      <c r="E124" s="41"/>
      <c r="G124" s="75"/>
      <c r="H124" s="75"/>
    </row>
    <row r="125" spans="4:8" s="34" customFormat="1">
      <c r="D125" s="64"/>
      <c r="E125" s="41"/>
      <c r="G125" s="75"/>
      <c r="H125" s="75"/>
    </row>
    <row r="126" spans="4:8" s="34" customFormat="1">
      <c r="D126" s="64"/>
      <c r="E126" s="41"/>
      <c r="G126" s="75"/>
      <c r="H126" s="75"/>
    </row>
    <row r="127" spans="4:8" s="34" customFormat="1">
      <c r="D127" s="64"/>
      <c r="E127" s="41"/>
      <c r="G127" s="75"/>
      <c r="H127" s="75"/>
    </row>
    <row r="128" spans="4:8" s="34" customFormat="1">
      <c r="D128" s="64"/>
      <c r="E128" s="41"/>
      <c r="G128" s="75"/>
      <c r="H128" s="75"/>
    </row>
    <row r="129" spans="4:8" s="34" customFormat="1">
      <c r="D129" s="64"/>
      <c r="E129" s="41"/>
      <c r="G129" s="75"/>
      <c r="H129" s="75"/>
    </row>
    <row r="130" spans="4:8" s="34" customFormat="1">
      <c r="D130" s="64"/>
      <c r="E130" s="41"/>
      <c r="G130" s="75"/>
      <c r="H130" s="75"/>
    </row>
    <row r="131" spans="4:8" s="34" customFormat="1">
      <c r="D131" s="64"/>
      <c r="E131" s="41"/>
      <c r="G131" s="75"/>
      <c r="H131" s="75"/>
    </row>
    <row r="132" spans="4:8" s="34" customFormat="1">
      <c r="D132" s="64"/>
      <c r="E132" s="41"/>
      <c r="G132" s="75"/>
      <c r="H132" s="75"/>
    </row>
    <row r="133" spans="4:8" s="34" customFormat="1">
      <c r="D133" s="64"/>
      <c r="E133" s="41"/>
      <c r="G133" s="75"/>
      <c r="H133" s="75"/>
    </row>
    <row r="134" spans="4:8" s="34" customFormat="1">
      <c r="D134" s="64"/>
      <c r="E134" s="41"/>
      <c r="G134" s="75"/>
      <c r="H134" s="75"/>
    </row>
    <row r="135" spans="4:8" s="34" customFormat="1">
      <c r="D135" s="64"/>
      <c r="E135" s="41"/>
      <c r="G135" s="75"/>
      <c r="H135" s="75"/>
    </row>
    <row r="136" spans="4:8" s="34" customFormat="1">
      <c r="D136" s="64"/>
      <c r="E136" s="41"/>
      <c r="G136" s="75"/>
      <c r="H136" s="75"/>
    </row>
    <row r="137" spans="4:8" s="34" customFormat="1">
      <c r="D137" s="64"/>
      <c r="E137" s="41"/>
      <c r="G137" s="75"/>
      <c r="H137" s="75"/>
    </row>
    <row r="138" spans="4:8" s="34" customFormat="1">
      <c r="D138" s="64"/>
      <c r="E138" s="41"/>
      <c r="G138" s="75"/>
      <c r="H138" s="75"/>
    </row>
    <row r="139" spans="4:8" s="34" customFormat="1">
      <c r="D139" s="64"/>
      <c r="E139" s="41"/>
      <c r="G139" s="75"/>
      <c r="H139" s="75"/>
    </row>
    <row r="140" spans="4:8" s="34" customFormat="1">
      <c r="D140" s="64"/>
      <c r="E140" s="41"/>
      <c r="G140" s="75"/>
      <c r="H140" s="75"/>
    </row>
    <row r="141" spans="4:8" s="34" customFormat="1">
      <c r="D141" s="64"/>
      <c r="E141" s="41"/>
      <c r="G141" s="75"/>
      <c r="H141" s="75"/>
    </row>
    <row r="142" spans="4:8" s="34" customFormat="1">
      <c r="D142" s="64"/>
      <c r="E142" s="41"/>
      <c r="G142" s="75"/>
      <c r="H142" s="75"/>
    </row>
    <row r="143" spans="4:8" s="34" customFormat="1">
      <c r="D143" s="64"/>
      <c r="E143" s="41"/>
      <c r="G143" s="75"/>
      <c r="H143" s="75"/>
    </row>
    <row r="144" spans="4:8" s="34" customFormat="1">
      <c r="D144" s="64"/>
      <c r="E144" s="41"/>
      <c r="G144" s="75"/>
      <c r="H144" s="75"/>
    </row>
    <row r="145" spans="4:8" s="34" customFormat="1">
      <c r="D145" s="64"/>
      <c r="E145" s="41"/>
      <c r="G145" s="75"/>
      <c r="H145" s="75"/>
    </row>
    <row r="146" spans="4:8" s="34" customFormat="1">
      <c r="D146" s="64"/>
      <c r="E146" s="41"/>
      <c r="G146" s="75"/>
      <c r="H146" s="75"/>
    </row>
    <row r="147" spans="4:8" s="34" customFormat="1">
      <c r="D147" s="64"/>
      <c r="E147" s="41"/>
      <c r="G147" s="75"/>
      <c r="H147" s="75"/>
    </row>
    <row r="148" spans="4:8" s="34" customFormat="1">
      <c r="D148" s="64"/>
      <c r="E148" s="41"/>
      <c r="G148" s="75"/>
      <c r="H148" s="75"/>
    </row>
    <row r="149" spans="4:8" s="34" customFormat="1">
      <c r="D149" s="64"/>
      <c r="E149" s="41"/>
      <c r="G149" s="75"/>
      <c r="H149" s="75"/>
    </row>
    <row r="150" spans="4:8" s="34" customFormat="1">
      <c r="D150" s="64"/>
      <c r="E150" s="41"/>
      <c r="G150" s="75"/>
      <c r="H150" s="75"/>
    </row>
    <row r="151" spans="4:8" s="34" customFormat="1">
      <c r="D151" s="64"/>
      <c r="E151" s="41"/>
      <c r="G151" s="75"/>
      <c r="H151" s="75"/>
    </row>
    <row r="152" spans="4:8" s="34" customFormat="1">
      <c r="D152" s="64"/>
      <c r="E152" s="41"/>
      <c r="G152" s="75"/>
      <c r="H152" s="75"/>
    </row>
    <row r="153" spans="4:8" s="34" customFormat="1">
      <c r="D153" s="64"/>
      <c r="E153" s="41"/>
      <c r="G153" s="75"/>
      <c r="H153" s="75"/>
    </row>
    <row r="154" spans="4:8" s="34" customFormat="1">
      <c r="D154" s="64"/>
      <c r="E154" s="41"/>
      <c r="G154" s="75"/>
      <c r="H154" s="75"/>
    </row>
    <row r="155" spans="4:8" s="34" customFormat="1">
      <c r="D155" s="64"/>
      <c r="E155" s="41"/>
      <c r="G155" s="75"/>
      <c r="H155" s="75"/>
    </row>
    <row r="156" spans="4:8" s="34" customFormat="1">
      <c r="D156" s="64"/>
      <c r="E156" s="41"/>
      <c r="G156" s="75"/>
      <c r="H156" s="75"/>
    </row>
    <row r="157" spans="4:8" s="34" customFormat="1">
      <c r="D157" s="64"/>
      <c r="E157" s="41"/>
      <c r="G157" s="75"/>
      <c r="H157" s="75"/>
    </row>
    <row r="158" spans="4:8" s="34" customFormat="1">
      <c r="D158" s="64"/>
      <c r="E158" s="41"/>
      <c r="G158" s="75"/>
      <c r="H158" s="75"/>
    </row>
    <row r="159" spans="4:8" s="34" customFormat="1">
      <c r="D159" s="64"/>
      <c r="E159" s="41"/>
      <c r="G159" s="75"/>
      <c r="H159" s="75"/>
    </row>
    <row r="160" spans="4:8" s="34" customFormat="1">
      <c r="D160" s="64"/>
      <c r="E160" s="41"/>
      <c r="G160" s="75"/>
      <c r="H160" s="75"/>
    </row>
    <row r="161" spans="4:8" s="34" customFormat="1">
      <c r="D161" s="64"/>
      <c r="E161" s="41"/>
      <c r="G161" s="75"/>
      <c r="H161" s="75"/>
    </row>
    <row r="162" spans="4:8" s="34" customFormat="1">
      <c r="D162" s="64"/>
      <c r="E162" s="41"/>
      <c r="G162" s="75"/>
      <c r="H162" s="75"/>
    </row>
    <row r="163" spans="4:8" s="34" customFormat="1">
      <c r="D163" s="64"/>
      <c r="E163" s="41"/>
      <c r="G163" s="75"/>
      <c r="H163" s="75"/>
    </row>
    <row r="164" spans="4:8" s="34" customFormat="1">
      <c r="D164" s="64"/>
      <c r="E164" s="41"/>
      <c r="G164" s="75"/>
      <c r="H164" s="75"/>
    </row>
    <row r="165" spans="4:8" s="34" customFormat="1">
      <c r="D165" s="64"/>
      <c r="E165" s="41"/>
      <c r="G165" s="75"/>
      <c r="H165" s="75"/>
    </row>
    <row r="166" spans="4:8" s="34" customFormat="1">
      <c r="D166" s="64"/>
      <c r="E166" s="41"/>
      <c r="G166" s="75"/>
      <c r="H166" s="75"/>
    </row>
    <row r="167" spans="4:8" s="34" customFormat="1">
      <c r="D167" s="64"/>
      <c r="E167" s="41"/>
      <c r="G167" s="75"/>
      <c r="H167" s="75"/>
    </row>
    <row r="168" spans="4:8" s="34" customFormat="1">
      <c r="D168" s="64"/>
      <c r="E168" s="41"/>
      <c r="G168" s="75"/>
      <c r="H168" s="75"/>
    </row>
    <row r="169" spans="4:8" s="34" customFormat="1">
      <c r="D169" s="64"/>
      <c r="E169" s="41"/>
      <c r="G169" s="75"/>
      <c r="H169" s="75"/>
    </row>
    <row r="170" spans="4:8" s="34" customFormat="1">
      <c r="D170" s="64"/>
      <c r="E170" s="41"/>
      <c r="G170" s="75"/>
      <c r="H170" s="75"/>
    </row>
    <row r="171" spans="4:8" s="34" customFormat="1">
      <c r="D171" s="64"/>
      <c r="E171" s="41"/>
      <c r="G171" s="75"/>
      <c r="H171" s="75"/>
    </row>
    <row r="172" spans="4:8" s="34" customFormat="1">
      <c r="D172" s="64"/>
      <c r="E172" s="41"/>
      <c r="G172" s="75"/>
      <c r="H172" s="75"/>
    </row>
    <row r="173" spans="4:8" s="34" customFormat="1">
      <c r="D173" s="64"/>
      <c r="E173" s="41"/>
      <c r="G173" s="75"/>
      <c r="H173" s="75"/>
    </row>
    <row r="174" spans="4:8" s="34" customFormat="1">
      <c r="D174" s="64"/>
      <c r="E174" s="41"/>
      <c r="G174" s="75"/>
      <c r="H174" s="75"/>
    </row>
    <row r="175" spans="4:8" s="34" customFormat="1">
      <c r="D175" s="64"/>
      <c r="E175" s="41"/>
      <c r="G175" s="75"/>
      <c r="H175" s="75"/>
    </row>
    <row r="176" spans="4:8" s="34" customFormat="1">
      <c r="D176" s="64"/>
      <c r="E176" s="41"/>
      <c r="G176" s="75"/>
      <c r="H176" s="75"/>
    </row>
    <row r="177" spans="4:8" s="34" customFormat="1">
      <c r="D177" s="64"/>
      <c r="E177" s="41"/>
      <c r="G177" s="75"/>
      <c r="H177" s="75"/>
    </row>
    <row r="178" spans="4:8" s="34" customFormat="1">
      <c r="D178" s="64"/>
      <c r="E178" s="41"/>
      <c r="G178" s="75"/>
      <c r="H178" s="75"/>
    </row>
    <row r="179" spans="4:8" s="34" customFormat="1">
      <c r="D179" s="64"/>
      <c r="E179" s="41"/>
      <c r="G179" s="75"/>
      <c r="H179" s="75"/>
    </row>
    <row r="180" spans="4:8" s="34" customFormat="1">
      <c r="D180" s="64"/>
      <c r="E180" s="41"/>
      <c r="G180" s="75"/>
      <c r="H180" s="75"/>
    </row>
    <row r="181" spans="4:8" s="34" customFormat="1">
      <c r="D181" s="64"/>
      <c r="E181" s="41"/>
      <c r="G181" s="75"/>
      <c r="H181" s="75"/>
    </row>
    <row r="182" spans="4:8" s="34" customFormat="1">
      <c r="D182" s="64"/>
      <c r="E182" s="41"/>
      <c r="G182" s="75"/>
      <c r="H182" s="75"/>
    </row>
    <row r="183" spans="4:8" s="34" customFormat="1">
      <c r="D183" s="64"/>
      <c r="E183" s="41"/>
      <c r="G183" s="75"/>
      <c r="H183" s="75"/>
    </row>
    <row r="184" spans="4:8" s="34" customFormat="1">
      <c r="D184" s="64"/>
      <c r="E184" s="41"/>
      <c r="G184" s="75"/>
      <c r="H184" s="75"/>
    </row>
    <row r="185" spans="4:8" s="34" customFormat="1">
      <c r="D185" s="64"/>
      <c r="E185" s="41"/>
      <c r="G185" s="75"/>
      <c r="H185" s="75"/>
    </row>
    <row r="186" spans="4:8" s="34" customFormat="1">
      <c r="D186" s="64"/>
      <c r="E186" s="41"/>
      <c r="G186" s="75"/>
      <c r="H186" s="75"/>
    </row>
    <row r="187" spans="4:8" s="34" customFormat="1">
      <c r="D187" s="64"/>
      <c r="E187" s="41"/>
      <c r="G187" s="75"/>
      <c r="H187" s="75"/>
    </row>
    <row r="188" spans="4:8" s="34" customFormat="1">
      <c r="D188" s="64"/>
      <c r="E188" s="41"/>
      <c r="G188" s="75"/>
      <c r="H188" s="75"/>
    </row>
    <row r="189" spans="4:8" s="34" customFormat="1">
      <c r="D189" s="64"/>
      <c r="E189" s="41"/>
      <c r="G189" s="75"/>
      <c r="H189" s="75"/>
    </row>
    <row r="190" spans="4:8" s="34" customFormat="1">
      <c r="D190" s="64"/>
      <c r="E190" s="41"/>
      <c r="G190" s="75"/>
      <c r="H190" s="75"/>
    </row>
    <row r="191" spans="4:8" s="34" customFormat="1">
      <c r="D191" s="64"/>
      <c r="E191" s="41"/>
      <c r="G191" s="75"/>
      <c r="H191" s="75"/>
    </row>
  </sheetData>
  <mergeCells count="12">
    <mergeCell ref="A1:L1"/>
    <mergeCell ref="B4:L4"/>
    <mergeCell ref="B7:L7"/>
    <mergeCell ref="B8:L8"/>
    <mergeCell ref="B9:L9"/>
    <mergeCell ref="B10:L10"/>
    <mergeCell ref="K12:L12"/>
    <mergeCell ref="K13:L13"/>
    <mergeCell ref="K14:L14"/>
    <mergeCell ref="K15:L15"/>
    <mergeCell ref="B43:K43"/>
    <mergeCell ref="J45:L47"/>
  </mergeCells>
  <phoneticPr fontId="2"/>
  <printOptions horizontalCentered="1" verticalCentered="1"/>
  <pageMargins left="0.7" right="0.7" top="0.75" bottom="0.75" header="0.3" footer="0.3"/>
  <pageSetup paperSize="9" scale="43" fitToWidth="1" fitToHeight="1" orientation="portrait" usePrinterDefaults="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選択肢!$A$2:$A$64</xm:f>
          </x14:formula1>
          <xm:sqref>D18:D42</xm:sqref>
        </x14:dataValidation>
        <x14:dataValidation type="list" allowBlank="1" showDropDown="0" showInputMessage="1" showErrorMessage="1">
          <x14:formula1>
            <xm:f>選択肢!$C$3:$C$13</xm:f>
          </x14:formula1>
          <xm:sqref>F18:F42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theme="0"/>
    <pageSetUpPr fitToPage="1"/>
  </sheetPr>
  <dimension ref="A1:N31"/>
  <sheetViews>
    <sheetView view="pageBreakPreview" zoomScaleSheetLayoutView="100" workbookViewId="0">
      <selection activeCell="H10" sqref="H10"/>
    </sheetView>
  </sheetViews>
  <sheetFormatPr defaultColWidth="9" defaultRowHeight="18.75"/>
  <cols>
    <col min="1" max="1" width="4.296875" style="33" customWidth="1"/>
    <col min="2" max="2" width="8.69921875" style="33" customWidth="1"/>
    <col min="3" max="3" width="17.08203125" style="33" customWidth="1"/>
    <col min="4" max="4" width="35.625" style="63" customWidth="1"/>
    <col min="5" max="5" width="8.5" style="40" customWidth="1"/>
    <col min="6" max="6" width="20.69921875" style="33" customWidth="1"/>
    <col min="7" max="7" width="15.8984375" style="70" customWidth="1"/>
    <col min="8" max="8" width="18.69921875" style="70" customWidth="1"/>
    <col min="9" max="9" width="13.59765625" style="33" customWidth="1"/>
    <col min="10" max="10" width="15.83203125" style="33" customWidth="1"/>
    <col min="11" max="11" width="6.796875" style="33" customWidth="1"/>
    <col min="12" max="12" width="17.33203125" style="33" customWidth="1"/>
    <col min="13" max="13" width="12" style="33" customWidth="1"/>
    <col min="14" max="14" width="1.9140625" style="33" customWidth="1"/>
    <col min="15" max="16384" width="9" style="33"/>
  </cols>
  <sheetData>
    <row r="1" spans="1:14" s="33" customFormat="1" ht="37.5" customHeight="1">
      <c r="A1" s="101" t="s">
        <v>55</v>
      </c>
      <c r="B1" s="104"/>
      <c r="C1" s="108"/>
      <c r="D1" s="43" t="s">
        <v>64</v>
      </c>
      <c r="E1" s="43"/>
      <c r="F1" s="43"/>
      <c r="G1" s="43"/>
      <c r="H1" s="43"/>
      <c r="I1" s="43"/>
      <c r="J1" s="108"/>
      <c r="K1" s="108"/>
      <c r="L1" s="108"/>
    </row>
    <row r="2" spans="1:14" s="33" customFormat="1" ht="18.75" customHeight="1">
      <c r="A2" s="102"/>
      <c r="B2" s="102"/>
      <c r="C2" s="109"/>
      <c r="D2" s="113"/>
      <c r="E2" s="113"/>
      <c r="F2" s="113"/>
      <c r="G2" s="113"/>
      <c r="H2" s="113"/>
      <c r="I2" s="113"/>
      <c r="J2" s="109"/>
      <c r="K2" s="109"/>
      <c r="L2" s="109"/>
    </row>
    <row r="3" spans="1:14">
      <c r="I3" s="77"/>
      <c r="J3" s="105" t="s">
        <v>25</v>
      </c>
      <c r="K3" s="122" t="s">
        <v>38</v>
      </c>
      <c r="L3" s="128"/>
      <c r="M3" s="131"/>
    </row>
    <row r="4" spans="1:14">
      <c r="I4" s="77"/>
      <c r="J4" s="105" t="s">
        <v>15</v>
      </c>
      <c r="K4" s="122" t="s">
        <v>36</v>
      </c>
      <c r="L4" s="128"/>
    </row>
    <row r="5" spans="1:14">
      <c r="A5" s="40" t="s">
        <v>4</v>
      </c>
      <c r="B5" s="33" t="s">
        <v>21</v>
      </c>
      <c r="I5" s="77"/>
      <c r="J5" s="105" t="s">
        <v>2</v>
      </c>
      <c r="K5" s="122" t="s">
        <v>45</v>
      </c>
      <c r="L5" s="128"/>
    </row>
    <row r="6" spans="1:14">
      <c r="A6" s="40"/>
      <c r="B6" s="49"/>
      <c r="C6" s="58" t="s">
        <v>1</v>
      </c>
      <c r="I6" s="77"/>
      <c r="J6" s="105" t="s">
        <v>32</v>
      </c>
      <c r="K6" s="123" t="s">
        <v>16</v>
      </c>
      <c r="L6" s="128"/>
    </row>
    <row r="7" spans="1:14">
      <c r="A7" s="40"/>
      <c r="B7" s="50"/>
      <c r="C7" s="58" t="s">
        <v>20</v>
      </c>
      <c r="I7" s="63"/>
      <c r="J7" s="63"/>
      <c r="K7" s="124"/>
      <c r="L7" s="124"/>
    </row>
    <row r="9" spans="1:14" ht="53.5" customHeight="1">
      <c r="B9" s="51" t="s">
        <v>23</v>
      </c>
      <c r="C9" s="59" t="s">
        <v>10</v>
      </c>
      <c r="D9" s="51" t="s">
        <v>26</v>
      </c>
      <c r="E9" s="51" t="s">
        <v>47</v>
      </c>
      <c r="F9" s="66" t="s">
        <v>34</v>
      </c>
      <c r="G9" s="71" t="s">
        <v>39</v>
      </c>
      <c r="H9" s="71" t="s">
        <v>180</v>
      </c>
      <c r="I9" s="51" t="s">
        <v>33</v>
      </c>
      <c r="J9" s="51" t="s">
        <v>35</v>
      </c>
      <c r="K9" s="51" t="s">
        <v>31</v>
      </c>
      <c r="L9" s="66" t="s">
        <v>0</v>
      </c>
    </row>
    <row r="10" spans="1:14">
      <c r="B10" s="105">
        <v>1</v>
      </c>
      <c r="C10" s="110" t="s">
        <v>40</v>
      </c>
      <c r="D10" s="110" t="s">
        <v>84</v>
      </c>
      <c r="E10" s="110">
        <v>35</v>
      </c>
      <c r="F10" s="110" t="s">
        <v>153</v>
      </c>
      <c r="G10" s="117">
        <v>95000</v>
      </c>
      <c r="H10" s="121">
        <f t="shared" ref="H10:H24" si="0">ROUNDDOWN(G10/4*3,-3)</f>
        <v>71000</v>
      </c>
      <c r="I10" s="121">
        <f t="shared" ref="I10:I24" si="1">IF(F10="①移乗支援",1000000)+IF(F10="②移動支援",300000)+IF(F10="③排泄支援",300000)+IF(F10="④見守り・コミュニケーション",300000)+IF(F10="⑤入浴支援",1000000)+IF(F10="⑥機能訓練支援",300000)+IF(F10="⑦認知症生活支援・認知症ケア支援",300000)+IF(F10="⑧食事・栄養管理支援",300000)+IF(F10="⑨介護業務支援",300000)+IF(F10="⑩介護業務支援（インカム）",1000000)+IF(F10="⑪その他（インカム）",1000000)+IF(F10="その他（福祉用具等）",1000000)</f>
        <v>300000</v>
      </c>
      <c r="J10" s="121">
        <f t="shared" ref="J10:J24" si="2">MIN(H10,I10)</f>
        <v>71000</v>
      </c>
      <c r="K10" s="125">
        <v>2</v>
      </c>
      <c r="L10" s="129">
        <f t="shared" ref="L10:L24" si="3">J10*K10</f>
        <v>142000</v>
      </c>
      <c r="N10" s="132"/>
    </row>
    <row r="11" spans="1:14">
      <c r="B11" s="105">
        <v>2</v>
      </c>
      <c r="C11" s="110" t="s">
        <v>40</v>
      </c>
      <c r="D11" s="110" t="s">
        <v>84</v>
      </c>
      <c r="E11" s="110">
        <v>35</v>
      </c>
      <c r="F11" s="110" t="s">
        <v>14</v>
      </c>
      <c r="G11" s="117">
        <v>1500000</v>
      </c>
      <c r="H11" s="121">
        <f t="shared" si="0"/>
        <v>1125000</v>
      </c>
      <c r="I11" s="121">
        <f t="shared" si="1"/>
        <v>1000000</v>
      </c>
      <c r="J11" s="121">
        <f t="shared" si="2"/>
        <v>1000000</v>
      </c>
      <c r="K11" s="125">
        <v>2</v>
      </c>
      <c r="L11" s="129">
        <f t="shared" si="3"/>
        <v>2000000</v>
      </c>
      <c r="N11" s="132"/>
    </row>
    <row r="12" spans="1:14">
      <c r="B12" s="105">
        <v>3</v>
      </c>
      <c r="C12" s="111" t="s">
        <v>48</v>
      </c>
      <c r="D12" s="110" t="s">
        <v>117</v>
      </c>
      <c r="E12" s="110">
        <v>60</v>
      </c>
      <c r="F12" s="110" t="s">
        <v>152</v>
      </c>
      <c r="G12" s="117">
        <v>900000</v>
      </c>
      <c r="H12" s="121">
        <f t="shared" si="0"/>
        <v>675000</v>
      </c>
      <c r="I12" s="121">
        <f t="shared" si="1"/>
        <v>300000</v>
      </c>
      <c r="J12" s="121">
        <f t="shared" si="2"/>
        <v>300000</v>
      </c>
      <c r="K12" s="125">
        <v>1</v>
      </c>
      <c r="L12" s="129">
        <f t="shared" si="3"/>
        <v>300000</v>
      </c>
    </row>
    <row r="13" spans="1:14">
      <c r="B13" s="105">
        <v>4</v>
      </c>
      <c r="C13" s="111" t="s">
        <v>48</v>
      </c>
      <c r="D13" s="110" t="s">
        <v>117</v>
      </c>
      <c r="E13" s="110">
        <v>60</v>
      </c>
      <c r="F13" s="110" t="s">
        <v>111</v>
      </c>
      <c r="G13" s="117">
        <v>220000</v>
      </c>
      <c r="H13" s="121">
        <f t="shared" si="0"/>
        <v>165000</v>
      </c>
      <c r="I13" s="121">
        <f t="shared" si="1"/>
        <v>300000</v>
      </c>
      <c r="J13" s="121">
        <f t="shared" si="2"/>
        <v>165000</v>
      </c>
      <c r="K13" s="125">
        <v>4</v>
      </c>
      <c r="L13" s="129">
        <f t="shared" si="3"/>
        <v>660000</v>
      </c>
    </row>
    <row r="14" spans="1:14">
      <c r="B14" s="105">
        <v>5</v>
      </c>
      <c r="C14" s="111" t="s">
        <v>44</v>
      </c>
      <c r="D14" s="110" t="s">
        <v>103</v>
      </c>
      <c r="E14" s="110">
        <v>25</v>
      </c>
      <c r="F14" s="110" t="s">
        <v>159</v>
      </c>
      <c r="G14" s="117">
        <v>60000</v>
      </c>
      <c r="H14" s="121">
        <f t="shared" si="0"/>
        <v>45000</v>
      </c>
      <c r="I14" s="121">
        <f t="shared" si="1"/>
        <v>1000000</v>
      </c>
      <c r="J14" s="121">
        <f t="shared" si="2"/>
        <v>45000</v>
      </c>
      <c r="K14" s="125">
        <v>3</v>
      </c>
      <c r="L14" s="129">
        <f t="shared" si="3"/>
        <v>135000</v>
      </c>
    </row>
    <row r="15" spans="1:14">
      <c r="B15" s="105">
        <v>6</v>
      </c>
      <c r="C15" s="110"/>
      <c r="D15" s="114"/>
      <c r="E15" s="110"/>
      <c r="F15" s="110"/>
      <c r="G15" s="118"/>
      <c r="H15" s="121">
        <f t="shared" si="0"/>
        <v>0</v>
      </c>
      <c r="I15" s="121">
        <f t="shared" si="1"/>
        <v>0</v>
      </c>
      <c r="J15" s="121">
        <f t="shared" si="2"/>
        <v>0</v>
      </c>
      <c r="K15" s="125"/>
      <c r="L15" s="129">
        <f t="shared" si="3"/>
        <v>0</v>
      </c>
    </row>
    <row r="16" spans="1:14">
      <c r="B16" s="105">
        <v>7</v>
      </c>
      <c r="C16" s="110"/>
      <c r="D16" s="114"/>
      <c r="E16" s="110"/>
      <c r="F16" s="110"/>
      <c r="G16" s="118"/>
      <c r="H16" s="121">
        <f t="shared" si="0"/>
        <v>0</v>
      </c>
      <c r="I16" s="121">
        <f t="shared" si="1"/>
        <v>0</v>
      </c>
      <c r="J16" s="121">
        <f t="shared" si="2"/>
        <v>0</v>
      </c>
      <c r="K16" s="125"/>
      <c r="L16" s="129">
        <f t="shared" si="3"/>
        <v>0</v>
      </c>
    </row>
    <row r="17" spans="1:12">
      <c r="B17" s="105">
        <v>8</v>
      </c>
      <c r="C17" s="111"/>
      <c r="D17" s="114"/>
      <c r="E17" s="110"/>
      <c r="F17" s="110"/>
      <c r="G17" s="118"/>
      <c r="H17" s="121">
        <f t="shared" si="0"/>
        <v>0</v>
      </c>
      <c r="I17" s="121">
        <f t="shared" si="1"/>
        <v>0</v>
      </c>
      <c r="J17" s="121">
        <f t="shared" si="2"/>
        <v>0</v>
      </c>
      <c r="K17" s="125"/>
      <c r="L17" s="129">
        <f t="shared" si="3"/>
        <v>0</v>
      </c>
    </row>
    <row r="18" spans="1:12">
      <c r="B18" s="105">
        <v>9</v>
      </c>
      <c r="C18" s="111"/>
      <c r="D18" s="114"/>
      <c r="E18" s="110"/>
      <c r="F18" s="110"/>
      <c r="G18" s="118"/>
      <c r="H18" s="121">
        <f t="shared" si="0"/>
        <v>0</v>
      </c>
      <c r="I18" s="121">
        <f t="shared" si="1"/>
        <v>0</v>
      </c>
      <c r="J18" s="121">
        <f t="shared" si="2"/>
        <v>0</v>
      </c>
      <c r="K18" s="125"/>
      <c r="L18" s="129">
        <f t="shared" si="3"/>
        <v>0</v>
      </c>
    </row>
    <row r="19" spans="1:12">
      <c r="B19" s="105">
        <v>10</v>
      </c>
      <c r="C19" s="111"/>
      <c r="D19" s="114"/>
      <c r="E19" s="110"/>
      <c r="F19" s="110"/>
      <c r="G19" s="118"/>
      <c r="H19" s="121">
        <f t="shared" si="0"/>
        <v>0</v>
      </c>
      <c r="I19" s="121">
        <f t="shared" si="1"/>
        <v>0</v>
      </c>
      <c r="J19" s="121">
        <f t="shared" si="2"/>
        <v>0</v>
      </c>
      <c r="K19" s="125"/>
      <c r="L19" s="129">
        <f t="shared" si="3"/>
        <v>0</v>
      </c>
    </row>
    <row r="20" spans="1:12">
      <c r="B20" s="105">
        <v>11</v>
      </c>
      <c r="C20" s="110"/>
      <c r="D20" s="114"/>
      <c r="E20" s="110"/>
      <c r="F20" s="110"/>
      <c r="G20" s="118"/>
      <c r="H20" s="121">
        <f t="shared" si="0"/>
        <v>0</v>
      </c>
      <c r="I20" s="121">
        <f t="shared" si="1"/>
        <v>0</v>
      </c>
      <c r="J20" s="121">
        <f t="shared" si="2"/>
        <v>0</v>
      </c>
      <c r="K20" s="125"/>
      <c r="L20" s="129">
        <f t="shared" si="3"/>
        <v>0</v>
      </c>
    </row>
    <row r="21" spans="1:12">
      <c r="B21" s="105">
        <v>12</v>
      </c>
      <c r="C21" s="110"/>
      <c r="D21" s="114"/>
      <c r="E21" s="110"/>
      <c r="F21" s="110"/>
      <c r="G21" s="118"/>
      <c r="H21" s="121">
        <f t="shared" si="0"/>
        <v>0</v>
      </c>
      <c r="I21" s="121">
        <f t="shared" si="1"/>
        <v>0</v>
      </c>
      <c r="J21" s="121">
        <f t="shared" si="2"/>
        <v>0</v>
      </c>
      <c r="K21" s="125"/>
      <c r="L21" s="129">
        <f t="shared" si="3"/>
        <v>0</v>
      </c>
    </row>
    <row r="22" spans="1:12">
      <c r="B22" s="105">
        <v>13</v>
      </c>
      <c r="C22" s="110"/>
      <c r="D22" s="114"/>
      <c r="E22" s="110"/>
      <c r="F22" s="110"/>
      <c r="G22" s="118"/>
      <c r="H22" s="121">
        <f t="shared" si="0"/>
        <v>0</v>
      </c>
      <c r="I22" s="121">
        <f t="shared" si="1"/>
        <v>0</v>
      </c>
      <c r="J22" s="121">
        <f t="shared" si="2"/>
        <v>0</v>
      </c>
      <c r="K22" s="125"/>
      <c r="L22" s="129">
        <f t="shared" si="3"/>
        <v>0</v>
      </c>
    </row>
    <row r="23" spans="1:12">
      <c r="B23" s="105">
        <v>14</v>
      </c>
      <c r="C23" s="110"/>
      <c r="D23" s="114"/>
      <c r="E23" s="110"/>
      <c r="F23" s="110"/>
      <c r="G23" s="118"/>
      <c r="H23" s="121">
        <f t="shared" si="0"/>
        <v>0</v>
      </c>
      <c r="I23" s="121">
        <f t="shared" si="1"/>
        <v>0</v>
      </c>
      <c r="J23" s="121">
        <f t="shared" si="2"/>
        <v>0</v>
      </c>
      <c r="K23" s="125"/>
      <c r="L23" s="129">
        <f t="shared" si="3"/>
        <v>0</v>
      </c>
    </row>
    <row r="24" spans="1:12" ht="19.5">
      <c r="B24" s="105">
        <v>15</v>
      </c>
      <c r="C24" s="110"/>
      <c r="D24" s="114"/>
      <c r="E24" s="110"/>
      <c r="F24" s="110"/>
      <c r="G24" s="118"/>
      <c r="H24" s="121">
        <f t="shared" si="0"/>
        <v>0</v>
      </c>
      <c r="I24" s="121">
        <f t="shared" si="1"/>
        <v>0</v>
      </c>
      <c r="J24" s="121">
        <f t="shared" si="2"/>
        <v>0</v>
      </c>
      <c r="K24" s="125"/>
      <c r="L24" s="129">
        <f t="shared" si="3"/>
        <v>0</v>
      </c>
    </row>
    <row r="25" spans="1:12" s="33" customFormat="1" ht="19.5">
      <c r="B25" s="106" t="s">
        <v>18</v>
      </c>
      <c r="C25" s="112"/>
      <c r="D25" s="112"/>
      <c r="E25" s="112"/>
      <c r="F25" s="112"/>
      <c r="G25" s="119"/>
      <c r="H25" s="119"/>
      <c r="I25" s="112"/>
      <c r="J25" s="112"/>
      <c r="K25" s="126"/>
      <c r="L25" s="130">
        <f>SUM(L10:L24)</f>
        <v>3237000</v>
      </c>
    </row>
    <row r="26" spans="1:12" s="33" customFormat="1" ht="11" customHeight="1">
      <c r="B26" s="107"/>
      <c r="C26" s="107"/>
      <c r="D26" s="107"/>
      <c r="E26" s="115"/>
      <c r="F26" s="107"/>
      <c r="G26" s="120"/>
      <c r="H26" s="120"/>
      <c r="I26" s="107"/>
      <c r="J26" s="107"/>
      <c r="K26" s="127"/>
      <c r="L26" s="127"/>
    </row>
    <row r="30" spans="1:12">
      <c r="A30" s="103"/>
    </row>
    <row r="31" spans="1:12">
      <c r="A31" s="103"/>
      <c r="F31" s="116"/>
    </row>
  </sheetData>
  <sheetProtection password="CC2F" sheet="1" objects="1" scenarios="1"/>
  <mergeCells count="7">
    <mergeCell ref="A1:B1"/>
    <mergeCell ref="D1:I1"/>
    <mergeCell ref="K3:L3"/>
    <mergeCell ref="K4:L4"/>
    <mergeCell ref="K5:L5"/>
    <mergeCell ref="K6:L6"/>
    <mergeCell ref="B25:K25"/>
  </mergeCells>
  <phoneticPr fontId="2"/>
  <hyperlinks>
    <hyperlink ref="K6" r:id="rId1"/>
  </hyperlinks>
  <printOptions horizontalCentered="1" verticalCentered="1"/>
  <pageMargins left="0.7" right="0.7" top="0.75" bottom="0.75" header="0.3" footer="0.3"/>
  <pageSetup paperSize="9" scale="44" fitToWidth="1" fitToHeight="1" orientation="portrait" usePrinterDefaults="1"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選択肢!$C$3:$C$8</xm:f>
          </x14:formula1>
          <xm:sqref>F15:F24</xm:sqref>
        </x14:dataValidation>
        <x14:dataValidation type="list" allowBlank="1" showDropDown="0" showInputMessage="1" showErrorMessage="1">
          <x14:formula1>
            <xm:f>選択肢!$A$2:$A$64</xm:f>
          </x14:formula1>
          <xm:sqref>D10:D24</xm:sqref>
        </x14:dataValidation>
        <x14:dataValidation type="list" allowBlank="1" showDropDown="0" showInputMessage="1" showErrorMessage="1">
          <x14:formula1>
            <xm:f>選択肢!$C$3:$C$13</xm:f>
          </x14:formula1>
          <xm:sqref>F10:F14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E69A"/>
    <pageSetUpPr fitToPage="1"/>
  </sheetPr>
  <dimension ref="A1:P45"/>
  <sheetViews>
    <sheetView view="pageBreakPreview" zoomScaleSheetLayoutView="100" workbookViewId="0">
      <pane ySplit="1" topLeftCell="A2" activePane="bottomLeft" state="frozen"/>
      <selection pane="bottomLeft" activeCell="G17" sqref="G17"/>
    </sheetView>
  </sheetViews>
  <sheetFormatPr defaultColWidth="9" defaultRowHeight="18.75"/>
  <cols>
    <col min="1" max="1" width="3.625" style="1" customWidth="1"/>
    <col min="2" max="2" width="7.125" style="1" customWidth="1"/>
    <col min="3" max="3" width="17.08203125" style="1" customWidth="1"/>
    <col min="4" max="4" width="35.625" style="30" customWidth="1"/>
    <col min="5" max="5" width="8.5" style="1" customWidth="1"/>
    <col min="6" max="7" width="15.625" style="32" customWidth="1"/>
    <col min="8" max="10" width="13.5" style="1" customWidth="1"/>
    <col min="11" max="12" width="15.625" style="1" customWidth="1"/>
    <col min="13" max="13" width="3.625" style="1" customWidth="1"/>
    <col min="14" max="14" width="9" style="1"/>
    <col min="15" max="16" width="15.625" style="1" customWidth="1"/>
    <col min="17" max="16384" width="9" style="1"/>
  </cols>
  <sheetData>
    <row r="1" spans="1:16" s="1" customFormat="1" ht="42.75" customHeight="1">
      <c r="A1" s="133" t="s">
        <v>63</v>
      </c>
      <c r="B1" s="139"/>
      <c r="C1" s="139"/>
      <c r="D1" s="139"/>
      <c r="E1" s="139"/>
      <c r="F1" s="139"/>
      <c r="G1" s="139"/>
      <c r="H1" s="139"/>
      <c r="I1" s="139"/>
      <c r="J1" s="139"/>
      <c r="K1" s="139"/>
      <c r="L1" s="139"/>
      <c r="M1" s="189"/>
    </row>
    <row r="2" spans="1:16" s="1" customFormat="1">
      <c r="A2" s="134"/>
      <c r="B2" s="134"/>
      <c r="C2" s="134"/>
      <c r="D2" s="134"/>
      <c r="E2" s="134"/>
      <c r="F2" s="134"/>
      <c r="G2" s="134"/>
      <c r="H2" s="134"/>
      <c r="I2" s="134"/>
      <c r="J2" s="134"/>
      <c r="K2" s="134"/>
      <c r="L2" s="134"/>
      <c r="M2" s="134"/>
    </row>
    <row r="3" spans="1:16" s="1" customFormat="1" ht="19.2" customHeight="1">
      <c r="A3" s="135"/>
      <c r="B3" s="135" t="s">
        <v>50</v>
      </c>
      <c r="C3" s="153"/>
      <c r="D3" s="153"/>
      <c r="E3" s="153"/>
      <c r="F3" s="153"/>
      <c r="G3" s="153"/>
      <c r="H3" s="153"/>
      <c r="I3" s="153"/>
      <c r="J3" s="153"/>
      <c r="K3" s="153"/>
      <c r="L3" s="153"/>
      <c r="M3" s="153"/>
    </row>
    <row r="4" spans="1:16" s="1" customFormat="1" ht="74.25" customHeight="1">
      <c r="A4" s="136"/>
      <c r="B4" s="140" t="s">
        <v>51</v>
      </c>
      <c r="C4" s="154"/>
      <c r="D4" s="154"/>
      <c r="E4" s="154"/>
      <c r="F4" s="154"/>
      <c r="G4" s="154"/>
      <c r="H4" s="154"/>
      <c r="I4" s="154"/>
      <c r="J4" s="154"/>
      <c r="K4" s="154"/>
      <c r="L4" s="183"/>
      <c r="M4" s="190"/>
    </row>
    <row r="5" spans="1:16" s="1" customFormat="1">
      <c r="A5" s="137"/>
      <c r="B5" s="141"/>
      <c r="C5" s="141"/>
      <c r="D5" s="141"/>
      <c r="E5" s="141"/>
      <c r="F5" s="141"/>
      <c r="G5" s="169"/>
      <c r="H5" s="169"/>
      <c r="I5" s="169"/>
      <c r="J5" s="169"/>
      <c r="K5" s="169"/>
      <c r="L5" s="141"/>
      <c r="M5" s="141"/>
    </row>
    <row r="6" spans="1:16" s="1" customFormat="1" ht="19.5">
      <c r="A6" s="137"/>
      <c r="B6" s="142" t="s">
        <v>56</v>
      </c>
      <c r="C6" s="141"/>
      <c r="D6" s="162"/>
      <c r="E6" s="141"/>
      <c r="F6" s="141"/>
      <c r="G6" s="169"/>
      <c r="H6" s="169"/>
      <c r="I6" s="169"/>
      <c r="J6" s="169"/>
      <c r="K6" s="169"/>
      <c r="L6" s="141"/>
      <c r="M6" s="141"/>
    </row>
    <row r="7" spans="1:16" s="1" customFormat="1" ht="25" customHeight="1">
      <c r="A7" s="137"/>
      <c r="B7" s="140" t="s">
        <v>68</v>
      </c>
      <c r="C7" s="154"/>
      <c r="D7" s="154"/>
      <c r="E7" s="154"/>
      <c r="F7" s="154"/>
      <c r="G7" s="154"/>
      <c r="H7" s="154"/>
      <c r="I7" s="154"/>
      <c r="J7" s="154"/>
      <c r="K7" s="154"/>
      <c r="L7" s="183"/>
      <c r="M7" s="190"/>
    </row>
    <row r="8" spans="1:16" s="1" customFormat="1" ht="196.5" customHeight="1">
      <c r="A8" s="137"/>
      <c r="B8" s="143" t="s">
        <v>170</v>
      </c>
      <c r="C8" s="155"/>
      <c r="D8" s="155"/>
      <c r="E8" s="155"/>
      <c r="F8" s="155"/>
      <c r="G8" s="155"/>
      <c r="H8" s="155"/>
      <c r="I8" s="155"/>
      <c r="J8" s="155"/>
      <c r="K8" s="155"/>
      <c r="L8" s="184"/>
      <c r="M8" s="190"/>
    </row>
    <row r="9" spans="1:16" s="1" customFormat="1" ht="50" customHeight="1">
      <c r="A9" s="137"/>
      <c r="B9" s="143" t="s">
        <v>167</v>
      </c>
      <c r="C9" s="155"/>
      <c r="D9" s="155"/>
      <c r="E9" s="155"/>
      <c r="F9" s="155"/>
      <c r="G9" s="155"/>
      <c r="H9" s="155"/>
      <c r="I9" s="155"/>
      <c r="J9" s="155"/>
      <c r="K9" s="155"/>
      <c r="L9" s="184"/>
      <c r="M9" s="190"/>
    </row>
    <row r="10" spans="1:16" s="1" customFormat="1">
      <c r="A10" s="137"/>
      <c r="B10" s="144"/>
      <c r="C10" s="156"/>
      <c r="D10" s="156"/>
      <c r="E10" s="156"/>
      <c r="F10" s="156"/>
      <c r="G10" s="156"/>
      <c r="H10" s="156"/>
      <c r="I10" s="156"/>
      <c r="J10" s="156"/>
      <c r="K10" s="156"/>
      <c r="L10" s="156"/>
      <c r="M10" s="156"/>
    </row>
    <row r="11" spans="1:16">
      <c r="G11" s="170"/>
      <c r="H11" s="171"/>
      <c r="I11" s="171"/>
      <c r="J11" s="80" t="s">
        <v>25</v>
      </c>
      <c r="K11" s="85">
        <f>'【R9要望額調査について】　※要確認'!E5</f>
        <v>0</v>
      </c>
      <c r="L11" s="95"/>
    </row>
    <row r="12" spans="1:16">
      <c r="B12" s="1" t="s">
        <v>57</v>
      </c>
      <c r="G12" s="170"/>
      <c r="H12" s="171"/>
      <c r="I12" s="171"/>
      <c r="J12" s="80" t="s">
        <v>15</v>
      </c>
      <c r="K12" s="85">
        <f>'【R9要望額調査について】　※要確認'!E6</f>
        <v>0</v>
      </c>
      <c r="L12" s="95"/>
    </row>
    <row r="13" spans="1:16">
      <c r="A13" s="31"/>
      <c r="B13" s="145"/>
      <c r="C13" s="157" t="s">
        <v>1</v>
      </c>
      <c r="G13" s="170"/>
      <c r="H13" s="171"/>
      <c r="I13" s="171"/>
      <c r="J13" s="80" t="s">
        <v>2</v>
      </c>
      <c r="K13" s="85">
        <f>'【R9要望額調査について】　※要確認'!E7</f>
        <v>0</v>
      </c>
      <c r="L13" s="95"/>
    </row>
    <row r="14" spans="1:16">
      <c r="A14" s="31"/>
      <c r="B14" s="146"/>
      <c r="C14" s="157" t="s">
        <v>20</v>
      </c>
      <c r="G14" s="170"/>
      <c r="H14" s="171"/>
      <c r="I14" s="171"/>
      <c r="J14" s="80" t="s">
        <v>32</v>
      </c>
      <c r="K14" s="85">
        <f>'【R9要望額調査について】　※要確認'!E8</f>
        <v>0</v>
      </c>
      <c r="L14" s="95"/>
    </row>
    <row r="15" spans="1:16">
      <c r="A15" s="31"/>
      <c r="B15" s="147"/>
      <c r="G15" s="30"/>
      <c r="H15" s="15"/>
      <c r="I15" s="15"/>
      <c r="J15" s="15"/>
      <c r="K15" s="15"/>
      <c r="L15" s="15"/>
    </row>
    <row r="16" spans="1:16" ht="53.5" customHeight="1">
      <c r="B16" s="148" t="s">
        <v>27</v>
      </c>
      <c r="C16" s="158" t="s">
        <v>10</v>
      </c>
      <c r="D16" s="148" t="s">
        <v>26</v>
      </c>
      <c r="E16" s="163" t="s">
        <v>13</v>
      </c>
      <c r="F16" s="165" t="s">
        <v>39</v>
      </c>
      <c r="G16" s="165" t="s">
        <v>155</v>
      </c>
      <c r="H16" s="172" t="s">
        <v>163</v>
      </c>
      <c r="I16" s="174" t="s">
        <v>162</v>
      </c>
      <c r="J16" s="175" t="s">
        <v>161</v>
      </c>
      <c r="K16" s="174" t="s">
        <v>37</v>
      </c>
      <c r="L16" s="148" t="s">
        <v>35</v>
      </c>
      <c r="O16" s="191" t="s">
        <v>164</v>
      </c>
      <c r="P16" s="191" t="s">
        <v>165</v>
      </c>
    </row>
    <row r="17" spans="2:16">
      <c r="B17" s="149">
        <v>1</v>
      </c>
      <c r="C17" s="60"/>
      <c r="D17" s="60"/>
      <c r="E17" s="164"/>
      <c r="F17" s="166">
        <v>0</v>
      </c>
      <c r="G17" s="76">
        <f t="shared" ref="G17:G31" si="0">ROUNDDOWN(F17/5*4,-3)</f>
        <v>0</v>
      </c>
      <c r="H17" s="173"/>
      <c r="I17" s="173"/>
      <c r="J17" s="173"/>
      <c r="K17" s="179">
        <f t="shared" ref="K17:K31" si="1">(MAX(O17,P17))</f>
        <v>0</v>
      </c>
      <c r="L17" s="179">
        <f t="shared" ref="L17:L31" si="2">MIN(G17,K17)</f>
        <v>0</v>
      </c>
      <c r="O17" s="192">
        <f t="shared" ref="O17:O31" si="3">IF(ISBLANK(E17),0,IF(ROUND(E17,0)&lt;=10,1000000,IF(ROUND(E17,0)&lt;=20,1500000,IF(ROUND(E17,0)&lt;=30,2000000,IF(ROUND(E17,0)&gt;=31,2500000,0)))))+COUNTIF(I17,"○")*50000+COUNTIF(J17,"○")*150000</f>
        <v>0</v>
      </c>
      <c r="P17" s="192">
        <f t="shared" ref="P17:P31" si="4">COUNTIF(H17,"○")*2500000+COUNTIF(I17,"○")*50000+COUNTIF(J17,"○")*150000</f>
        <v>0</v>
      </c>
    </row>
    <row r="18" spans="2:16">
      <c r="B18" s="149">
        <v>2</v>
      </c>
      <c r="C18" s="159"/>
      <c r="D18" s="60"/>
      <c r="E18" s="164"/>
      <c r="F18" s="167">
        <v>0</v>
      </c>
      <c r="G18" s="76">
        <f t="shared" si="0"/>
        <v>0</v>
      </c>
      <c r="H18" s="173"/>
      <c r="I18" s="173"/>
      <c r="J18" s="173"/>
      <c r="K18" s="179">
        <f t="shared" si="1"/>
        <v>0</v>
      </c>
      <c r="L18" s="179">
        <f t="shared" si="2"/>
        <v>0</v>
      </c>
      <c r="O18" s="192">
        <f t="shared" si="3"/>
        <v>0</v>
      </c>
      <c r="P18" s="192">
        <f t="shared" si="4"/>
        <v>0</v>
      </c>
    </row>
    <row r="19" spans="2:16">
      <c r="B19" s="149">
        <v>3</v>
      </c>
      <c r="C19" s="159"/>
      <c r="D19" s="60"/>
      <c r="E19" s="164"/>
      <c r="F19" s="167">
        <v>0</v>
      </c>
      <c r="G19" s="76">
        <f t="shared" si="0"/>
        <v>0</v>
      </c>
      <c r="H19" s="173"/>
      <c r="I19" s="173"/>
      <c r="J19" s="173"/>
      <c r="K19" s="179">
        <f t="shared" si="1"/>
        <v>0</v>
      </c>
      <c r="L19" s="179">
        <f t="shared" si="2"/>
        <v>0</v>
      </c>
      <c r="O19" s="192">
        <f t="shared" si="3"/>
        <v>0</v>
      </c>
      <c r="P19" s="192">
        <f t="shared" si="4"/>
        <v>0</v>
      </c>
    </row>
    <row r="20" spans="2:16">
      <c r="B20" s="149">
        <v>4</v>
      </c>
      <c r="C20" s="159"/>
      <c r="D20" s="60"/>
      <c r="E20" s="164"/>
      <c r="F20" s="167">
        <v>0</v>
      </c>
      <c r="G20" s="76">
        <f t="shared" si="0"/>
        <v>0</v>
      </c>
      <c r="H20" s="173"/>
      <c r="I20" s="173"/>
      <c r="J20" s="173"/>
      <c r="K20" s="179">
        <f t="shared" si="1"/>
        <v>0</v>
      </c>
      <c r="L20" s="179">
        <f t="shared" si="2"/>
        <v>0</v>
      </c>
      <c r="O20" s="192">
        <f t="shared" si="3"/>
        <v>0</v>
      </c>
      <c r="P20" s="192">
        <f t="shared" si="4"/>
        <v>0</v>
      </c>
    </row>
    <row r="21" spans="2:16">
      <c r="B21" s="149">
        <v>5</v>
      </c>
      <c r="C21" s="159"/>
      <c r="D21" s="60"/>
      <c r="E21" s="164"/>
      <c r="F21" s="167">
        <v>0</v>
      </c>
      <c r="G21" s="76">
        <f t="shared" si="0"/>
        <v>0</v>
      </c>
      <c r="H21" s="173"/>
      <c r="I21" s="173"/>
      <c r="J21" s="173"/>
      <c r="K21" s="179">
        <f t="shared" si="1"/>
        <v>0</v>
      </c>
      <c r="L21" s="179">
        <f t="shared" si="2"/>
        <v>0</v>
      </c>
      <c r="O21" s="192">
        <f t="shared" si="3"/>
        <v>0</v>
      </c>
      <c r="P21" s="192">
        <f t="shared" si="4"/>
        <v>0</v>
      </c>
    </row>
    <row r="22" spans="2:16">
      <c r="B22" s="149">
        <v>6</v>
      </c>
      <c r="C22" s="159"/>
      <c r="D22" s="60"/>
      <c r="E22" s="164"/>
      <c r="F22" s="167">
        <v>0</v>
      </c>
      <c r="G22" s="76">
        <f t="shared" si="0"/>
        <v>0</v>
      </c>
      <c r="H22" s="173"/>
      <c r="I22" s="173"/>
      <c r="J22" s="173"/>
      <c r="K22" s="179">
        <f t="shared" si="1"/>
        <v>0</v>
      </c>
      <c r="L22" s="179">
        <f t="shared" si="2"/>
        <v>0</v>
      </c>
      <c r="O22" s="192">
        <f t="shared" si="3"/>
        <v>0</v>
      </c>
      <c r="P22" s="192">
        <f t="shared" si="4"/>
        <v>0</v>
      </c>
    </row>
    <row r="23" spans="2:16">
      <c r="B23" s="149">
        <v>7</v>
      </c>
      <c r="C23" s="159"/>
      <c r="D23" s="60"/>
      <c r="E23" s="164"/>
      <c r="F23" s="167">
        <v>0</v>
      </c>
      <c r="G23" s="76">
        <f t="shared" si="0"/>
        <v>0</v>
      </c>
      <c r="H23" s="173"/>
      <c r="I23" s="173"/>
      <c r="J23" s="173"/>
      <c r="K23" s="179">
        <f t="shared" si="1"/>
        <v>0</v>
      </c>
      <c r="L23" s="179">
        <f t="shared" si="2"/>
        <v>0</v>
      </c>
      <c r="O23" s="192">
        <f t="shared" si="3"/>
        <v>0</v>
      </c>
      <c r="P23" s="192">
        <f t="shared" si="4"/>
        <v>0</v>
      </c>
    </row>
    <row r="24" spans="2:16">
      <c r="B24" s="149">
        <v>8</v>
      </c>
      <c r="C24" s="159"/>
      <c r="D24" s="60"/>
      <c r="E24" s="164"/>
      <c r="F24" s="167">
        <v>0</v>
      </c>
      <c r="G24" s="76">
        <f t="shared" si="0"/>
        <v>0</v>
      </c>
      <c r="H24" s="173"/>
      <c r="I24" s="173"/>
      <c r="J24" s="173"/>
      <c r="K24" s="179">
        <f t="shared" si="1"/>
        <v>0</v>
      </c>
      <c r="L24" s="179">
        <f t="shared" si="2"/>
        <v>0</v>
      </c>
      <c r="O24" s="192">
        <f t="shared" si="3"/>
        <v>0</v>
      </c>
      <c r="P24" s="192">
        <f t="shared" si="4"/>
        <v>0</v>
      </c>
    </row>
    <row r="25" spans="2:16">
      <c r="B25" s="149">
        <v>9</v>
      </c>
      <c r="C25" s="159"/>
      <c r="D25" s="60"/>
      <c r="E25" s="164"/>
      <c r="F25" s="167">
        <v>0</v>
      </c>
      <c r="G25" s="76">
        <f t="shared" si="0"/>
        <v>0</v>
      </c>
      <c r="H25" s="173"/>
      <c r="I25" s="173"/>
      <c r="J25" s="173"/>
      <c r="K25" s="179">
        <f t="shared" si="1"/>
        <v>0</v>
      </c>
      <c r="L25" s="179">
        <f t="shared" si="2"/>
        <v>0</v>
      </c>
      <c r="O25" s="192">
        <f t="shared" si="3"/>
        <v>0</v>
      </c>
      <c r="P25" s="192">
        <f t="shared" si="4"/>
        <v>0</v>
      </c>
    </row>
    <row r="26" spans="2:16">
      <c r="B26" s="149">
        <v>10</v>
      </c>
      <c r="C26" s="159"/>
      <c r="D26" s="60"/>
      <c r="E26" s="164"/>
      <c r="F26" s="167">
        <v>0</v>
      </c>
      <c r="G26" s="76">
        <f t="shared" si="0"/>
        <v>0</v>
      </c>
      <c r="H26" s="173"/>
      <c r="I26" s="173"/>
      <c r="J26" s="173"/>
      <c r="K26" s="179">
        <f t="shared" si="1"/>
        <v>0</v>
      </c>
      <c r="L26" s="179">
        <f t="shared" si="2"/>
        <v>0</v>
      </c>
      <c r="O26" s="192">
        <f t="shared" si="3"/>
        <v>0</v>
      </c>
      <c r="P26" s="192">
        <f t="shared" si="4"/>
        <v>0</v>
      </c>
    </row>
    <row r="27" spans="2:16">
      <c r="B27" s="149">
        <v>11</v>
      </c>
      <c r="C27" s="159"/>
      <c r="D27" s="60"/>
      <c r="E27" s="164"/>
      <c r="F27" s="167">
        <v>0</v>
      </c>
      <c r="G27" s="76">
        <f t="shared" si="0"/>
        <v>0</v>
      </c>
      <c r="H27" s="173"/>
      <c r="I27" s="173"/>
      <c r="J27" s="173"/>
      <c r="K27" s="179">
        <f t="shared" si="1"/>
        <v>0</v>
      </c>
      <c r="L27" s="179">
        <f t="shared" si="2"/>
        <v>0</v>
      </c>
      <c r="O27" s="192">
        <f t="shared" si="3"/>
        <v>0</v>
      </c>
      <c r="P27" s="192">
        <f t="shared" si="4"/>
        <v>0</v>
      </c>
    </row>
    <row r="28" spans="2:16">
      <c r="B28" s="149">
        <v>12</v>
      </c>
      <c r="C28" s="159"/>
      <c r="D28" s="60"/>
      <c r="E28" s="164"/>
      <c r="F28" s="167">
        <v>0</v>
      </c>
      <c r="G28" s="76">
        <f t="shared" si="0"/>
        <v>0</v>
      </c>
      <c r="H28" s="173"/>
      <c r="I28" s="173"/>
      <c r="J28" s="173"/>
      <c r="K28" s="179">
        <f t="shared" si="1"/>
        <v>0</v>
      </c>
      <c r="L28" s="179">
        <f t="shared" si="2"/>
        <v>0</v>
      </c>
      <c r="O28" s="192">
        <f t="shared" si="3"/>
        <v>0</v>
      </c>
      <c r="P28" s="192">
        <f t="shared" si="4"/>
        <v>0</v>
      </c>
    </row>
    <row r="29" spans="2:16">
      <c r="B29" s="149">
        <v>13</v>
      </c>
      <c r="C29" s="159"/>
      <c r="D29" s="60"/>
      <c r="E29" s="164"/>
      <c r="F29" s="167">
        <v>0</v>
      </c>
      <c r="G29" s="76">
        <f t="shared" si="0"/>
        <v>0</v>
      </c>
      <c r="H29" s="173"/>
      <c r="I29" s="173"/>
      <c r="J29" s="173"/>
      <c r="K29" s="179">
        <f t="shared" si="1"/>
        <v>0</v>
      </c>
      <c r="L29" s="179">
        <f t="shared" si="2"/>
        <v>0</v>
      </c>
      <c r="O29" s="192">
        <f t="shared" si="3"/>
        <v>0</v>
      </c>
      <c r="P29" s="192">
        <f t="shared" si="4"/>
        <v>0</v>
      </c>
    </row>
    <row r="30" spans="2:16">
      <c r="B30" s="149">
        <v>14</v>
      </c>
      <c r="C30" s="159"/>
      <c r="D30" s="60"/>
      <c r="E30" s="164"/>
      <c r="F30" s="167">
        <v>0</v>
      </c>
      <c r="G30" s="76">
        <f t="shared" si="0"/>
        <v>0</v>
      </c>
      <c r="H30" s="173"/>
      <c r="I30" s="173"/>
      <c r="J30" s="173"/>
      <c r="K30" s="179">
        <f t="shared" si="1"/>
        <v>0</v>
      </c>
      <c r="L30" s="179">
        <f t="shared" si="2"/>
        <v>0</v>
      </c>
      <c r="O30" s="192">
        <f t="shared" si="3"/>
        <v>0</v>
      </c>
      <c r="P30" s="192">
        <f t="shared" si="4"/>
        <v>0</v>
      </c>
    </row>
    <row r="31" spans="2:16" ht="19.5">
      <c r="B31" s="150">
        <v>15</v>
      </c>
      <c r="C31" s="160"/>
      <c r="D31" s="60"/>
      <c r="E31" s="164"/>
      <c r="F31" s="167">
        <v>0</v>
      </c>
      <c r="G31" s="76">
        <f t="shared" si="0"/>
        <v>0</v>
      </c>
      <c r="H31" s="173"/>
      <c r="I31" s="173"/>
      <c r="J31" s="173"/>
      <c r="K31" s="179">
        <f t="shared" si="1"/>
        <v>0</v>
      </c>
      <c r="L31" s="179">
        <f t="shared" si="2"/>
        <v>0</v>
      </c>
      <c r="O31" s="192">
        <f t="shared" si="3"/>
        <v>0</v>
      </c>
      <c r="P31" s="192">
        <f t="shared" si="4"/>
        <v>0</v>
      </c>
    </row>
    <row r="32" spans="2:16" ht="19.5">
      <c r="B32" s="151" t="s">
        <v>18</v>
      </c>
      <c r="C32" s="161"/>
      <c r="D32" s="161"/>
      <c r="E32" s="161"/>
      <c r="F32" s="161"/>
      <c r="G32" s="161"/>
      <c r="H32" s="161"/>
      <c r="I32" s="161"/>
      <c r="J32" s="161"/>
      <c r="K32" s="180"/>
      <c r="L32" s="185">
        <f>SUM(L17:L31)</f>
        <v>0</v>
      </c>
    </row>
    <row r="33" spans="1:12" s="1" customFormat="1" ht="11" customHeight="1">
      <c r="B33" s="152"/>
      <c r="C33" s="152"/>
      <c r="D33" s="152"/>
      <c r="E33" s="152"/>
      <c r="F33" s="168"/>
      <c r="G33" s="168"/>
      <c r="H33" s="152"/>
      <c r="I33" s="152"/>
      <c r="J33" s="152"/>
      <c r="K33" s="152"/>
      <c r="L33" s="152"/>
    </row>
    <row r="34" spans="1:12">
      <c r="A34" s="31"/>
      <c r="J34" s="176" t="s">
        <v>49</v>
      </c>
      <c r="K34" s="181"/>
      <c r="L34" s="186"/>
    </row>
    <row r="35" spans="1:12">
      <c r="A35" s="31"/>
      <c r="J35" s="177"/>
      <c r="K35" s="25"/>
      <c r="L35" s="187"/>
    </row>
    <row r="36" spans="1:12">
      <c r="J36" s="178"/>
      <c r="K36" s="182"/>
      <c r="L36" s="188"/>
    </row>
    <row r="37" spans="1:12">
      <c r="G37" s="1"/>
    </row>
    <row r="38" spans="1:12">
      <c r="G38" s="1"/>
    </row>
    <row r="39" spans="1:12">
      <c r="G39" s="1"/>
    </row>
    <row r="44" spans="1:12">
      <c r="A44" s="138"/>
    </row>
    <row r="45" spans="1:12">
      <c r="A45" s="138"/>
      <c r="E45" s="156"/>
    </row>
  </sheetData>
  <mergeCells count="11">
    <mergeCell ref="A1:L1"/>
    <mergeCell ref="B4:L4"/>
    <mergeCell ref="B7:L7"/>
    <mergeCell ref="B8:L8"/>
    <mergeCell ref="B9:L9"/>
    <mergeCell ref="K11:L11"/>
    <mergeCell ref="K12:L12"/>
    <mergeCell ref="K13:L13"/>
    <mergeCell ref="K14:L14"/>
    <mergeCell ref="B32:K32"/>
    <mergeCell ref="J34:L36"/>
  </mergeCells>
  <phoneticPr fontId="2"/>
  <conditionalFormatting sqref="H17:L31">
    <cfRule type="cellIs" dxfId="16" priority="1" operator="equal">
      <formula>0</formula>
    </cfRule>
  </conditionalFormatting>
  <dataValidations count="1">
    <dataValidation type="list" allowBlank="1" showDropDown="0" showInputMessage="1" showErrorMessage="1" sqref="H17:J31">
      <formula1>"○"</formula1>
    </dataValidation>
  </dataValidations>
  <printOptions horizontalCentered="1" verticalCentered="1"/>
  <pageMargins left="0.7" right="0.7" top="0.75" bottom="0.75" header="0.3" footer="0.3"/>
  <pageSetup paperSize="9" scale="45" fitToWidth="1" fitToHeight="1" orientation="portrait" usePrinterDefaults="1" r:id="rId1"/>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選択肢!$A$2:$A$64</xm:f>
          </x14:formula1>
          <xm:sqref>D17:D31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0"/>
    <pageSetUpPr fitToPage="1"/>
  </sheetPr>
  <dimension ref="A1:P31"/>
  <sheetViews>
    <sheetView view="pageBreakPreview" zoomScaleSheetLayoutView="100" workbookViewId="0">
      <selection activeCell="G17" sqref="G17"/>
    </sheetView>
  </sheetViews>
  <sheetFormatPr defaultColWidth="9" defaultRowHeight="18.75"/>
  <cols>
    <col min="1" max="1" width="3.625" style="33" customWidth="1"/>
    <col min="2" max="2" width="7.125" style="33" customWidth="1"/>
    <col min="3" max="3" width="17.08203125" style="33" customWidth="1"/>
    <col min="4" max="4" width="35.625" style="63" customWidth="1"/>
    <col min="5" max="5" width="8.5" style="33" customWidth="1"/>
    <col min="6" max="7" width="15.625" style="70" customWidth="1"/>
    <col min="8" max="10" width="13.5" style="33" customWidth="1"/>
    <col min="11" max="12" width="15.625" style="33" customWidth="1"/>
    <col min="13" max="13" width="3.625" style="33" customWidth="1"/>
    <col min="14" max="14" width="9" style="33"/>
    <col min="15" max="16" width="15.625" style="33" customWidth="1"/>
    <col min="17" max="16384" width="9" style="33"/>
  </cols>
  <sheetData>
    <row r="1" spans="1:16" s="33" customFormat="1" ht="24.75">
      <c r="A1" s="193" t="s">
        <v>55</v>
      </c>
      <c r="B1" s="194"/>
      <c r="C1" s="197" t="s">
        <v>62</v>
      </c>
      <c r="D1" s="199"/>
      <c r="E1" s="199"/>
      <c r="F1" s="199"/>
      <c r="G1" s="199"/>
      <c r="H1" s="199"/>
      <c r="I1" s="199"/>
      <c r="J1" s="199"/>
      <c r="K1" s="199"/>
      <c r="L1" s="199"/>
      <c r="M1" s="108"/>
      <c r="N1" s="108"/>
    </row>
    <row r="2" spans="1:16" s="33" customFormat="1" ht="18.75" customHeight="1">
      <c r="A2" s="102"/>
      <c r="B2" s="102"/>
      <c r="C2" s="113"/>
      <c r="D2" s="113"/>
      <c r="E2" s="113"/>
      <c r="F2" s="113"/>
      <c r="G2" s="113"/>
      <c r="H2" s="113"/>
      <c r="I2" s="113"/>
      <c r="J2" s="113"/>
      <c r="K2" s="113"/>
      <c r="L2" s="113"/>
      <c r="M2" s="109"/>
      <c r="N2" s="109"/>
    </row>
    <row r="3" spans="1:16">
      <c r="G3" s="77"/>
      <c r="H3" s="131"/>
      <c r="I3" s="131"/>
      <c r="J3" s="209" t="s">
        <v>25</v>
      </c>
      <c r="K3" s="122" t="s">
        <v>38</v>
      </c>
      <c r="L3" s="128"/>
    </row>
    <row r="4" spans="1:16">
      <c r="B4" s="33" t="s">
        <v>57</v>
      </c>
      <c r="G4" s="77"/>
      <c r="H4" s="131"/>
      <c r="I4" s="131"/>
      <c r="J4" s="209" t="s">
        <v>15</v>
      </c>
      <c r="K4" s="122" t="s">
        <v>36</v>
      </c>
      <c r="L4" s="128"/>
    </row>
    <row r="5" spans="1:16">
      <c r="A5" s="40"/>
      <c r="B5" s="49"/>
      <c r="C5" s="58" t="s">
        <v>1</v>
      </c>
      <c r="G5" s="77"/>
      <c r="H5" s="131"/>
      <c r="I5" s="131"/>
      <c r="J5" s="209" t="s">
        <v>2</v>
      </c>
      <c r="K5" s="122" t="s">
        <v>45</v>
      </c>
      <c r="L5" s="128"/>
    </row>
    <row r="6" spans="1:16">
      <c r="A6" s="40"/>
      <c r="B6" s="50"/>
      <c r="C6" s="58" t="s">
        <v>20</v>
      </c>
      <c r="G6" s="77"/>
      <c r="H6" s="131"/>
      <c r="I6" s="131"/>
      <c r="J6" s="209" t="s">
        <v>32</v>
      </c>
      <c r="K6" s="123" t="s">
        <v>16</v>
      </c>
      <c r="L6" s="128"/>
    </row>
    <row r="7" spans="1:16">
      <c r="A7" s="40"/>
      <c r="B7" s="195"/>
      <c r="G7" s="63"/>
      <c r="H7" s="124"/>
      <c r="I7" s="124"/>
      <c r="J7" s="124"/>
      <c r="K7" s="124"/>
      <c r="L7" s="124"/>
    </row>
    <row r="8" spans="1:16" ht="53.5" customHeight="1">
      <c r="B8" s="51" t="s">
        <v>27</v>
      </c>
      <c r="C8" s="59" t="s">
        <v>10</v>
      </c>
      <c r="D8" s="51" t="s">
        <v>26</v>
      </c>
      <c r="E8" s="66" t="s">
        <v>13</v>
      </c>
      <c r="F8" s="71" t="s">
        <v>39</v>
      </c>
      <c r="G8" s="71" t="s">
        <v>155</v>
      </c>
      <c r="H8" s="205" t="s">
        <v>163</v>
      </c>
      <c r="I8" s="208" t="s">
        <v>162</v>
      </c>
      <c r="J8" s="210" t="s">
        <v>161</v>
      </c>
      <c r="K8" s="208" t="s">
        <v>37</v>
      </c>
      <c r="L8" s="51" t="s">
        <v>35</v>
      </c>
      <c r="O8" s="213" t="s">
        <v>164</v>
      </c>
      <c r="P8" s="213" t="s">
        <v>165</v>
      </c>
    </row>
    <row r="9" spans="1:16">
      <c r="B9" s="105">
        <v>1</v>
      </c>
      <c r="C9" s="110" t="s">
        <v>40</v>
      </c>
      <c r="D9" s="110" t="s">
        <v>84</v>
      </c>
      <c r="E9" s="200">
        <v>20</v>
      </c>
      <c r="F9" s="203">
        <v>2800000</v>
      </c>
      <c r="G9" s="121">
        <f t="shared" ref="G9:G14" si="0">ROUNDDOWN(F9/5*4,-3)</f>
        <v>2240000</v>
      </c>
      <c r="H9" s="206" t="s">
        <v>30</v>
      </c>
      <c r="I9" s="206" t="s">
        <v>30</v>
      </c>
      <c r="J9" s="206"/>
      <c r="K9" s="211">
        <f t="shared" ref="K9:K23" si="1">(MAX(O9,P9))</f>
        <v>2550000</v>
      </c>
      <c r="L9" s="211">
        <f>(MIN(G9,K9))+COUNTIF(K9,"〇")*50000</f>
        <v>2240000</v>
      </c>
      <c r="O9" s="214">
        <f t="shared" ref="O9:O23" si="2">IF(ISBLANK(E9),0,IF(ROUND(E9,0)&lt;=10,1000000,IF(ROUND(E9,0)&lt;=20,1500000,IF(ROUND(E9,0)&lt;=30,2000000,IF(ROUND(E9,0)&gt;=31,2500000,0)))))+COUNTIF(I9,"○")*50000+COUNTIF(J9,"○")*150000</f>
        <v>1550000</v>
      </c>
      <c r="P9" s="214">
        <f t="shared" ref="P9:P23" si="3">COUNTIF(H9,"○")*2500000+COUNTIF(I9,"○")*50000+COUNTIF(J9,"○")*150000</f>
        <v>2550000</v>
      </c>
    </row>
    <row r="10" spans="1:16">
      <c r="B10" s="105">
        <v>2</v>
      </c>
      <c r="C10" s="111" t="s">
        <v>48</v>
      </c>
      <c r="D10" s="110" t="s">
        <v>117</v>
      </c>
      <c r="E10" s="200">
        <v>15</v>
      </c>
      <c r="F10" s="204">
        <v>4000000</v>
      </c>
      <c r="G10" s="121">
        <f t="shared" si="0"/>
        <v>3200000</v>
      </c>
      <c r="H10" s="206"/>
      <c r="I10" s="206" t="s">
        <v>30</v>
      </c>
      <c r="J10" s="206" t="s">
        <v>30</v>
      </c>
      <c r="K10" s="211">
        <f t="shared" si="1"/>
        <v>1700000</v>
      </c>
      <c r="L10" s="211">
        <f>(MIN(G10,K10))+COUNTIF(K10,"〇")*50000</f>
        <v>1700000</v>
      </c>
      <c r="O10" s="214">
        <f t="shared" si="2"/>
        <v>1700000</v>
      </c>
      <c r="P10" s="214">
        <f t="shared" si="3"/>
        <v>200000</v>
      </c>
    </row>
    <row r="11" spans="1:16">
      <c r="B11" s="105">
        <v>3</v>
      </c>
      <c r="C11" s="111" t="s">
        <v>44</v>
      </c>
      <c r="D11" s="110" t="s">
        <v>103</v>
      </c>
      <c r="E11" s="200">
        <v>22</v>
      </c>
      <c r="F11" s="204">
        <v>3000000</v>
      </c>
      <c r="G11" s="121">
        <f t="shared" si="0"/>
        <v>2400000</v>
      </c>
      <c r="H11" s="206"/>
      <c r="I11" s="206"/>
      <c r="J11" s="206"/>
      <c r="K11" s="211">
        <f t="shared" si="1"/>
        <v>2000000</v>
      </c>
      <c r="L11" s="211">
        <f>(MIN(G11,K11))+COUNTIF(K11,"〇")*50000</f>
        <v>2000000</v>
      </c>
      <c r="O11" s="214">
        <f t="shared" si="2"/>
        <v>2000000</v>
      </c>
      <c r="P11" s="214">
        <f t="shared" si="3"/>
        <v>0</v>
      </c>
    </row>
    <row r="12" spans="1:16">
      <c r="B12" s="105">
        <v>4</v>
      </c>
      <c r="C12" s="111"/>
      <c r="D12" s="110"/>
      <c r="E12" s="201"/>
      <c r="F12" s="204"/>
      <c r="G12" s="121">
        <f t="shared" si="0"/>
        <v>0</v>
      </c>
      <c r="H12" s="206"/>
      <c r="I12" s="206"/>
      <c r="J12" s="206"/>
      <c r="K12" s="211">
        <f t="shared" si="1"/>
        <v>0</v>
      </c>
      <c r="L12" s="211">
        <f>(MIN(G12,K12))+COUNTIF(K12,"〇")*50000</f>
        <v>0</v>
      </c>
      <c r="O12" s="214">
        <f t="shared" si="2"/>
        <v>0</v>
      </c>
      <c r="P12" s="214">
        <f t="shared" si="3"/>
        <v>0</v>
      </c>
    </row>
    <row r="13" spans="1:16">
      <c r="B13" s="105">
        <v>5</v>
      </c>
      <c r="C13" s="111"/>
      <c r="D13" s="110"/>
      <c r="E13" s="110"/>
      <c r="F13" s="204"/>
      <c r="G13" s="121">
        <f t="shared" si="0"/>
        <v>0</v>
      </c>
      <c r="H13" s="207"/>
      <c r="I13" s="207"/>
      <c r="J13" s="207"/>
      <c r="K13" s="211">
        <f t="shared" si="1"/>
        <v>0</v>
      </c>
      <c r="L13" s="211">
        <f>(MIN(G13,K13))+COUNTIF(K13,"〇")*50000</f>
        <v>0</v>
      </c>
      <c r="O13" s="214">
        <f t="shared" si="2"/>
        <v>0</v>
      </c>
      <c r="P13" s="214">
        <f t="shared" si="3"/>
        <v>0</v>
      </c>
    </row>
    <row r="14" spans="1:16">
      <c r="B14" s="105">
        <v>6</v>
      </c>
      <c r="C14" s="111"/>
      <c r="D14" s="110"/>
      <c r="E14" s="110"/>
      <c r="F14" s="204"/>
      <c r="G14" s="121">
        <f t="shared" si="0"/>
        <v>0</v>
      </c>
      <c r="H14" s="207"/>
      <c r="I14" s="207"/>
      <c r="J14" s="207"/>
      <c r="K14" s="211">
        <f t="shared" si="1"/>
        <v>0</v>
      </c>
      <c r="L14" s="211">
        <f t="shared" ref="L14:L23" si="4">(MAX(H14,J14))+COUNTIF(K14,"〇")*50000</f>
        <v>0</v>
      </c>
      <c r="O14" s="214">
        <f t="shared" si="2"/>
        <v>0</v>
      </c>
      <c r="P14" s="214">
        <f t="shared" si="3"/>
        <v>0</v>
      </c>
    </row>
    <row r="15" spans="1:16">
      <c r="B15" s="105">
        <v>7</v>
      </c>
      <c r="C15" s="111"/>
      <c r="D15" s="110"/>
      <c r="E15" s="110"/>
      <c r="F15" s="204"/>
      <c r="G15" s="121">
        <f t="shared" ref="G15:G23" si="5">ROUNDDOWN(F15/4*3,-3)</f>
        <v>0</v>
      </c>
      <c r="H15" s="207"/>
      <c r="I15" s="207"/>
      <c r="J15" s="207"/>
      <c r="K15" s="211">
        <f t="shared" si="1"/>
        <v>0</v>
      </c>
      <c r="L15" s="211">
        <f t="shared" si="4"/>
        <v>0</v>
      </c>
      <c r="O15" s="214">
        <f t="shared" si="2"/>
        <v>0</v>
      </c>
      <c r="P15" s="214">
        <f t="shared" si="3"/>
        <v>0</v>
      </c>
    </row>
    <row r="16" spans="1:16">
      <c r="B16" s="105">
        <v>8</v>
      </c>
      <c r="C16" s="111"/>
      <c r="D16" s="110"/>
      <c r="E16" s="110"/>
      <c r="F16" s="204"/>
      <c r="G16" s="121">
        <f t="shared" si="5"/>
        <v>0</v>
      </c>
      <c r="H16" s="207"/>
      <c r="I16" s="207"/>
      <c r="J16" s="207"/>
      <c r="K16" s="211">
        <f t="shared" si="1"/>
        <v>0</v>
      </c>
      <c r="L16" s="211">
        <f t="shared" si="4"/>
        <v>0</v>
      </c>
      <c r="O16" s="214">
        <f t="shared" si="2"/>
        <v>0</v>
      </c>
      <c r="P16" s="214">
        <f t="shared" si="3"/>
        <v>0</v>
      </c>
    </row>
    <row r="17" spans="1:16">
      <c r="B17" s="105">
        <v>9</v>
      </c>
      <c r="C17" s="111"/>
      <c r="D17" s="110"/>
      <c r="E17" s="110"/>
      <c r="F17" s="204"/>
      <c r="G17" s="121">
        <f t="shared" si="5"/>
        <v>0</v>
      </c>
      <c r="H17" s="207"/>
      <c r="I17" s="207"/>
      <c r="J17" s="207"/>
      <c r="K17" s="211">
        <f t="shared" si="1"/>
        <v>0</v>
      </c>
      <c r="L17" s="211">
        <f t="shared" si="4"/>
        <v>0</v>
      </c>
      <c r="O17" s="214">
        <f t="shared" si="2"/>
        <v>0</v>
      </c>
      <c r="P17" s="214">
        <f t="shared" si="3"/>
        <v>0</v>
      </c>
    </row>
    <row r="18" spans="1:16">
      <c r="B18" s="105">
        <v>10</v>
      </c>
      <c r="C18" s="111"/>
      <c r="D18" s="110"/>
      <c r="E18" s="110"/>
      <c r="F18" s="204"/>
      <c r="G18" s="121">
        <f t="shared" si="5"/>
        <v>0</v>
      </c>
      <c r="H18" s="207"/>
      <c r="I18" s="207"/>
      <c r="J18" s="207"/>
      <c r="K18" s="211">
        <f t="shared" si="1"/>
        <v>0</v>
      </c>
      <c r="L18" s="211">
        <f t="shared" si="4"/>
        <v>0</v>
      </c>
      <c r="O18" s="214">
        <f t="shared" si="2"/>
        <v>0</v>
      </c>
      <c r="P18" s="214">
        <f t="shared" si="3"/>
        <v>0</v>
      </c>
    </row>
    <row r="19" spans="1:16">
      <c r="B19" s="105">
        <v>11</v>
      </c>
      <c r="C19" s="111"/>
      <c r="D19" s="110"/>
      <c r="E19" s="110"/>
      <c r="F19" s="204"/>
      <c r="G19" s="121">
        <f t="shared" si="5"/>
        <v>0</v>
      </c>
      <c r="H19" s="207"/>
      <c r="I19" s="207"/>
      <c r="J19" s="207"/>
      <c r="K19" s="211">
        <f t="shared" si="1"/>
        <v>0</v>
      </c>
      <c r="L19" s="211">
        <f t="shared" si="4"/>
        <v>0</v>
      </c>
      <c r="O19" s="214">
        <f t="shared" si="2"/>
        <v>0</v>
      </c>
      <c r="P19" s="214">
        <f t="shared" si="3"/>
        <v>0</v>
      </c>
    </row>
    <row r="20" spans="1:16">
      <c r="B20" s="105">
        <v>12</v>
      </c>
      <c r="C20" s="111"/>
      <c r="D20" s="110"/>
      <c r="E20" s="110"/>
      <c r="F20" s="204"/>
      <c r="G20" s="121">
        <f t="shared" si="5"/>
        <v>0</v>
      </c>
      <c r="H20" s="207"/>
      <c r="I20" s="207"/>
      <c r="J20" s="207"/>
      <c r="K20" s="211">
        <f t="shared" si="1"/>
        <v>0</v>
      </c>
      <c r="L20" s="211">
        <f t="shared" si="4"/>
        <v>0</v>
      </c>
      <c r="O20" s="214">
        <f t="shared" si="2"/>
        <v>0</v>
      </c>
      <c r="P20" s="214">
        <f t="shared" si="3"/>
        <v>0</v>
      </c>
    </row>
    <row r="21" spans="1:16">
      <c r="B21" s="105">
        <v>13</v>
      </c>
      <c r="C21" s="111"/>
      <c r="D21" s="110"/>
      <c r="E21" s="110"/>
      <c r="F21" s="204"/>
      <c r="G21" s="121">
        <f t="shared" si="5"/>
        <v>0</v>
      </c>
      <c r="H21" s="207"/>
      <c r="I21" s="207"/>
      <c r="J21" s="207"/>
      <c r="K21" s="211">
        <f t="shared" si="1"/>
        <v>0</v>
      </c>
      <c r="L21" s="211">
        <f t="shared" si="4"/>
        <v>0</v>
      </c>
      <c r="O21" s="214">
        <f t="shared" si="2"/>
        <v>0</v>
      </c>
      <c r="P21" s="214">
        <f t="shared" si="3"/>
        <v>0</v>
      </c>
    </row>
    <row r="22" spans="1:16">
      <c r="B22" s="105">
        <v>14</v>
      </c>
      <c r="C22" s="111"/>
      <c r="D22" s="110"/>
      <c r="E22" s="110"/>
      <c r="F22" s="204"/>
      <c r="G22" s="121">
        <f t="shared" si="5"/>
        <v>0</v>
      </c>
      <c r="H22" s="207"/>
      <c r="I22" s="207"/>
      <c r="J22" s="207"/>
      <c r="K22" s="211">
        <f t="shared" si="1"/>
        <v>0</v>
      </c>
      <c r="L22" s="211">
        <f t="shared" si="4"/>
        <v>0</v>
      </c>
      <c r="O22" s="214">
        <f t="shared" si="2"/>
        <v>0</v>
      </c>
      <c r="P22" s="214">
        <f t="shared" si="3"/>
        <v>0</v>
      </c>
    </row>
    <row r="23" spans="1:16" ht="19.5">
      <c r="B23" s="196">
        <v>15</v>
      </c>
      <c r="C23" s="198"/>
      <c r="D23" s="110"/>
      <c r="E23" s="202"/>
      <c r="F23" s="203"/>
      <c r="G23" s="121">
        <f t="shared" si="5"/>
        <v>0</v>
      </c>
      <c r="H23" s="207"/>
      <c r="I23" s="207"/>
      <c r="J23" s="207"/>
      <c r="K23" s="211">
        <f t="shared" si="1"/>
        <v>0</v>
      </c>
      <c r="L23" s="211">
        <f t="shared" si="4"/>
        <v>0</v>
      </c>
      <c r="O23" s="214">
        <f t="shared" si="2"/>
        <v>0</v>
      </c>
      <c r="P23" s="214">
        <f t="shared" si="3"/>
        <v>0</v>
      </c>
    </row>
    <row r="24" spans="1:16" ht="19.5">
      <c r="B24" s="106" t="s">
        <v>18</v>
      </c>
      <c r="C24" s="112"/>
      <c r="D24" s="112"/>
      <c r="E24" s="112"/>
      <c r="F24" s="112"/>
      <c r="G24" s="112"/>
      <c r="H24" s="112"/>
      <c r="I24" s="112"/>
      <c r="J24" s="112"/>
      <c r="K24" s="112"/>
      <c r="L24" s="212">
        <f>SUM(L9:L23)</f>
        <v>5940000</v>
      </c>
    </row>
    <row r="25" spans="1:16">
      <c r="G25" s="33"/>
    </row>
    <row r="30" spans="1:16">
      <c r="A30" s="103"/>
    </row>
    <row r="31" spans="1:16">
      <c r="A31" s="103"/>
      <c r="E31" s="116"/>
    </row>
  </sheetData>
  <sheetProtection password="CC2F" sheet="1" objects="1" scenarios="1"/>
  <mergeCells count="7">
    <mergeCell ref="A1:B1"/>
    <mergeCell ref="C1:L1"/>
    <mergeCell ref="K3:L3"/>
    <mergeCell ref="K4:L4"/>
    <mergeCell ref="K5:L5"/>
    <mergeCell ref="K6:L6"/>
    <mergeCell ref="B24:K24"/>
  </mergeCells>
  <phoneticPr fontId="2"/>
  <conditionalFormatting sqref="H9:K23">
    <cfRule type="cellIs" dxfId="15" priority="1" operator="equal">
      <formula>0</formula>
    </cfRule>
  </conditionalFormatting>
  <conditionalFormatting sqref="L9:L23">
    <cfRule type="cellIs" dxfId="14" priority="7" operator="equal">
      <formula>0</formula>
    </cfRule>
  </conditionalFormatting>
  <dataValidations count="1">
    <dataValidation type="list" allowBlank="1" showDropDown="0" showInputMessage="1" showErrorMessage="1" sqref="H9:J23">
      <formula1>"○"</formula1>
    </dataValidation>
  </dataValidations>
  <hyperlinks>
    <hyperlink ref="K6" r:id="rId1"/>
  </hyperlinks>
  <printOptions horizontalCentered="1" verticalCentered="1"/>
  <pageMargins left="0.7" right="0.7" top="0.75" bottom="0.75" header="0.3" footer="0.3"/>
  <pageSetup paperSize="9" scale="45" fitToWidth="1" fitToHeight="1" orientation="portrait" usePrinterDefaults="1" r:id="rId2"/>
  <drawing r:id="rId3"/>
  <legacyDrawing r:id="rId4"/>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選択肢!$E$2:$E$5</xm:f>
          </x14:formula1>
          <xm:sqref>E13:E23</xm:sqref>
        </x14:dataValidation>
        <x14:dataValidation type="list" allowBlank="1" showDropDown="0" showInputMessage="1" showErrorMessage="1">
          <x14:formula1>
            <xm:f>選択肢!$A$2:$A$64</xm:f>
          </x14:formula1>
          <xm:sqref>D9:D23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E69A"/>
    <pageSetUpPr fitToPage="1"/>
  </sheetPr>
  <dimension ref="A1:P56"/>
  <sheetViews>
    <sheetView view="pageBreakPreview" zoomScaleSheetLayoutView="100" workbookViewId="0">
      <pane ySplit="1" topLeftCell="A2" activePane="bottomLeft" state="frozen"/>
      <selection pane="bottomLeft" activeCell="I42" sqref="I42:I46"/>
    </sheetView>
  </sheetViews>
  <sheetFormatPr defaultColWidth="9" defaultRowHeight="18.75"/>
  <cols>
    <col min="1" max="1" width="3.625" style="1" customWidth="1"/>
    <col min="2" max="2" width="6.5" style="1" customWidth="1"/>
    <col min="3" max="3" width="17.08203125" style="1" customWidth="1"/>
    <col min="4" max="4" width="35.625" style="30" customWidth="1"/>
    <col min="5" max="5" width="8.5" style="31" customWidth="1"/>
    <col min="6" max="6" width="8.5" style="1" customWidth="1"/>
    <col min="7" max="7" width="20.69921875" style="1" customWidth="1"/>
    <col min="8" max="9" width="15.625" style="32" customWidth="1"/>
    <col min="10" max="11" width="15.625" style="1" customWidth="1"/>
    <col min="12" max="12" width="6.796875" style="1" customWidth="1"/>
    <col min="13" max="13" width="15.625" style="1" customWidth="1"/>
    <col min="14" max="14" width="3.625" style="1" customWidth="1"/>
    <col min="15" max="16" width="9.625" style="1" bestFit="1" customWidth="1"/>
    <col min="17" max="16384" width="9" style="1"/>
  </cols>
  <sheetData>
    <row r="1" spans="1:13" ht="35.25" customHeight="1">
      <c r="A1" s="133" t="s">
        <v>60</v>
      </c>
      <c r="B1" s="139"/>
      <c r="C1" s="139"/>
      <c r="D1" s="139"/>
      <c r="E1" s="139"/>
      <c r="F1" s="139"/>
      <c r="G1" s="139"/>
      <c r="H1" s="139"/>
      <c r="I1" s="139"/>
      <c r="J1" s="139"/>
      <c r="K1" s="139"/>
      <c r="L1" s="139"/>
      <c r="M1" s="139"/>
    </row>
    <row r="2" spans="1:13" s="1" customFormat="1">
      <c r="A2" s="134"/>
      <c r="B2" s="134"/>
      <c r="C2" s="134"/>
      <c r="D2" s="134"/>
      <c r="E2" s="134"/>
      <c r="F2" s="134"/>
      <c r="G2" s="134"/>
      <c r="H2" s="134"/>
      <c r="I2" s="134"/>
      <c r="J2" s="134"/>
      <c r="K2" s="134"/>
      <c r="L2" s="134"/>
      <c r="M2" s="134"/>
    </row>
    <row r="3" spans="1:13" ht="19.2" customHeight="1">
      <c r="A3" s="135"/>
      <c r="B3" s="135" t="s">
        <v>50</v>
      </c>
      <c r="C3" s="153"/>
      <c r="D3" s="153"/>
      <c r="E3" s="153"/>
      <c r="F3" s="153"/>
      <c r="G3" s="153"/>
      <c r="H3" s="153"/>
      <c r="I3" s="153"/>
      <c r="J3" s="153"/>
      <c r="K3" s="153"/>
      <c r="L3" s="153"/>
      <c r="M3" s="153"/>
    </row>
    <row r="4" spans="1:13" s="1" customFormat="1" ht="74.25" customHeight="1">
      <c r="A4" s="136"/>
      <c r="B4" s="140" t="s">
        <v>51</v>
      </c>
      <c r="C4" s="154"/>
      <c r="D4" s="154"/>
      <c r="E4" s="154"/>
      <c r="F4" s="154"/>
      <c r="G4" s="154"/>
      <c r="H4" s="222"/>
      <c r="I4" s="222"/>
      <c r="J4" s="222"/>
      <c r="K4" s="154"/>
      <c r="L4" s="154"/>
      <c r="M4" s="183"/>
    </row>
    <row r="5" spans="1:13" s="1" customFormat="1">
      <c r="A5" s="137"/>
      <c r="B5" s="11"/>
      <c r="C5" s="11"/>
      <c r="D5" s="11"/>
      <c r="E5" s="11"/>
      <c r="F5" s="11"/>
      <c r="G5" s="11"/>
      <c r="H5" s="223"/>
      <c r="I5" s="223"/>
      <c r="J5" s="223"/>
      <c r="K5" s="11"/>
      <c r="L5" s="141"/>
      <c r="M5" s="141"/>
    </row>
    <row r="6" spans="1:13" s="1" customFormat="1" ht="19.5">
      <c r="A6" s="137"/>
      <c r="B6" s="215" t="s">
        <v>11</v>
      </c>
      <c r="C6" s="11"/>
      <c r="D6" s="220"/>
      <c r="E6" s="11"/>
      <c r="F6" s="11"/>
      <c r="G6" s="11"/>
      <c r="H6" s="223"/>
      <c r="I6" s="223"/>
      <c r="J6" s="223"/>
      <c r="K6" s="11"/>
      <c r="L6" s="141"/>
      <c r="M6" s="141"/>
    </row>
    <row r="7" spans="1:13" s="1" customFormat="1" ht="61.5" customHeight="1">
      <c r="A7" s="137"/>
      <c r="B7" s="140" t="s">
        <v>166</v>
      </c>
      <c r="C7" s="154"/>
      <c r="D7" s="154"/>
      <c r="E7" s="154"/>
      <c r="F7" s="154"/>
      <c r="G7" s="154"/>
      <c r="H7" s="154"/>
      <c r="I7" s="154"/>
      <c r="J7" s="154"/>
      <c r="K7" s="154"/>
      <c r="L7" s="154"/>
      <c r="M7" s="183"/>
    </row>
    <row r="8" spans="1:13" s="1" customFormat="1" ht="60.75" customHeight="1">
      <c r="A8" s="137"/>
      <c r="B8" s="143" t="s">
        <v>70</v>
      </c>
      <c r="C8" s="154"/>
      <c r="D8" s="154"/>
      <c r="E8" s="154"/>
      <c r="F8" s="154"/>
      <c r="G8" s="154"/>
      <c r="H8" s="154"/>
      <c r="I8" s="154"/>
      <c r="J8" s="154"/>
      <c r="K8" s="154"/>
      <c r="L8" s="154"/>
      <c r="M8" s="183"/>
    </row>
    <row r="9" spans="1:13" s="1" customFormat="1" ht="57.75" customHeight="1">
      <c r="A9" s="137"/>
      <c r="B9" s="143" t="s">
        <v>169</v>
      </c>
      <c r="C9" s="154"/>
      <c r="D9" s="154"/>
      <c r="E9" s="154"/>
      <c r="F9" s="154"/>
      <c r="G9" s="154"/>
      <c r="H9" s="154"/>
      <c r="I9" s="154"/>
      <c r="J9" s="154"/>
      <c r="K9" s="154"/>
      <c r="L9" s="154"/>
      <c r="M9" s="183"/>
    </row>
    <row r="10" spans="1:13" s="1" customFormat="1" ht="50" customHeight="1">
      <c r="A10" s="137"/>
      <c r="B10" s="143" t="s">
        <v>167</v>
      </c>
      <c r="C10" s="154"/>
      <c r="D10" s="154"/>
      <c r="E10" s="154"/>
      <c r="F10" s="154"/>
      <c r="G10" s="154"/>
      <c r="H10" s="154"/>
      <c r="I10" s="154"/>
      <c r="J10" s="154"/>
      <c r="K10" s="154"/>
      <c r="L10" s="154"/>
      <c r="M10" s="183"/>
    </row>
    <row r="11" spans="1:13" s="1" customFormat="1" ht="16.8" customHeight="1">
      <c r="A11" s="137"/>
      <c r="B11" s="11"/>
      <c r="C11" s="11"/>
      <c r="D11" s="11"/>
      <c r="E11" s="11"/>
      <c r="F11" s="11"/>
      <c r="G11" s="11"/>
      <c r="H11" s="223"/>
      <c r="I11" s="223"/>
      <c r="J11" s="223"/>
      <c r="K11" s="11"/>
      <c r="L11" s="234"/>
      <c r="M11" s="243"/>
    </row>
    <row r="12" spans="1:13">
      <c r="K12" s="80" t="s">
        <v>25</v>
      </c>
      <c r="L12" s="85">
        <f>'【R9要望額調査について】　※要確認'!E5</f>
        <v>0</v>
      </c>
      <c r="M12" s="95"/>
    </row>
    <row r="13" spans="1:13">
      <c r="B13" s="1" t="s">
        <v>53</v>
      </c>
      <c r="K13" s="80" t="s">
        <v>15</v>
      </c>
      <c r="L13" s="85">
        <f>'【R9要望額調査について】　※要確認'!E6</f>
        <v>0</v>
      </c>
      <c r="M13" s="95"/>
    </row>
    <row r="14" spans="1:13">
      <c r="A14" s="31"/>
      <c r="B14" s="145"/>
      <c r="C14" s="157" t="s">
        <v>1</v>
      </c>
      <c r="K14" s="80" t="s">
        <v>2</v>
      </c>
      <c r="L14" s="85">
        <f>'【R9要望額調査について】　※要確認'!E7</f>
        <v>0</v>
      </c>
      <c r="M14" s="95"/>
    </row>
    <row r="15" spans="1:13">
      <c r="A15" s="31"/>
      <c r="B15" s="146"/>
      <c r="C15" s="157" t="s">
        <v>20</v>
      </c>
      <c r="K15" s="80" t="s">
        <v>32</v>
      </c>
      <c r="L15" s="85">
        <f>'【R9要望額調査について】　※要確認'!E8</f>
        <v>0</v>
      </c>
      <c r="M15" s="95"/>
    </row>
    <row r="17" spans="2:16" ht="53.5" customHeight="1">
      <c r="B17" s="148" t="s">
        <v>23</v>
      </c>
      <c r="C17" s="158" t="s">
        <v>10</v>
      </c>
      <c r="D17" s="148" t="s">
        <v>26</v>
      </c>
      <c r="E17" s="148" t="s">
        <v>47</v>
      </c>
      <c r="F17" s="148" t="s">
        <v>13</v>
      </c>
      <c r="G17" s="163" t="s">
        <v>34</v>
      </c>
      <c r="H17" s="165" t="s">
        <v>39</v>
      </c>
      <c r="I17" s="165" t="s">
        <v>171</v>
      </c>
      <c r="J17" s="175" t="s">
        <v>161</v>
      </c>
      <c r="K17" s="148" t="s">
        <v>33</v>
      </c>
      <c r="L17" s="235" t="s">
        <v>31</v>
      </c>
      <c r="M17" s="244" t="s">
        <v>0</v>
      </c>
    </row>
    <row r="18" spans="2:16">
      <c r="B18" s="150">
        <v>1</v>
      </c>
      <c r="C18" s="218"/>
      <c r="D18" s="60"/>
      <c r="E18" s="164"/>
      <c r="F18" s="164"/>
      <c r="G18" s="60"/>
      <c r="H18" s="166">
        <v>0</v>
      </c>
      <c r="I18" s="224">
        <f>ROUNDDOWN(H18/5*4,-3)</f>
        <v>0</v>
      </c>
      <c r="J18" s="225"/>
      <c r="K18" s="225"/>
      <c r="L18" s="87"/>
      <c r="M18" s="245">
        <f>I18*L18</f>
        <v>0</v>
      </c>
    </row>
    <row r="19" spans="2:16">
      <c r="B19" s="216"/>
      <c r="C19" s="218"/>
      <c r="D19" s="60"/>
      <c r="E19" s="164"/>
      <c r="F19" s="164"/>
      <c r="G19" s="60"/>
      <c r="H19" s="166">
        <v>0</v>
      </c>
      <c r="I19" s="224">
        <f>ROUNDDOWN(H19/5*4,-3)</f>
        <v>0</v>
      </c>
      <c r="J19" s="225"/>
      <c r="K19" s="225"/>
      <c r="L19" s="87"/>
      <c r="M19" s="245">
        <f>I19*L19</f>
        <v>0</v>
      </c>
    </row>
    <row r="20" spans="2:16">
      <c r="B20" s="216"/>
      <c r="C20" s="218"/>
      <c r="D20" s="60"/>
      <c r="E20" s="164"/>
      <c r="F20" s="164"/>
      <c r="G20" s="60"/>
      <c r="H20" s="166">
        <v>0</v>
      </c>
      <c r="I20" s="224">
        <f>ROUNDDOWN(H20/5*4,-3)</f>
        <v>0</v>
      </c>
      <c r="J20" s="225"/>
      <c r="K20" s="225"/>
      <c r="L20" s="87"/>
      <c r="M20" s="245">
        <f>I20*L20</f>
        <v>0</v>
      </c>
    </row>
    <row r="21" spans="2:16">
      <c r="B21" s="216"/>
      <c r="C21" s="218"/>
      <c r="D21" s="60"/>
      <c r="E21" s="164"/>
      <c r="F21" s="164"/>
      <c r="G21" s="60"/>
      <c r="H21" s="166">
        <v>0</v>
      </c>
      <c r="I21" s="224">
        <f>ROUNDDOWN(H21/5*4,-3)</f>
        <v>0</v>
      </c>
      <c r="J21" s="225"/>
      <c r="K21" s="225"/>
      <c r="L21" s="87"/>
      <c r="M21" s="245">
        <f>I21*L21</f>
        <v>0</v>
      </c>
    </row>
    <row r="22" spans="2:16" ht="19.5">
      <c r="B22" s="217"/>
      <c r="C22" s="219"/>
      <c r="D22" s="60"/>
      <c r="E22" s="164"/>
      <c r="F22" s="164"/>
      <c r="G22" s="221"/>
      <c r="H22" s="166">
        <v>0</v>
      </c>
      <c r="I22" s="224">
        <f>ROUNDDOWN(H22/5*4,-3)</f>
        <v>0</v>
      </c>
      <c r="J22" s="226"/>
      <c r="K22" s="228"/>
      <c r="L22" s="236"/>
      <c r="M22" s="246">
        <f>I22*L22</f>
        <v>0</v>
      </c>
    </row>
    <row r="23" spans="2:16" ht="19.5">
      <c r="B23" s="151" t="s">
        <v>18</v>
      </c>
      <c r="C23" s="161"/>
      <c r="D23" s="161"/>
      <c r="E23" s="161"/>
      <c r="F23" s="161"/>
      <c r="G23" s="161"/>
      <c r="H23" s="161"/>
      <c r="I23" s="180"/>
      <c r="J23" s="227"/>
      <c r="K23" s="229">
        <f>10000000+COUNTIF(J23,"○")*150000</f>
        <v>10000000</v>
      </c>
      <c r="L23" s="237"/>
      <c r="M23" s="247">
        <f>MIN(SUM(M18:M22),K23)</f>
        <v>0</v>
      </c>
      <c r="P23" s="252"/>
    </row>
    <row r="24" spans="2:16">
      <c r="B24" s="4"/>
      <c r="C24" s="4"/>
      <c r="D24" s="4"/>
      <c r="E24" s="4"/>
      <c r="F24" s="4"/>
      <c r="G24" s="4"/>
      <c r="H24" s="4"/>
      <c r="I24" s="4"/>
      <c r="J24" s="4"/>
      <c r="K24" s="230"/>
      <c r="L24" s="238"/>
      <c r="M24" s="248"/>
    </row>
    <row r="25" spans="2:16" ht="53.5" customHeight="1">
      <c r="B25" s="148" t="s">
        <v>23</v>
      </c>
      <c r="C25" s="158" t="s">
        <v>10</v>
      </c>
      <c r="D25" s="148" t="s">
        <v>26</v>
      </c>
      <c r="E25" s="148" t="s">
        <v>47</v>
      </c>
      <c r="F25" s="148" t="s">
        <v>13</v>
      </c>
      <c r="G25" s="163" t="s">
        <v>34</v>
      </c>
      <c r="H25" s="165" t="s">
        <v>39</v>
      </c>
      <c r="I25" s="165" t="s">
        <v>155</v>
      </c>
      <c r="J25" s="175" t="s">
        <v>161</v>
      </c>
      <c r="K25" s="148" t="s">
        <v>33</v>
      </c>
      <c r="L25" s="235" t="s">
        <v>31</v>
      </c>
      <c r="M25" s="244" t="s">
        <v>0</v>
      </c>
    </row>
    <row r="26" spans="2:16">
      <c r="B26" s="150">
        <v>2</v>
      </c>
      <c r="C26" s="218"/>
      <c r="D26" s="60"/>
      <c r="E26" s="164"/>
      <c r="F26" s="164"/>
      <c r="G26" s="60"/>
      <c r="H26" s="166">
        <v>0</v>
      </c>
      <c r="I26" s="224">
        <f>ROUNDDOWN(H26/5*4,-3)</f>
        <v>0</v>
      </c>
      <c r="J26" s="225"/>
      <c r="K26" s="225"/>
      <c r="L26" s="87"/>
      <c r="M26" s="245">
        <f>I26*L26</f>
        <v>0</v>
      </c>
    </row>
    <row r="27" spans="2:16">
      <c r="B27" s="216"/>
      <c r="C27" s="218"/>
      <c r="D27" s="60"/>
      <c r="E27" s="164"/>
      <c r="F27" s="164"/>
      <c r="G27" s="60"/>
      <c r="H27" s="166">
        <v>0</v>
      </c>
      <c r="I27" s="224">
        <f>ROUNDDOWN(H27/5*4,-3)</f>
        <v>0</v>
      </c>
      <c r="J27" s="225"/>
      <c r="K27" s="225"/>
      <c r="L27" s="87"/>
      <c r="M27" s="245">
        <f>I27*L27</f>
        <v>0</v>
      </c>
    </row>
    <row r="28" spans="2:16">
      <c r="B28" s="216"/>
      <c r="C28" s="218"/>
      <c r="D28" s="60"/>
      <c r="E28" s="164"/>
      <c r="F28" s="164"/>
      <c r="G28" s="60"/>
      <c r="H28" s="166">
        <v>0</v>
      </c>
      <c r="I28" s="224">
        <f>ROUNDDOWN(H28/5*4,-3)</f>
        <v>0</v>
      </c>
      <c r="J28" s="225"/>
      <c r="K28" s="225"/>
      <c r="L28" s="87"/>
      <c r="M28" s="245">
        <f>I28*L28</f>
        <v>0</v>
      </c>
    </row>
    <row r="29" spans="2:16">
      <c r="B29" s="216"/>
      <c r="C29" s="218"/>
      <c r="D29" s="60"/>
      <c r="E29" s="164"/>
      <c r="F29" s="164"/>
      <c r="G29" s="60"/>
      <c r="H29" s="166">
        <v>0</v>
      </c>
      <c r="I29" s="224">
        <f>ROUNDDOWN(H29/5*4,-3)</f>
        <v>0</v>
      </c>
      <c r="J29" s="225"/>
      <c r="K29" s="225"/>
      <c r="L29" s="87"/>
      <c r="M29" s="245">
        <f>I29*L29</f>
        <v>0</v>
      </c>
    </row>
    <row r="30" spans="2:16" ht="19.5">
      <c r="B30" s="217"/>
      <c r="C30" s="219"/>
      <c r="D30" s="60"/>
      <c r="E30" s="164"/>
      <c r="F30" s="164"/>
      <c r="G30" s="221"/>
      <c r="H30" s="166">
        <v>0</v>
      </c>
      <c r="I30" s="224">
        <f>ROUNDDOWN(H30/5*4,-3)</f>
        <v>0</v>
      </c>
      <c r="J30" s="226"/>
      <c r="K30" s="228"/>
      <c r="L30" s="236"/>
      <c r="M30" s="246">
        <f>I30*L30</f>
        <v>0</v>
      </c>
    </row>
    <row r="31" spans="2:16" ht="19.5">
      <c r="B31" s="151" t="s">
        <v>18</v>
      </c>
      <c r="C31" s="161"/>
      <c r="D31" s="161"/>
      <c r="E31" s="161"/>
      <c r="F31" s="161"/>
      <c r="G31" s="161"/>
      <c r="H31" s="161"/>
      <c r="I31" s="180"/>
      <c r="J31" s="227"/>
      <c r="K31" s="229">
        <f>10000000+COUNTIF(J31,"○")*150000</f>
        <v>10000000</v>
      </c>
      <c r="L31" s="237"/>
      <c r="M31" s="247">
        <f>MIN(SUM(M26:M30),K31)</f>
        <v>0</v>
      </c>
      <c r="P31" s="252"/>
    </row>
    <row r="32" spans="2:16">
      <c r="B32" s="4"/>
      <c r="C32" s="4"/>
      <c r="D32" s="4"/>
      <c r="E32" s="4"/>
      <c r="F32" s="4"/>
      <c r="G32" s="4"/>
      <c r="H32" s="4"/>
      <c r="I32" s="4"/>
      <c r="J32" s="4"/>
      <c r="K32" s="230"/>
      <c r="L32" s="238"/>
      <c r="M32" s="248"/>
    </row>
    <row r="33" spans="2:16" ht="53.5" customHeight="1">
      <c r="B33" s="148" t="s">
        <v>23</v>
      </c>
      <c r="C33" s="158" t="s">
        <v>10</v>
      </c>
      <c r="D33" s="148" t="s">
        <v>26</v>
      </c>
      <c r="E33" s="148" t="s">
        <v>47</v>
      </c>
      <c r="F33" s="148" t="s">
        <v>13</v>
      </c>
      <c r="G33" s="163" t="s">
        <v>34</v>
      </c>
      <c r="H33" s="165" t="s">
        <v>39</v>
      </c>
      <c r="I33" s="165" t="s">
        <v>155</v>
      </c>
      <c r="J33" s="175" t="s">
        <v>161</v>
      </c>
      <c r="K33" s="148" t="s">
        <v>33</v>
      </c>
      <c r="L33" s="235" t="s">
        <v>31</v>
      </c>
      <c r="M33" s="244" t="s">
        <v>0</v>
      </c>
    </row>
    <row r="34" spans="2:16">
      <c r="B34" s="150">
        <v>3</v>
      </c>
      <c r="C34" s="218"/>
      <c r="D34" s="60"/>
      <c r="E34" s="164"/>
      <c r="F34" s="164"/>
      <c r="G34" s="60"/>
      <c r="H34" s="166">
        <v>0</v>
      </c>
      <c r="I34" s="224">
        <f>ROUNDDOWN(H34/5*4,-3)</f>
        <v>0</v>
      </c>
      <c r="J34" s="225"/>
      <c r="K34" s="225"/>
      <c r="L34" s="87"/>
      <c r="M34" s="245">
        <f>I34*L34</f>
        <v>0</v>
      </c>
    </row>
    <row r="35" spans="2:16">
      <c r="B35" s="216"/>
      <c r="C35" s="218"/>
      <c r="D35" s="60"/>
      <c r="E35" s="164"/>
      <c r="F35" s="164"/>
      <c r="G35" s="60"/>
      <c r="H35" s="166">
        <v>0</v>
      </c>
      <c r="I35" s="224">
        <f>ROUNDDOWN(H35/5*4,-3)</f>
        <v>0</v>
      </c>
      <c r="J35" s="225"/>
      <c r="K35" s="225"/>
      <c r="L35" s="87"/>
      <c r="M35" s="245">
        <f>I35*L35</f>
        <v>0</v>
      </c>
    </row>
    <row r="36" spans="2:16">
      <c r="B36" s="216"/>
      <c r="C36" s="218"/>
      <c r="D36" s="60"/>
      <c r="E36" s="164"/>
      <c r="F36" s="164"/>
      <c r="G36" s="60"/>
      <c r="H36" s="166">
        <v>0</v>
      </c>
      <c r="I36" s="224">
        <f>ROUNDDOWN(H36/5*4,-3)</f>
        <v>0</v>
      </c>
      <c r="J36" s="225"/>
      <c r="K36" s="225"/>
      <c r="L36" s="87"/>
      <c r="M36" s="245">
        <f>I36*L36</f>
        <v>0</v>
      </c>
    </row>
    <row r="37" spans="2:16">
      <c r="B37" s="216"/>
      <c r="C37" s="218"/>
      <c r="D37" s="60"/>
      <c r="E37" s="164"/>
      <c r="F37" s="164"/>
      <c r="G37" s="60"/>
      <c r="H37" s="166">
        <v>0</v>
      </c>
      <c r="I37" s="224">
        <f>ROUNDDOWN(H37/5*4,-3)</f>
        <v>0</v>
      </c>
      <c r="J37" s="225"/>
      <c r="K37" s="225"/>
      <c r="L37" s="87"/>
      <c r="M37" s="245">
        <f>I37*L37</f>
        <v>0</v>
      </c>
    </row>
    <row r="38" spans="2:16" ht="19.5">
      <c r="B38" s="217"/>
      <c r="C38" s="219"/>
      <c r="D38" s="60"/>
      <c r="E38" s="164"/>
      <c r="F38" s="164"/>
      <c r="G38" s="221"/>
      <c r="H38" s="166">
        <v>0</v>
      </c>
      <c r="I38" s="224">
        <f>ROUNDDOWN(H38/5*4,-3)</f>
        <v>0</v>
      </c>
      <c r="J38" s="226"/>
      <c r="K38" s="228"/>
      <c r="L38" s="236"/>
      <c r="M38" s="246">
        <f>I38*L38</f>
        <v>0</v>
      </c>
    </row>
    <row r="39" spans="2:16" ht="19.5">
      <c r="B39" s="151" t="s">
        <v>18</v>
      </c>
      <c r="C39" s="161"/>
      <c r="D39" s="161"/>
      <c r="E39" s="161"/>
      <c r="F39" s="161"/>
      <c r="G39" s="161"/>
      <c r="H39" s="161"/>
      <c r="I39" s="180"/>
      <c r="J39" s="227"/>
      <c r="K39" s="229">
        <f>10000000+COUNTIF(J39,"○")*150000</f>
        <v>10000000</v>
      </c>
      <c r="L39" s="237"/>
      <c r="M39" s="247">
        <f>MIN(SUM(M34:M38),K39)</f>
        <v>0</v>
      </c>
      <c r="P39" s="252"/>
    </row>
    <row r="40" spans="2:16">
      <c r="B40" s="4"/>
      <c r="C40" s="4"/>
      <c r="D40" s="4"/>
      <c r="E40" s="4"/>
      <c r="F40" s="4"/>
      <c r="G40" s="4"/>
      <c r="H40" s="4"/>
      <c r="I40" s="4"/>
      <c r="J40" s="4"/>
      <c r="K40" s="230"/>
      <c r="L40" s="238"/>
      <c r="M40" s="248"/>
    </row>
    <row r="41" spans="2:16" ht="53.5" customHeight="1">
      <c r="B41" s="148" t="s">
        <v>23</v>
      </c>
      <c r="C41" s="158" t="s">
        <v>10</v>
      </c>
      <c r="D41" s="148" t="s">
        <v>26</v>
      </c>
      <c r="E41" s="148" t="s">
        <v>47</v>
      </c>
      <c r="F41" s="148" t="s">
        <v>13</v>
      </c>
      <c r="G41" s="163" t="s">
        <v>34</v>
      </c>
      <c r="H41" s="165" t="s">
        <v>39</v>
      </c>
      <c r="I41" s="165" t="s">
        <v>155</v>
      </c>
      <c r="J41" s="175" t="s">
        <v>161</v>
      </c>
      <c r="K41" s="148" t="s">
        <v>33</v>
      </c>
      <c r="L41" s="235" t="s">
        <v>31</v>
      </c>
      <c r="M41" s="244" t="s">
        <v>0</v>
      </c>
    </row>
    <row r="42" spans="2:16">
      <c r="B42" s="150">
        <v>4</v>
      </c>
      <c r="C42" s="218"/>
      <c r="D42" s="60"/>
      <c r="E42" s="164"/>
      <c r="F42" s="164"/>
      <c r="G42" s="60"/>
      <c r="H42" s="166">
        <v>0</v>
      </c>
      <c r="I42" s="224">
        <f>ROUNDDOWN(H42/5*4,-3)</f>
        <v>0</v>
      </c>
      <c r="J42" s="225"/>
      <c r="K42" s="225"/>
      <c r="L42" s="87"/>
      <c r="M42" s="245">
        <f>I42*L42</f>
        <v>0</v>
      </c>
    </row>
    <row r="43" spans="2:16">
      <c r="B43" s="216"/>
      <c r="C43" s="218"/>
      <c r="D43" s="60"/>
      <c r="E43" s="164"/>
      <c r="F43" s="164"/>
      <c r="G43" s="60"/>
      <c r="H43" s="166">
        <v>0</v>
      </c>
      <c r="I43" s="224">
        <f>ROUNDDOWN(H43/5*4,-3)</f>
        <v>0</v>
      </c>
      <c r="J43" s="225"/>
      <c r="K43" s="225"/>
      <c r="L43" s="87"/>
      <c r="M43" s="245">
        <f>I43*L43</f>
        <v>0</v>
      </c>
    </row>
    <row r="44" spans="2:16">
      <c r="B44" s="216"/>
      <c r="C44" s="218"/>
      <c r="D44" s="60"/>
      <c r="E44" s="164"/>
      <c r="F44" s="164"/>
      <c r="G44" s="60"/>
      <c r="H44" s="166">
        <v>0</v>
      </c>
      <c r="I44" s="224">
        <f>ROUNDDOWN(H44/5*4,-3)</f>
        <v>0</v>
      </c>
      <c r="J44" s="225"/>
      <c r="K44" s="225"/>
      <c r="L44" s="87"/>
      <c r="M44" s="245">
        <f>I44*L44</f>
        <v>0</v>
      </c>
    </row>
    <row r="45" spans="2:16">
      <c r="B45" s="216"/>
      <c r="C45" s="218"/>
      <c r="D45" s="60"/>
      <c r="E45" s="164"/>
      <c r="F45" s="164"/>
      <c r="G45" s="60"/>
      <c r="H45" s="166">
        <v>0</v>
      </c>
      <c r="I45" s="224">
        <f>ROUNDDOWN(H45/5*4,-3)</f>
        <v>0</v>
      </c>
      <c r="J45" s="225"/>
      <c r="K45" s="225"/>
      <c r="L45" s="87"/>
      <c r="M45" s="245">
        <f>I45*L45</f>
        <v>0</v>
      </c>
    </row>
    <row r="46" spans="2:16" ht="19.5">
      <c r="B46" s="217"/>
      <c r="C46" s="219"/>
      <c r="D46" s="60"/>
      <c r="E46" s="164"/>
      <c r="F46" s="164"/>
      <c r="G46" s="221"/>
      <c r="H46" s="166">
        <v>0</v>
      </c>
      <c r="I46" s="224">
        <f>ROUNDDOWN(H46/5*4,-3)</f>
        <v>0</v>
      </c>
      <c r="J46" s="226"/>
      <c r="K46" s="228"/>
      <c r="L46" s="236"/>
      <c r="M46" s="246">
        <f>I46*L46</f>
        <v>0</v>
      </c>
    </row>
    <row r="47" spans="2:16" ht="19.5">
      <c r="B47" s="151" t="s">
        <v>18</v>
      </c>
      <c r="C47" s="161"/>
      <c r="D47" s="161"/>
      <c r="E47" s="161"/>
      <c r="F47" s="161"/>
      <c r="G47" s="161"/>
      <c r="H47" s="161"/>
      <c r="I47" s="180"/>
      <c r="J47" s="227"/>
      <c r="K47" s="229">
        <f>10000000+COUNTIF(J47,"○")*150000</f>
        <v>10000000</v>
      </c>
      <c r="L47" s="237"/>
      <c r="M47" s="247">
        <f>MIN(SUM(M42:M46),K47)</f>
        <v>0</v>
      </c>
      <c r="P47" s="252"/>
    </row>
    <row r="48" spans="2:16">
      <c r="B48" s="4"/>
      <c r="C48" s="4"/>
      <c r="D48" s="4"/>
      <c r="E48" s="4"/>
      <c r="F48" s="4"/>
      <c r="G48" s="4"/>
      <c r="H48" s="4"/>
      <c r="I48" s="4"/>
      <c r="J48" s="4"/>
      <c r="K48" s="230"/>
      <c r="L48" s="238"/>
      <c r="M48" s="248"/>
    </row>
    <row r="49" spans="1:13" ht="19.5">
      <c r="B49" s="4"/>
      <c r="C49" s="4"/>
      <c r="D49" s="4"/>
      <c r="E49" s="4"/>
      <c r="F49" s="4"/>
      <c r="G49" s="4"/>
      <c r="H49" s="4"/>
      <c r="I49" s="4"/>
      <c r="J49" s="4"/>
      <c r="K49" s="230"/>
      <c r="L49" s="238"/>
      <c r="M49" s="248"/>
    </row>
    <row r="50" spans="1:13" ht="19.5">
      <c r="B50" s="4"/>
      <c r="C50" s="4"/>
      <c r="D50" s="4"/>
      <c r="E50" s="4"/>
      <c r="F50" s="4"/>
      <c r="G50" s="4"/>
      <c r="H50" s="4"/>
      <c r="J50" s="4"/>
      <c r="K50" s="231" t="s">
        <v>73</v>
      </c>
      <c r="L50" s="239"/>
      <c r="M50" s="249"/>
    </row>
    <row r="51" spans="1:13" ht="19.5">
      <c r="B51" s="4"/>
      <c r="C51" s="4"/>
      <c r="D51" s="4"/>
      <c r="E51" s="4"/>
      <c r="F51" s="4"/>
      <c r="G51" s="4"/>
      <c r="H51" s="4"/>
      <c r="I51" s="4"/>
      <c r="J51" s="4"/>
      <c r="K51" s="232">
        <f>M23+M31+M39+M47</f>
        <v>0</v>
      </c>
      <c r="L51" s="240"/>
      <c r="M51" s="250"/>
    </row>
    <row r="52" spans="1:13">
      <c r="B52" s="4"/>
      <c r="C52" s="4"/>
      <c r="D52" s="4"/>
      <c r="E52" s="4"/>
      <c r="F52" s="4"/>
      <c r="G52" s="4"/>
      <c r="H52" s="4"/>
      <c r="I52" s="4"/>
      <c r="J52" s="4"/>
      <c r="K52" s="233"/>
      <c r="L52" s="241"/>
      <c r="M52" s="251"/>
    </row>
    <row r="53" spans="1:13" ht="24" customHeight="1">
      <c r="A53" s="31"/>
      <c r="K53" s="176" t="s">
        <v>49</v>
      </c>
      <c r="L53" s="181"/>
      <c r="M53" s="186"/>
    </row>
    <row r="54" spans="1:13" ht="23.25" customHeight="1">
      <c r="A54" s="31"/>
      <c r="K54" s="177"/>
      <c r="L54" s="25"/>
      <c r="M54" s="187"/>
    </row>
    <row r="55" spans="1:13">
      <c r="K55" s="178"/>
      <c r="L55" s="182"/>
      <c r="M55" s="188"/>
    </row>
    <row r="56" spans="1:13">
      <c r="L56" s="242"/>
      <c r="M56" s="242"/>
    </row>
  </sheetData>
  <mergeCells count="21">
    <mergeCell ref="A1:M1"/>
    <mergeCell ref="B4:M4"/>
    <mergeCell ref="B7:M7"/>
    <mergeCell ref="B8:M8"/>
    <mergeCell ref="B9:M9"/>
    <mergeCell ref="B10:M10"/>
    <mergeCell ref="L12:M12"/>
    <mergeCell ref="L13:M13"/>
    <mergeCell ref="L14:M14"/>
    <mergeCell ref="L15:M15"/>
    <mergeCell ref="B23:I23"/>
    <mergeCell ref="B31:I31"/>
    <mergeCell ref="B39:I39"/>
    <mergeCell ref="B47:I47"/>
    <mergeCell ref="K50:M50"/>
    <mergeCell ref="K51:M51"/>
    <mergeCell ref="B18:B22"/>
    <mergeCell ref="B26:B30"/>
    <mergeCell ref="B34:B38"/>
    <mergeCell ref="B42:B46"/>
    <mergeCell ref="K53:M55"/>
  </mergeCells>
  <phoneticPr fontId="2"/>
  <conditionalFormatting sqref="J31 J39 J47">
    <cfRule type="cellIs" dxfId="13" priority="1" operator="equal">
      <formula>0</formula>
    </cfRule>
  </conditionalFormatting>
  <conditionalFormatting sqref="J23">
    <cfRule type="cellIs" dxfId="12" priority="2" operator="equal">
      <formula>0</formula>
    </cfRule>
  </conditionalFormatting>
  <conditionalFormatting sqref="M24 M32">
    <cfRule type="cellIs" dxfId="11" priority="9" operator="equal">
      <formula>0</formula>
    </cfRule>
  </conditionalFormatting>
  <conditionalFormatting sqref="M40 M48:M49">
    <cfRule type="cellIs" dxfId="10" priority="6" operator="equal">
      <formula>0</formula>
    </cfRule>
  </conditionalFormatting>
  <conditionalFormatting sqref="M52">
    <cfRule type="cellIs" dxfId="9" priority="7" operator="equal">
      <formula>0</formula>
    </cfRule>
  </conditionalFormatting>
  <dataValidations count="1">
    <dataValidation type="list" allowBlank="1" showDropDown="0" showInputMessage="1" showErrorMessage="1" sqref="J47 J39 J31 J23">
      <formula1>"○"</formula1>
    </dataValidation>
  </dataValidations>
  <printOptions horizontalCentered="1" verticalCentered="1"/>
  <pageMargins left="0.7" right="0.7" top="0.75" bottom="0.75" header="0.3" footer="0.3"/>
  <pageSetup paperSize="9" scale="42" fitToWidth="1" fitToHeight="1" orientation="portrait" usePrinterDefaults="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選択肢!$C$2:$C$8</xm:f>
          </x14:formula1>
          <xm:sqref>G43:G46 G35:G38 G27:G30 G19:G22</xm:sqref>
        </x14:dataValidation>
        <x14:dataValidation type="list" allowBlank="1" showDropDown="0" showInputMessage="1" showErrorMessage="1">
          <x14:formula1>
            <xm:f>選択肢!$A$2:$A$64</xm:f>
          </x14:formula1>
          <xm:sqref>D42:D46 D34:D38 D26:D30 D18:D22</xm:sqref>
        </x14:dataValidation>
        <x14:dataValidation type="list" allowBlank="1" showDropDown="0" showInputMessage="1" showErrorMessage="1">
          <x14:formula1>
            <xm:f>選択肢!$C$2:$C$13</xm:f>
          </x14:formula1>
          <xm:sqref>G42 G34 G26 G18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0"/>
    <pageSetUpPr fitToPage="1"/>
  </sheetPr>
  <dimension ref="A1:L47"/>
  <sheetViews>
    <sheetView view="pageBreakPreview" zoomScaleSheetLayoutView="100" workbookViewId="0">
      <selection activeCell="G17" sqref="G17"/>
    </sheetView>
  </sheetViews>
  <sheetFormatPr defaultColWidth="9" defaultRowHeight="18.75"/>
  <cols>
    <col min="1" max="1" width="6.5" style="33" customWidth="1"/>
    <col min="2" max="2" width="12.25" style="33" customWidth="1"/>
    <col min="3" max="3" width="35.625" style="63" customWidth="1"/>
    <col min="4" max="4" width="8.5" style="40" customWidth="1"/>
    <col min="5" max="5" width="8.5" style="33" customWidth="1"/>
    <col min="6" max="6" width="20.69921875" style="33" customWidth="1"/>
    <col min="7" max="7" width="15.8984375" style="70" customWidth="1"/>
    <col min="8" max="8" width="18.69921875" style="70" customWidth="1"/>
    <col min="9" max="9" width="18.69921875" style="33" customWidth="1"/>
    <col min="10" max="10" width="13.59765625" style="33" customWidth="1"/>
    <col min="11" max="11" width="6.796875" style="33" customWidth="1"/>
    <col min="12" max="12" width="17.33203125" style="33" customWidth="1"/>
    <col min="13" max="13" width="3.625" style="33" customWidth="1"/>
    <col min="14" max="16384" width="9" style="33"/>
  </cols>
  <sheetData>
    <row r="1" spans="1:12" ht="24.75">
      <c r="A1" s="193" t="s">
        <v>55</v>
      </c>
      <c r="B1" s="194"/>
      <c r="C1" s="260" t="s">
        <v>60</v>
      </c>
      <c r="D1" s="260"/>
      <c r="E1" s="260"/>
      <c r="F1" s="260"/>
      <c r="G1" s="260"/>
      <c r="H1" s="260"/>
      <c r="I1" s="260"/>
      <c r="J1" s="260"/>
      <c r="K1" s="108"/>
      <c r="L1" s="108"/>
    </row>
    <row r="2" spans="1:12" s="33" customFormat="1">
      <c r="A2" s="36"/>
      <c r="B2" s="36"/>
      <c r="C2" s="36"/>
      <c r="D2" s="36"/>
      <c r="E2" s="36"/>
      <c r="F2" s="36"/>
      <c r="G2" s="36"/>
      <c r="H2" s="36"/>
      <c r="I2" s="36"/>
      <c r="J2" s="36"/>
      <c r="K2" s="36"/>
      <c r="L2" s="36"/>
    </row>
    <row r="3" spans="1:12">
      <c r="J3" s="209" t="s">
        <v>25</v>
      </c>
      <c r="K3" s="122" t="s">
        <v>38</v>
      </c>
      <c r="L3" s="128"/>
    </row>
    <row r="4" spans="1:12">
      <c r="A4" s="33" t="s">
        <v>53</v>
      </c>
      <c r="J4" s="209" t="s">
        <v>15</v>
      </c>
      <c r="K4" s="122" t="s">
        <v>36</v>
      </c>
      <c r="L4" s="128"/>
    </row>
    <row r="5" spans="1:12">
      <c r="A5" s="49"/>
      <c r="B5" s="58" t="s">
        <v>1</v>
      </c>
      <c r="J5" s="209" t="s">
        <v>2</v>
      </c>
      <c r="K5" s="122" t="s">
        <v>45</v>
      </c>
      <c r="L5" s="128"/>
    </row>
    <row r="6" spans="1:12">
      <c r="A6" s="50"/>
      <c r="B6" s="58" t="s">
        <v>20</v>
      </c>
      <c r="J6" s="209" t="s">
        <v>32</v>
      </c>
      <c r="K6" s="123" t="s">
        <v>16</v>
      </c>
      <c r="L6" s="128"/>
    </row>
    <row r="8" spans="1:12" s="33" customFormat="1" ht="53.5" customHeight="1">
      <c r="A8" s="51" t="s">
        <v>23</v>
      </c>
      <c r="B8" s="59" t="s">
        <v>10</v>
      </c>
      <c r="C8" s="51" t="s">
        <v>26</v>
      </c>
      <c r="D8" s="51" t="s">
        <v>47</v>
      </c>
      <c r="E8" s="51" t="s">
        <v>13</v>
      </c>
      <c r="F8" s="66" t="s">
        <v>34</v>
      </c>
      <c r="G8" s="71" t="s">
        <v>173</v>
      </c>
      <c r="H8" s="71" t="s">
        <v>155</v>
      </c>
      <c r="I8" s="210" t="s">
        <v>161</v>
      </c>
      <c r="J8" s="51" t="s">
        <v>33</v>
      </c>
      <c r="K8" s="277" t="s">
        <v>31</v>
      </c>
      <c r="L8" s="288" t="s">
        <v>0</v>
      </c>
    </row>
    <row r="9" spans="1:12" s="33" customFormat="1">
      <c r="A9" s="196">
        <v>1</v>
      </c>
      <c r="B9" s="110" t="s">
        <v>40</v>
      </c>
      <c r="C9" s="110" t="s">
        <v>84</v>
      </c>
      <c r="D9" s="200">
        <v>35</v>
      </c>
      <c r="E9" s="200">
        <v>20</v>
      </c>
      <c r="F9" s="110" t="s">
        <v>156</v>
      </c>
      <c r="G9" s="261">
        <v>2550000</v>
      </c>
      <c r="H9" s="262">
        <f>ROUNDDOWN(G9/5*4,-3)</f>
        <v>2040000</v>
      </c>
      <c r="I9" s="265"/>
      <c r="J9" s="265"/>
      <c r="K9" s="125">
        <v>1</v>
      </c>
      <c r="L9" s="289">
        <f>H9*K9</f>
        <v>2040000</v>
      </c>
    </row>
    <row r="10" spans="1:12" s="33" customFormat="1">
      <c r="A10" s="253"/>
      <c r="B10" s="110" t="s">
        <v>40</v>
      </c>
      <c r="C10" s="110" t="s">
        <v>84</v>
      </c>
      <c r="D10" s="200">
        <v>35</v>
      </c>
      <c r="E10" s="200">
        <v>20</v>
      </c>
      <c r="F10" s="110" t="s">
        <v>111</v>
      </c>
      <c r="G10" s="261">
        <v>240000</v>
      </c>
      <c r="H10" s="262">
        <f>ROUNDDOWN(G10/4*3,-3)</f>
        <v>180000</v>
      </c>
      <c r="I10" s="265"/>
      <c r="J10" s="265"/>
      <c r="K10" s="125">
        <v>20</v>
      </c>
      <c r="L10" s="289">
        <f>H10*K10</f>
        <v>3600000</v>
      </c>
    </row>
    <row r="11" spans="1:12" s="33" customFormat="1">
      <c r="A11" s="253"/>
      <c r="B11" s="110" t="s">
        <v>40</v>
      </c>
      <c r="C11" s="110" t="s">
        <v>84</v>
      </c>
      <c r="D11" s="200">
        <v>35</v>
      </c>
      <c r="E11" s="200">
        <v>20</v>
      </c>
      <c r="F11" s="110" t="s">
        <v>159</v>
      </c>
      <c r="G11" s="261">
        <v>120000</v>
      </c>
      <c r="H11" s="262">
        <f>ROUNDDOWN(G11/4*3,-3)</f>
        <v>90000</v>
      </c>
      <c r="I11" s="265"/>
      <c r="J11" s="265"/>
      <c r="K11" s="125">
        <v>35</v>
      </c>
      <c r="L11" s="289">
        <f>H11*K11</f>
        <v>3150000</v>
      </c>
    </row>
    <row r="12" spans="1:12" s="33" customFormat="1">
      <c r="A12" s="253"/>
      <c r="B12" s="257"/>
      <c r="C12" s="110"/>
      <c r="D12" s="200"/>
      <c r="E12" s="200"/>
      <c r="F12" s="110"/>
      <c r="G12" s="261">
        <v>0</v>
      </c>
      <c r="H12" s="262">
        <f>ROUNDDOWN(G12/4*3,-3)</f>
        <v>0</v>
      </c>
      <c r="I12" s="265"/>
      <c r="J12" s="265"/>
      <c r="K12" s="125"/>
      <c r="L12" s="289">
        <f>H12*K12</f>
        <v>0</v>
      </c>
    </row>
    <row r="13" spans="1:12" s="33" customFormat="1" ht="19.5">
      <c r="A13" s="254"/>
      <c r="B13" s="258"/>
      <c r="C13" s="110"/>
      <c r="D13" s="200"/>
      <c r="E13" s="200"/>
      <c r="F13" s="110"/>
      <c r="G13" s="261">
        <v>0</v>
      </c>
      <c r="H13" s="263">
        <f>ROUNDDOWN(G13/4*3,-3)</f>
        <v>0</v>
      </c>
      <c r="I13" s="266"/>
      <c r="J13" s="268"/>
      <c r="K13" s="278"/>
      <c r="L13" s="290">
        <f>H13*K13</f>
        <v>0</v>
      </c>
    </row>
    <row r="14" spans="1:12" s="33" customFormat="1" ht="19.5">
      <c r="A14" s="106" t="s">
        <v>18</v>
      </c>
      <c r="B14" s="112"/>
      <c r="C14" s="112"/>
      <c r="D14" s="112"/>
      <c r="E14" s="112"/>
      <c r="F14" s="112"/>
      <c r="G14" s="112"/>
      <c r="H14" s="126"/>
      <c r="I14" s="267"/>
      <c r="J14" s="269">
        <f>10000000+COUNTIF(I14,"○")*150000</f>
        <v>10000000</v>
      </c>
      <c r="K14" s="279"/>
      <c r="L14" s="291">
        <f>MIN(SUM(L9:L13),J14)</f>
        <v>8790000</v>
      </c>
    </row>
    <row r="15" spans="1:12">
      <c r="A15" s="255"/>
      <c r="B15" s="255"/>
      <c r="C15" s="255"/>
      <c r="D15" s="255"/>
      <c r="E15" s="255"/>
      <c r="F15" s="255"/>
      <c r="G15" s="255"/>
      <c r="H15" s="255"/>
      <c r="I15" s="255"/>
      <c r="J15" s="270"/>
      <c r="K15" s="280"/>
      <c r="L15" s="292"/>
    </row>
    <row r="16" spans="1:12" ht="53.5" customHeight="1">
      <c r="A16" s="51" t="s">
        <v>23</v>
      </c>
      <c r="B16" s="59" t="s">
        <v>10</v>
      </c>
      <c r="C16" s="51" t="s">
        <v>26</v>
      </c>
      <c r="D16" s="51" t="s">
        <v>47</v>
      </c>
      <c r="E16" s="51" t="s">
        <v>13</v>
      </c>
      <c r="F16" s="66" t="s">
        <v>34</v>
      </c>
      <c r="G16" s="71" t="s">
        <v>39</v>
      </c>
      <c r="H16" s="71" t="s">
        <v>155</v>
      </c>
      <c r="I16" s="210" t="s">
        <v>161</v>
      </c>
      <c r="J16" s="51" t="s">
        <v>33</v>
      </c>
      <c r="K16" s="277" t="s">
        <v>31</v>
      </c>
      <c r="L16" s="288" t="s">
        <v>0</v>
      </c>
    </row>
    <row r="17" spans="1:12">
      <c r="A17" s="196">
        <v>2</v>
      </c>
      <c r="B17" s="111" t="s">
        <v>48</v>
      </c>
      <c r="C17" s="110" t="s">
        <v>117</v>
      </c>
      <c r="D17" s="200">
        <v>60</v>
      </c>
      <c r="E17" s="200">
        <v>15</v>
      </c>
      <c r="F17" s="110" t="s">
        <v>156</v>
      </c>
      <c r="G17" s="261">
        <v>1200000</v>
      </c>
      <c r="H17" s="262">
        <f>ROUNDDOWN(G17/5*4,-3)</f>
        <v>960000</v>
      </c>
      <c r="I17" s="265"/>
      <c r="J17" s="265"/>
      <c r="K17" s="125">
        <v>1</v>
      </c>
      <c r="L17" s="289">
        <f>H17*K17</f>
        <v>960000</v>
      </c>
    </row>
    <row r="18" spans="1:12">
      <c r="A18" s="253"/>
      <c r="B18" s="111" t="s">
        <v>48</v>
      </c>
      <c r="C18" s="110" t="s">
        <v>117</v>
      </c>
      <c r="D18" s="200">
        <v>60</v>
      </c>
      <c r="E18" s="200">
        <v>15</v>
      </c>
      <c r="F18" s="110" t="s">
        <v>156</v>
      </c>
      <c r="G18" s="261">
        <v>800000</v>
      </c>
      <c r="H18" s="262">
        <f>ROUNDDOWN(G18/4*3,-3)</f>
        <v>600000</v>
      </c>
      <c r="I18" s="265"/>
      <c r="J18" s="265"/>
      <c r="K18" s="125">
        <v>1</v>
      </c>
      <c r="L18" s="289">
        <f>H18*K18</f>
        <v>600000</v>
      </c>
    </row>
    <row r="19" spans="1:12">
      <c r="A19" s="253"/>
      <c r="B19" s="111" t="s">
        <v>48</v>
      </c>
      <c r="C19" s="110" t="s">
        <v>117</v>
      </c>
      <c r="D19" s="200">
        <v>60</v>
      </c>
      <c r="E19" s="200">
        <v>15</v>
      </c>
      <c r="F19" s="110" t="s">
        <v>111</v>
      </c>
      <c r="G19" s="261">
        <v>260000</v>
      </c>
      <c r="H19" s="262">
        <f>ROUNDDOWN(G19/4*3,-3)</f>
        <v>195000</v>
      </c>
      <c r="I19" s="265"/>
      <c r="J19" s="265"/>
      <c r="K19" s="125">
        <v>60</v>
      </c>
      <c r="L19" s="289">
        <f>H19*K19</f>
        <v>11700000</v>
      </c>
    </row>
    <row r="20" spans="1:12">
      <c r="A20" s="253"/>
      <c r="B20" s="257"/>
      <c r="C20" s="110"/>
      <c r="D20" s="200"/>
      <c r="E20" s="200"/>
      <c r="F20" s="110"/>
      <c r="G20" s="261">
        <v>0</v>
      </c>
      <c r="H20" s="262">
        <f>ROUNDDOWN(G20/4*3,-3)</f>
        <v>0</v>
      </c>
      <c r="I20" s="265"/>
      <c r="J20" s="265"/>
      <c r="K20" s="125"/>
      <c r="L20" s="289">
        <f>H20*K20</f>
        <v>0</v>
      </c>
    </row>
    <row r="21" spans="1:12" ht="19.5">
      <c r="A21" s="254"/>
      <c r="B21" s="258"/>
      <c r="C21" s="110"/>
      <c r="D21" s="200"/>
      <c r="E21" s="200"/>
      <c r="F21" s="202"/>
      <c r="G21" s="261">
        <v>0</v>
      </c>
      <c r="H21" s="263">
        <f>ROUNDDOWN(G21/4*3,-3)</f>
        <v>0</v>
      </c>
      <c r="I21" s="266"/>
      <c r="J21" s="268"/>
      <c r="K21" s="278"/>
      <c r="L21" s="290">
        <f>H21*K21</f>
        <v>0</v>
      </c>
    </row>
    <row r="22" spans="1:12" ht="19.5">
      <c r="A22" s="106" t="s">
        <v>18</v>
      </c>
      <c r="B22" s="112"/>
      <c r="C22" s="112"/>
      <c r="D22" s="112"/>
      <c r="E22" s="112"/>
      <c r="F22" s="112"/>
      <c r="G22" s="112"/>
      <c r="H22" s="126"/>
      <c r="I22" s="267" t="s">
        <v>30</v>
      </c>
      <c r="J22" s="269">
        <f>10000000+COUNTIF(I22,"○")*150000</f>
        <v>10150000</v>
      </c>
      <c r="K22" s="279"/>
      <c r="L22" s="291">
        <f>MIN(SUM(L17:L21),J22)</f>
        <v>10150000</v>
      </c>
    </row>
    <row r="23" spans="1:12">
      <c r="A23" s="255"/>
      <c r="B23" s="255"/>
      <c r="C23" s="255"/>
      <c r="D23" s="255"/>
      <c r="E23" s="255"/>
      <c r="F23" s="255"/>
      <c r="G23" s="255"/>
      <c r="H23" s="255"/>
      <c r="I23" s="255"/>
      <c r="J23" s="270"/>
      <c r="K23" s="280"/>
      <c r="L23" s="292"/>
    </row>
    <row r="24" spans="1:12" s="33" customFormat="1" ht="53.5" customHeight="1">
      <c r="A24" s="51" t="s">
        <v>23</v>
      </c>
      <c r="B24" s="59" t="s">
        <v>10</v>
      </c>
      <c r="C24" s="51" t="s">
        <v>26</v>
      </c>
      <c r="D24" s="51" t="s">
        <v>47</v>
      </c>
      <c r="E24" s="51" t="s">
        <v>13</v>
      </c>
      <c r="F24" s="66" t="s">
        <v>34</v>
      </c>
      <c r="G24" s="71" t="s">
        <v>39</v>
      </c>
      <c r="H24" s="71" t="s">
        <v>155</v>
      </c>
      <c r="I24" s="210" t="s">
        <v>161</v>
      </c>
      <c r="J24" s="51" t="s">
        <v>33</v>
      </c>
      <c r="K24" s="277" t="s">
        <v>31</v>
      </c>
      <c r="L24" s="288" t="s">
        <v>0</v>
      </c>
    </row>
    <row r="25" spans="1:12" s="33" customFormat="1">
      <c r="A25" s="196">
        <v>1</v>
      </c>
      <c r="B25" s="111" t="s">
        <v>44</v>
      </c>
      <c r="C25" s="110" t="s">
        <v>103</v>
      </c>
      <c r="D25" s="200">
        <v>25</v>
      </c>
      <c r="E25" s="200">
        <v>22</v>
      </c>
      <c r="F25" s="110" t="s">
        <v>156</v>
      </c>
      <c r="G25" s="261">
        <v>1200000</v>
      </c>
      <c r="H25" s="262">
        <f>ROUNDDOWN(G25/5*4,-3)</f>
        <v>960000</v>
      </c>
      <c r="I25" s="265"/>
      <c r="J25" s="265"/>
      <c r="K25" s="125">
        <v>1</v>
      </c>
      <c r="L25" s="289">
        <f>H25*K25</f>
        <v>960000</v>
      </c>
    </row>
    <row r="26" spans="1:12" s="33" customFormat="1">
      <c r="A26" s="253"/>
      <c r="B26" s="111" t="s">
        <v>44</v>
      </c>
      <c r="C26" s="110" t="s">
        <v>103</v>
      </c>
      <c r="D26" s="200">
        <v>25</v>
      </c>
      <c r="E26" s="200">
        <v>22</v>
      </c>
      <c r="F26" s="110" t="s">
        <v>111</v>
      </c>
      <c r="G26" s="261">
        <v>230000</v>
      </c>
      <c r="H26" s="262">
        <f>ROUNDDOWN(G26/4*3,-3)</f>
        <v>172000</v>
      </c>
      <c r="I26" s="265"/>
      <c r="J26" s="265"/>
      <c r="K26" s="125">
        <v>22</v>
      </c>
      <c r="L26" s="289">
        <f>H26*K26</f>
        <v>3784000</v>
      </c>
    </row>
    <row r="27" spans="1:12" s="33" customFormat="1">
      <c r="A27" s="253"/>
      <c r="B27" s="111" t="s">
        <v>44</v>
      </c>
      <c r="C27" s="110" t="s">
        <v>103</v>
      </c>
      <c r="D27" s="200">
        <v>25</v>
      </c>
      <c r="E27" s="200">
        <v>22</v>
      </c>
      <c r="F27" s="110" t="s">
        <v>159</v>
      </c>
      <c r="G27" s="261">
        <v>260000</v>
      </c>
      <c r="H27" s="262">
        <f>ROUNDDOWN(G27/4*3,-3)</f>
        <v>195000</v>
      </c>
      <c r="I27" s="265"/>
      <c r="J27" s="265"/>
      <c r="K27" s="125">
        <v>25</v>
      </c>
      <c r="L27" s="289">
        <f>H27*K27</f>
        <v>4875000</v>
      </c>
    </row>
    <row r="28" spans="1:12" s="33" customFormat="1">
      <c r="A28" s="253"/>
      <c r="B28" s="257"/>
      <c r="C28" s="110"/>
      <c r="D28" s="200"/>
      <c r="E28" s="200"/>
      <c r="F28" s="110"/>
      <c r="G28" s="261">
        <v>0</v>
      </c>
      <c r="H28" s="262">
        <f>ROUNDDOWN(G28/4*3,-3)</f>
        <v>0</v>
      </c>
      <c r="I28" s="265"/>
      <c r="J28" s="265"/>
      <c r="K28" s="125"/>
      <c r="L28" s="289">
        <f>H28*K28</f>
        <v>0</v>
      </c>
    </row>
    <row r="29" spans="1:12" s="33" customFormat="1" ht="19.5">
      <c r="A29" s="254"/>
      <c r="B29" s="258"/>
      <c r="C29" s="110"/>
      <c r="D29" s="200"/>
      <c r="E29" s="200"/>
      <c r="F29" s="202"/>
      <c r="G29" s="261">
        <v>0</v>
      </c>
      <c r="H29" s="263">
        <f>ROUNDDOWN(G29/4*3,-3)</f>
        <v>0</v>
      </c>
      <c r="I29" s="266"/>
      <c r="J29" s="268"/>
      <c r="K29" s="278"/>
      <c r="L29" s="290">
        <f>H29*K29</f>
        <v>0</v>
      </c>
    </row>
    <row r="30" spans="1:12" s="33" customFormat="1" ht="19.5">
      <c r="A30" s="106" t="s">
        <v>18</v>
      </c>
      <c r="B30" s="112"/>
      <c r="C30" s="112"/>
      <c r="D30" s="112"/>
      <c r="E30" s="112"/>
      <c r="F30" s="112"/>
      <c r="G30" s="112"/>
      <c r="H30" s="126"/>
      <c r="I30" s="267" t="s">
        <v>30</v>
      </c>
      <c r="J30" s="269">
        <f>10000000+COUNTIF(I30,"○")*150000</f>
        <v>10150000</v>
      </c>
      <c r="K30" s="279"/>
      <c r="L30" s="291">
        <f>MIN(SUM(L25:L29),J30)</f>
        <v>9619000</v>
      </c>
    </row>
    <row r="31" spans="1:12">
      <c r="A31" s="255"/>
      <c r="B31" s="255"/>
      <c r="C31" s="255"/>
      <c r="D31" s="255"/>
      <c r="E31" s="255"/>
      <c r="F31" s="255"/>
      <c r="G31" s="255"/>
      <c r="H31" s="255"/>
      <c r="I31" s="255"/>
      <c r="J31" s="270"/>
      <c r="K31" s="280"/>
      <c r="L31" s="292"/>
    </row>
    <row r="32" spans="1:12" ht="53.5" customHeight="1">
      <c r="A32" s="51" t="s">
        <v>23</v>
      </c>
      <c r="B32" s="59" t="s">
        <v>10</v>
      </c>
      <c r="C32" s="51" t="s">
        <v>26</v>
      </c>
      <c r="D32" s="51" t="s">
        <v>47</v>
      </c>
      <c r="E32" s="51" t="s">
        <v>13</v>
      </c>
      <c r="F32" s="66" t="s">
        <v>34</v>
      </c>
      <c r="G32" s="71" t="s">
        <v>39</v>
      </c>
      <c r="H32" s="71" t="s">
        <v>155</v>
      </c>
      <c r="I32" s="210" t="s">
        <v>161</v>
      </c>
      <c r="J32" s="51" t="s">
        <v>33</v>
      </c>
      <c r="K32" s="277" t="s">
        <v>31</v>
      </c>
      <c r="L32" s="288" t="s">
        <v>0</v>
      </c>
    </row>
    <row r="33" spans="1:12">
      <c r="A33" s="196">
        <v>4</v>
      </c>
      <c r="B33" s="110"/>
      <c r="C33" s="114"/>
      <c r="D33" s="110"/>
      <c r="E33" s="110"/>
      <c r="F33" s="110"/>
      <c r="G33" s="117"/>
      <c r="H33" s="262">
        <f>ROUNDDOWN(G33/5*4,-3)</f>
        <v>0</v>
      </c>
      <c r="I33" s="265"/>
      <c r="J33" s="265"/>
      <c r="K33" s="125"/>
      <c r="L33" s="289">
        <f>H33*K33</f>
        <v>0</v>
      </c>
    </row>
    <row r="34" spans="1:12">
      <c r="A34" s="253"/>
      <c r="B34" s="110"/>
      <c r="C34" s="114"/>
      <c r="D34" s="110"/>
      <c r="E34" s="110"/>
      <c r="F34" s="110"/>
      <c r="G34" s="117"/>
      <c r="H34" s="262">
        <f>ROUNDDOWN(G34/4*3,-3)</f>
        <v>0</v>
      </c>
      <c r="I34" s="265"/>
      <c r="J34" s="265"/>
      <c r="K34" s="125"/>
      <c r="L34" s="289">
        <f>H34*K34</f>
        <v>0</v>
      </c>
    </row>
    <row r="35" spans="1:12">
      <c r="A35" s="253"/>
      <c r="B35" s="110"/>
      <c r="C35" s="114"/>
      <c r="D35" s="110"/>
      <c r="E35" s="110"/>
      <c r="F35" s="110"/>
      <c r="G35" s="117"/>
      <c r="H35" s="262">
        <f>ROUNDDOWN(G35/4*3,-3)</f>
        <v>0</v>
      </c>
      <c r="I35" s="265"/>
      <c r="J35" s="265"/>
      <c r="K35" s="125"/>
      <c r="L35" s="289">
        <f>H35*K35</f>
        <v>0</v>
      </c>
    </row>
    <row r="36" spans="1:12">
      <c r="A36" s="253"/>
      <c r="B36" s="110"/>
      <c r="C36" s="114"/>
      <c r="D36" s="110"/>
      <c r="E36" s="110"/>
      <c r="F36" s="110"/>
      <c r="G36" s="117"/>
      <c r="H36" s="262">
        <f>ROUNDDOWN(G36/4*3,-3)</f>
        <v>0</v>
      </c>
      <c r="I36" s="265"/>
      <c r="J36" s="265"/>
      <c r="K36" s="125"/>
      <c r="L36" s="289">
        <f>H36*K36</f>
        <v>0</v>
      </c>
    </row>
    <row r="37" spans="1:12" ht="19.5">
      <c r="A37" s="254"/>
      <c r="B37" s="202"/>
      <c r="C37" s="114"/>
      <c r="D37" s="202"/>
      <c r="E37" s="202"/>
      <c r="F37" s="202"/>
      <c r="G37" s="117"/>
      <c r="H37" s="263">
        <f>ROUNDDOWN(G37/4*3,-3)</f>
        <v>0</v>
      </c>
      <c r="I37" s="266"/>
      <c r="J37" s="268"/>
      <c r="K37" s="278"/>
      <c r="L37" s="290">
        <f>H37*K37</f>
        <v>0</v>
      </c>
    </row>
    <row r="38" spans="1:12" ht="20.25">
      <c r="A38" s="256" t="s">
        <v>72</v>
      </c>
      <c r="B38" s="259"/>
      <c r="C38" s="259"/>
      <c r="D38" s="259"/>
      <c r="E38" s="259"/>
      <c r="F38" s="259"/>
      <c r="G38" s="259"/>
      <c r="H38" s="264"/>
      <c r="I38" s="267"/>
      <c r="J38" s="269">
        <f>10000000+COUNTIF(I38,"○")*150000</f>
        <v>10000000</v>
      </c>
      <c r="K38" s="279"/>
      <c r="L38" s="291">
        <f>MIN(SUM(L33:L37),J38)</f>
        <v>0</v>
      </c>
    </row>
    <row r="39" spans="1:12" ht="19.5">
      <c r="A39" s="255"/>
      <c r="B39" s="255"/>
      <c r="C39" s="255"/>
      <c r="D39" s="255"/>
      <c r="E39" s="255"/>
      <c r="F39" s="255"/>
      <c r="G39" s="255"/>
      <c r="H39" s="255"/>
      <c r="I39" s="255"/>
      <c r="J39" s="270"/>
      <c r="K39" s="280"/>
      <c r="L39" s="292"/>
    </row>
    <row r="40" spans="1:12" ht="19.5">
      <c r="A40" s="255"/>
      <c r="B40" s="255"/>
      <c r="C40" s="255"/>
      <c r="D40" s="255"/>
      <c r="E40" s="255"/>
      <c r="F40" s="255"/>
      <c r="G40" s="255"/>
      <c r="H40" s="255"/>
      <c r="I40" s="255"/>
      <c r="J40" s="270"/>
      <c r="K40" s="280"/>
      <c r="L40" s="292"/>
    </row>
    <row r="41" spans="1:12" ht="19.5">
      <c r="A41" s="255"/>
      <c r="B41" s="255"/>
      <c r="C41" s="255"/>
      <c r="D41" s="255"/>
      <c r="E41" s="255"/>
      <c r="F41" s="255"/>
      <c r="G41" s="255"/>
      <c r="H41" s="255"/>
      <c r="I41" s="255"/>
      <c r="J41" s="271" t="s">
        <v>73</v>
      </c>
      <c r="K41" s="281"/>
      <c r="L41" s="293"/>
    </row>
    <row r="42" spans="1:12" ht="19.5">
      <c r="A42" s="255"/>
      <c r="B42" s="255"/>
      <c r="C42" s="255"/>
      <c r="D42" s="255"/>
      <c r="E42" s="255"/>
      <c r="F42" s="255"/>
      <c r="G42" s="255"/>
      <c r="H42" s="255"/>
      <c r="I42" s="255"/>
      <c r="J42" s="272" t="e">
        <f>#REF!+#REF!+#REF!+#REF!</f>
        <v>#REF!</v>
      </c>
      <c r="K42" s="282"/>
      <c r="L42" s="294"/>
    </row>
    <row r="43" spans="1:12">
      <c r="A43" s="255"/>
      <c r="B43" s="255"/>
      <c r="C43" s="255"/>
      <c r="D43" s="255"/>
      <c r="E43" s="255"/>
      <c r="F43" s="255"/>
      <c r="G43" s="255"/>
      <c r="H43" s="255"/>
      <c r="I43" s="255"/>
      <c r="J43" s="273"/>
      <c r="K43" s="283"/>
      <c r="L43" s="295"/>
    </row>
    <row r="44" spans="1:12" ht="24" customHeight="1">
      <c r="J44" s="274" t="s">
        <v>49</v>
      </c>
      <c r="K44" s="284"/>
      <c r="L44" s="296"/>
    </row>
    <row r="45" spans="1:12" ht="23.25" customHeight="1">
      <c r="J45" s="275"/>
      <c r="K45" s="285"/>
      <c r="L45" s="297"/>
    </row>
    <row r="46" spans="1:12">
      <c r="J46" s="276"/>
      <c r="K46" s="286"/>
      <c r="L46" s="298"/>
    </row>
    <row r="47" spans="1:12">
      <c r="K47" s="287"/>
      <c r="L47" s="287"/>
    </row>
  </sheetData>
  <sheetProtection password="CC2F" sheet="1" objects="1" scenarios="1"/>
  <mergeCells count="17">
    <mergeCell ref="A1:B1"/>
    <mergeCell ref="C1:J1"/>
    <mergeCell ref="K3:L3"/>
    <mergeCell ref="K4:L4"/>
    <mergeCell ref="K5:L5"/>
    <mergeCell ref="K6:L6"/>
    <mergeCell ref="A14:H14"/>
    <mergeCell ref="A22:H22"/>
    <mergeCell ref="A30:H30"/>
    <mergeCell ref="A38:H38"/>
    <mergeCell ref="J41:L41"/>
    <mergeCell ref="J42:L42"/>
    <mergeCell ref="A9:A13"/>
    <mergeCell ref="A17:A21"/>
    <mergeCell ref="A25:A29"/>
    <mergeCell ref="A33:A37"/>
    <mergeCell ref="J44:L46"/>
  </mergeCells>
  <phoneticPr fontId="2"/>
  <conditionalFormatting sqref="I22">
    <cfRule type="cellIs" dxfId="8" priority="1" operator="equal">
      <formula>0</formula>
    </cfRule>
  </conditionalFormatting>
  <conditionalFormatting sqref="I38">
    <cfRule type="cellIs" dxfId="7" priority="2" operator="equal">
      <formula>0</formula>
    </cfRule>
  </conditionalFormatting>
  <conditionalFormatting sqref="I30">
    <cfRule type="cellIs" dxfId="6" priority="3" operator="equal">
      <formula>0</formula>
    </cfRule>
  </conditionalFormatting>
  <conditionalFormatting sqref="I14">
    <cfRule type="cellIs" dxfId="5" priority="4" operator="equal">
      <formula>0</formula>
    </cfRule>
  </conditionalFormatting>
  <conditionalFormatting sqref="L15 L23">
    <cfRule type="cellIs" dxfId="4" priority="10" operator="equal">
      <formula>0</formula>
    </cfRule>
  </conditionalFormatting>
  <conditionalFormatting sqref="L31 L39:L40">
    <cfRule type="cellIs" dxfId="3" priority="7" operator="equal">
      <formula>0</formula>
    </cfRule>
  </conditionalFormatting>
  <conditionalFormatting sqref="L43">
    <cfRule type="cellIs" dxfId="2" priority="8" operator="equal">
      <formula>0</formula>
    </cfRule>
  </conditionalFormatting>
  <dataValidations count="1">
    <dataValidation type="list" allowBlank="1" showDropDown="0" showInputMessage="1" showErrorMessage="1" sqref="I22 I38 I14 I30">
      <formula1>"○"</formula1>
    </dataValidation>
  </dataValidations>
  <hyperlinks>
    <hyperlink ref="K6" r:id="rId1"/>
  </hyperlinks>
  <printOptions horizontalCentered="1" verticalCentered="1"/>
  <pageMargins left="0.7" right="0.7" top="0.75" bottom="0.75" header="0.3" footer="0.3"/>
  <pageSetup paperSize="9" scale="44" fitToWidth="1" fitToHeight="1" orientation="portrait" usePrinterDefaults="1" r:id="rId2"/>
  <legacyDrawing r:id="rId3"/>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選択肢!$C$2:$C$8</xm:f>
          </x14:formula1>
          <xm:sqref>F33:F37 F18:F21 F28:F29 F26</xm:sqref>
        </x14:dataValidation>
        <x14:dataValidation type="list" allowBlank="1" showDropDown="0" showInputMessage="1" showErrorMessage="1">
          <x14:formula1>
            <xm:f>選択肢!$A$2:$A$64</xm:f>
          </x14:formula1>
          <xm:sqref>C33:C37 C25:C29 C9:C13 C17:C21</xm:sqref>
        </x14:dataValidation>
        <x14:dataValidation type="list" allowBlank="1" showDropDown="0" showInputMessage="1" showErrorMessage="1">
          <x14:formula1>
            <xm:f>選択肢!$C$2:$C$13</xm:f>
          </x14:formula1>
          <xm:sqref>F27 F9:F13 F17 F25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E69A"/>
    <pageSetUpPr fitToPage="1"/>
  </sheetPr>
  <dimension ref="A1:I44"/>
  <sheetViews>
    <sheetView view="pageBreakPreview" zoomScale="110" zoomScaleSheetLayoutView="110" workbookViewId="0">
      <pane ySplit="1" topLeftCell="A2" activePane="bottomLeft" state="frozen"/>
      <selection pane="bottomLeft" activeCell="F16" sqref="F16"/>
    </sheetView>
  </sheetViews>
  <sheetFormatPr defaultColWidth="9" defaultRowHeight="18.75"/>
  <cols>
    <col min="1" max="1" width="3.625" style="1" customWidth="1"/>
    <col min="2" max="2" width="7.125" style="1" customWidth="1"/>
    <col min="3" max="3" width="17.08203125" style="1" customWidth="1"/>
    <col min="4" max="4" width="35.625" style="30" customWidth="1"/>
    <col min="5" max="6" width="15.625" style="32" customWidth="1"/>
    <col min="7" max="8" width="15.625" style="1" customWidth="1"/>
    <col min="9" max="9" width="3.625" style="1" customWidth="1"/>
    <col min="10" max="16384" width="9" style="1"/>
  </cols>
  <sheetData>
    <row r="1" spans="1:9" s="1" customFormat="1" ht="34.5" customHeight="1">
      <c r="A1" s="133" t="s">
        <v>78</v>
      </c>
      <c r="B1" s="139"/>
      <c r="C1" s="139"/>
      <c r="D1" s="139"/>
      <c r="E1" s="139"/>
      <c r="F1" s="139"/>
      <c r="G1" s="139"/>
      <c r="H1" s="139"/>
      <c r="I1" s="189"/>
    </row>
    <row r="2" spans="1:9" s="1" customFormat="1">
      <c r="A2" s="134"/>
      <c r="B2" s="134"/>
      <c r="C2" s="134"/>
      <c r="D2" s="134"/>
      <c r="E2" s="134"/>
      <c r="F2" s="134"/>
      <c r="G2" s="134"/>
      <c r="H2" s="134"/>
      <c r="I2" s="134"/>
    </row>
    <row r="3" spans="1:9" s="1" customFormat="1" ht="19.2" customHeight="1">
      <c r="A3" s="135"/>
      <c r="B3" s="135" t="s">
        <v>50</v>
      </c>
      <c r="C3" s="153"/>
      <c r="D3" s="153"/>
      <c r="E3" s="153"/>
      <c r="F3" s="153"/>
      <c r="G3" s="153"/>
      <c r="H3" s="153"/>
      <c r="I3" s="153"/>
    </row>
    <row r="4" spans="1:9" s="1" customFormat="1" ht="74.25" customHeight="1">
      <c r="A4" s="136"/>
      <c r="B4" s="140" t="s">
        <v>75</v>
      </c>
      <c r="C4" s="154"/>
      <c r="D4" s="154"/>
      <c r="E4" s="154"/>
      <c r="F4" s="154"/>
      <c r="G4" s="154"/>
      <c r="H4" s="183"/>
      <c r="I4" s="190"/>
    </row>
    <row r="5" spans="1:9" s="1" customFormat="1">
      <c r="A5" s="137"/>
      <c r="B5" s="141"/>
      <c r="C5" s="141"/>
      <c r="D5" s="141"/>
      <c r="E5" s="141"/>
      <c r="F5" s="169"/>
      <c r="G5" s="169"/>
      <c r="H5" s="141"/>
      <c r="I5" s="141"/>
    </row>
    <row r="6" spans="1:9" s="1" customFormat="1" ht="19.5">
      <c r="A6" s="137"/>
      <c r="B6" s="142" t="s">
        <v>56</v>
      </c>
      <c r="C6" s="141"/>
      <c r="D6" s="162"/>
      <c r="E6" s="141"/>
      <c r="F6" s="169"/>
      <c r="G6" s="169"/>
      <c r="H6" s="141"/>
      <c r="I6" s="141"/>
    </row>
    <row r="7" spans="1:9" s="1" customFormat="1" ht="71.25" customHeight="1">
      <c r="A7" s="137"/>
      <c r="B7" s="140" t="s">
        <v>22</v>
      </c>
      <c r="C7" s="154"/>
      <c r="D7" s="154"/>
      <c r="E7" s="154"/>
      <c r="F7" s="154"/>
      <c r="G7" s="154"/>
      <c r="H7" s="183"/>
      <c r="I7" s="190"/>
    </row>
    <row r="8" spans="1:9" s="1" customFormat="1" ht="50" customHeight="1">
      <c r="A8" s="137"/>
      <c r="B8" s="143" t="s">
        <v>172</v>
      </c>
      <c r="C8" s="155"/>
      <c r="D8" s="155"/>
      <c r="E8" s="155"/>
      <c r="F8" s="155"/>
      <c r="G8" s="155"/>
      <c r="H8" s="184"/>
      <c r="I8" s="190"/>
    </row>
    <row r="9" spans="1:9" s="1" customFormat="1">
      <c r="A9" s="137"/>
      <c r="B9" s="144"/>
      <c r="C9" s="156"/>
      <c r="D9" s="156"/>
      <c r="E9" s="156"/>
      <c r="F9" s="156"/>
      <c r="G9" s="156"/>
      <c r="H9" s="156"/>
      <c r="I9" s="156"/>
    </row>
    <row r="10" spans="1:9">
      <c r="F10" s="170"/>
      <c r="G10" s="80" t="s">
        <v>25</v>
      </c>
      <c r="H10" s="85">
        <f>'【R9要望額調査について】　※要確認'!E5</f>
        <v>0</v>
      </c>
      <c r="I10" s="300"/>
    </row>
    <row r="11" spans="1:9">
      <c r="B11" s="1" t="s">
        <v>57</v>
      </c>
      <c r="F11" s="170"/>
      <c r="G11" s="80" t="s">
        <v>15</v>
      </c>
      <c r="H11" s="85">
        <f>'【R9要望額調査について】　※要確認'!E6</f>
        <v>0</v>
      </c>
      <c r="I11" s="300"/>
    </row>
    <row r="12" spans="1:9">
      <c r="A12" s="31"/>
      <c r="B12" s="145"/>
      <c r="C12" s="157" t="s">
        <v>1</v>
      </c>
      <c r="F12" s="170"/>
      <c r="G12" s="80" t="s">
        <v>2</v>
      </c>
      <c r="H12" s="85">
        <f>'【R9要望額調査について】　※要確認'!E7</f>
        <v>0</v>
      </c>
      <c r="I12" s="300"/>
    </row>
    <row r="13" spans="1:9">
      <c r="A13" s="31"/>
      <c r="B13" s="146"/>
      <c r="C13" s="157" t="s">
        <v>20</v>
      </c>
      <c r="F13" s="170"/>
      <c r="G13" s="80" t="s">
        <v>32</v>
      </c>
      <c r="H13" s="85">
        <f>'【R9要望額調査について】　※要確認'!E8</f>
        <v>0</v>
      </c>
      <c r="I13" s="300"/>
    </row>
    <row r="14" spans="1:9">
      <c r="A14" s="31"/>
      <c r="B14" s="147"/>
      <c r="F14" s="30"/>
      <c r="G14" s="15"/>
      <c r="H14" s="15"/>
    </row>
    <row r="15" spans="1:9" ht="53.5" customHeight="1">
      <c r="B15" s="148" t="s">
        <v>27</v>
      </c>
      <c r="C15" s="158" t="s">
        <v>10</v>
      </c>
      <c r="D15" s="148" t="s">
        <v>26</v>
      </c>
      <c r="E15" s="165" t="s">
        <v>39</v>
      </c>
      <c r="F15" s="165" t="s">
        <v>171</v>
      </c>
      <c r="G15" s="172" t="s">
        <v>76</v>
      </c>
      <c r="H15" s="148" t="s">
        <v>35</v>
      </c>
    </row>
    <row r="16" spans="1:9">
      <c r="B16" s="149">
        <v>1</v>
      </c>
      <c r="C16" s="60"/>
      <c r="D16" s="60"/>
      <c r="E16" s="166">
        <v>0</v>
      </c>
      <c r="F16" s="224">
        <f t="shared" ref="F16:F30" si="0">ROUNDDOWN(E16/5*4,-3)</f>
        <v>0</v>
      </c>
      <c r="G16" s="179" t="str">
        <f t="shared" ref="G16:G30" si="1">IF(F16&gt;=1,450000,"")</f>
        <v/>
      </c>
      <c r="H16" s="179">
        <f t="shared" ref="H16:H30" si="2">MIN(F16,G16)</f>
        <v>0</v>
      </c>
    </row>
    <row r="17" spans="2:8">
      <c r="B17" s="149">
        <v>2</v>
      </c>
      <c r="C17" s="159"/>
      <c r="D17" s="60"/>
      <c r="E17" s="167">
        <v>0</v>
      </c>
      <c r="F17" s="224">
        <f t="shared" si="0"/>
        <v>0</v>
      </c>
      <c r="G17" s="179" t="str">
        <f t="shared" si="1"/>
        <v/>
      </c>
      <c r="H17" s="179">
        <f t="shared" si="2"/>
        <v>0</v>
      </c>
    </row>
    <row r="18" spans="2:8">
      <c r="B18" s="149">
        <v>3</v>
      </c>
      <c r="C18" s="159"/>
      <c r="D18" s="60"/>
      <c r="E18" s="167">
        <v>0</v>
      </c>
      <c r="F18" s="224">
        <f t="shared" si="0"/>
        <v>0</v>
      </c>
      <c r="G18" s="179" t="str">
        <f t="shared" si="1"/>
        <v/>
      </c>
      <c r="H18" s="179">
        <f t="shared" si="2"/>
        <v>0</v>
      </c>
    </row>
    <row r="19" spans="2:8">
      <c r="B19" s="149">
        <v>4</v>
      </c>
      <c r="C19" s="159"/>
      <c r="D19" s="60"/>
      <c r="E19" s="167">
        <v>0</v>
      </c>
      <c r="F19" s="224">
        <f t="shared" si="0"/>
        <v>0</v>
      </c>
      <c r="G19" s="179" t="str">
        <f t="shared" si="1"/>
        <v/>
      </c>
      <c r="H19" s="179">
        <f t="shared" si="2"/>
        <v>0</v>
      </c>
    </row>
    <row r="20" spans="2:8">
      <c r="B20" s="149">
        <v>5</v>
      </c>
      <c r="C20" s="159"/>
      <c r="D20" s="60"/>
      <c r="E20" s="167">
        <v>0</v>
      </c>
      <c r="F20" s="224">
        <f t="shared" si="0"/>
        <v>0</v>
      </c>
      <c r="G20" s="179" t="str">
        <f t="shared" si="1"/>
        <v/>
      </c>
      <c r="H20" s="179">
        <f t="shared" si="2"/>
        <v>0</v>
      </c>
    </row>
    <row r="21" spans="2:8">
      <c r="B21" s="149">
        <v>6</v>
      </c>
      <c r="C21" s="159"/>
      <c r="D21" s="60"/>
      <c r="E21" s="167">
        <v>0</v>
      </c>
      <c r="F21" s="224">
        <f t="shared" si="0"/>
        <v>0</v>
      </c>
      <c r="G21" s="179" t="str">
        <f t="shared" si="1"/>
        <v/>
      </c>
      <c r="H21" s="179">
        <f t="shared" si="2"/>
        <v>0</v>
      </c>
    </row>
    <row r="22" spans="2:8">
      <c r="B22" s="149">
        <v>7</v>
      </c>
      <c r="C22" s="159"/>
      <c r="D22" s="60"/>
      <c r="E22" s="167">
        <v>0</v>
      </c>
      <c r="F22" s="224">
        <f t="shared" si="0"/>
        <v>0</v>
      </c>
      <c r="G22" s="179" t="str">
        <f t="shared" si="1"/>
        <v/>
      </c>
      <c r="H22" s="179">
        <f t="shared" si="2"/>
        <v>0</v>
      </c>
    </row>
    <row r="23" spans="2:8">
      <c r="B23" s="149">
        <v>8</v>
      </c>
      <c r="C23" s="159"/>
      <c r="D23" s="60"/>
      <c r="E23" s="167">
        <v>0</v>
      </c>
      <c r="F23" s="224">
        <f t="shared" si="0"/>
        <v>0</v>
      </c>
      <c r="G23" s="179" t="str">
        <f t="shared" si="1"/>
        <v/>
      </c>
      <c r="H23" s="179">
        <f t="shared" si="2"/>
        <v>0</v>
      </c>
    </row>
    <row r="24" spans="2:8">
      <c r="B24" s="149">
        <v>9</v>
      </c>
      <c r="C24" s="159"/>
      <c r="D24" s="60"/>
      <c r="E24" s="167">
        <v>0</v>
      </c>
      <c r="F24" s="224">
        <f t="shared" si="0"/>
        <v>0</v>
      </c>
      <c r="G24" s="179" t="str">
        <f t="shared" si="1"/>
        <v/>
      </c>
      <c r="H24" s="179">
        <f t="shared" si="2"/>
        <v>0</v>
      </c>
    </row>
    <row r="25" spans="2:8">
      <c r="B25" s="149">
        <v>10</v>
      </c>
      <c r="C25" s="159"/>
      <c r="D25" s="60"/>
      <c r="E25" s="167">
        <v>0</v>
      </c>
      <c r="F25" s="224">
        <f t="shared" si="0"/>
        <v>0</v>
      </c>
      <c r="G25" s="179" t="str">
        <f t="shared" si="1"/>
        <v/>
      </c>
      <c r="H25" s="179">
        <f t="shared" si="2"/>
        <v>0</v>
      </c>
    </row>
    <row r="26" spans="2:8">
      <c r="B26" s="149">
        <v>11</v>
      </c>
      <c r="C26" s="159"/>
      <c r="D26" s="60"/>
      <c r="E26" s="167">
        <v>0</v>
      </c>
      <c r="F26" s="224">
        <f t="shared" si="0"/>
        <v>0</v>
      </c>
      <c r="G26" s="179" t="str">
        <f t="shared" si="1"/>
        <v/>
      </c>
      <c r="H26" s="179">
        <f t="shared" si="2"/>
        <v>0</v>
      </c>
    </row>
    <row r="27" spans="2:8">
      <c r="B27" s="149">
        <v>12</v>
      </c>
      <c r="C27" s="159"/>
      <c r="D27" s="60"/>
      <c r="E27" s="167">
        <v>0</v>
      </c>
      <c r="F27" s="224">
        <f t="shared" si="0"/>
        <v>0</v>
      </c>
      <c r="G27" s="179" t="str">
        <f t="shared" si="1"/>
        <v/>
      </c>
      <c r="H27" s="179">
        <f t="shared" si="2"/>
        <v>0</v>
      </c>
    </row>
    <row r="28" spans="2:8">
      <c r="B28" s="149">
        <v>13</v>
      </c>
      <c r="C28" s="159"/>
      <c r="D28" s="60"/>
      <c r="E28" s="167">
        <v>0</v>
      </c>
      <c r="F28" s="224">
        <f t="shared" si="0"/>
        <v>0</v>
      </c>
      <c r="G28" s="179" t="str">
        <f t="shared" si="1"/>
        <v/>
      </c>
      <c r="H28" s="179">
        <f t="shared" si="2"/>
        <v>0</v>
      </c>
    </row>
    <row r="29" spans="2:8">
      <c r="B29" s="149">
        <v>14</v>
      </c>
      <c r="C29" s="159"/>
      <c r="D29" s="60"/>
      <c r="E29" s="167">
        <v>0</v>
      </c>
      <c r="F29" s="224">
        <f t="shared" si="0"/>
        <v>0</v>
      </c>
      <c r="G29" s="179" t="str">
        <f t="shared" si="1"/>
        <v/>
      </c>
      <c r="H29" s="179">
        <f t="shared" si="2"/>
        <v>0</v>
      </c>
    </row>
    <row r="30" spans="2:8" ht="19.5">
      <c r="B30" s="150">
        <v>15</v>
      </c>
      <c r="C30" s="160"/>
      <c r="D30" s="60"/>
      <c r="E30" s="167">
        <v>0</v>
      </c>
      <c r="F30" s="224">
        <f t="shared" si="0"/>
        <v>0</v>
      </c>
      <c r="G30" s="179" t="str">
        <f t="shared" si="1"/>
        <v/>
      </c>
      <c r="H30" s="179">
        <f t="shared" si="2"/>
        <v>0</v>
      </c>
    </row>
    <row r="31" spans="2:8" ht="19.5">
      <c r="B31" s="151" t="s">
        <v>18</v>
      </c>
      <c r="C31" s="161"/>
      <c r="D31" s="161"/>
      <c r="E31" s="161"/>
      <c r="F31" s="161"/>
      <c r="G31" s="180"/>
      <c r="H31" s="299">
        <f>SUM(H16:H30)</f>
        <v>0</v>
      </c>
    </row>
    <row r="32" spans="2:8" s="1" customFormat="1" ht="11" customHeight="1">
      <c r="B32" s="152"/>
      <c r="C32" s="152"/>
      <c r="D32" s="152"/>
      <c r="E32" s="168"/>
      <c r="F32" s="168"/>
      <c r="G32" s="152"/>
      <c r="H32" s="152"/>
    </row>
    <row r="33" spans="1:8">
      <c r="A33" s="31"/>
      <c r="F33" s="176" t="s">
        <v>49</v>
      </c>
      <c r="G33" s="181"/>
      <c r="H33" s="186"/>
    </row>
    <row r="34" spans="1:8">
      <c r="A34" s="31"/>
      <c r="F34" s="177"/>
      <c r="G34" s="25"/>
      <c r="H34" s="187"/>
    </row>
    <row r="35" spans="1:8">
      <c r="F35" s="178"/>
      <c r="G35" s="182"/>
      <c r="H35" s="188"/>
    </row>
    <row r="36" spans="1:8">
      <c r="F36" s="1"/>
    </row>
    <row r="37" spans="1:8">
      <c r="F37" s="1"/>
    </row>
    <row r="38" spans="1:8">
      <c r="F38" s="1"/>
    </row>
    <row r="43" spans="1:8">
      <c r="A43" s="138"/>
    </row>
    <row r="44" spans="1:8">
      <c r="A44" s="138"/>
    </row>
  </sheetData>
  <mergeCells count="6">
    <mergeCell ref="A1:H1"/>
    <mergeCell ref="B4:H4"/>
    <mergeCell ref="B7:H7"/>
    <mergeCell ref="B8:H8"/>
    <mergeCell ref="B31:G31"/>
    <mergeCell ref="F33:H35"/>
  </mergeCells>
  <phoneticPr fontId="2"/>
  <conditionalFormatting sqref="G16:H30">
    <cfRule type="cellIs" dxfId="1" priority="1" operator="equal">
      <formula>0</formula>
    </cfRule>
  </conditionalFormatting>
  <printOptions horizontalCentered="1" verticalCentered="1"/>
  <pageMargins left="0.7" right="0.7" top="0.75" bottom="0.75" header="0.3" footer="0.3"/>
  <pageSetup paperSize="9" scale="62" fitToWidth="1" fitToHeight="1" orientation="portrait" usePrinterDefaults="1" r:id="rId1"/>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選択肢!$A$2:$A$64</xm:f>
          </x14:formula1>
          <xm:sqref>D16:D30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0"/>
    <pageSetUpPr fitToPage="1"/>
  </sheetPr>
  <dimension ref="B1:I21"/>
  <sheetViews>
    <sheetView view="pageBreakPreview" zoomScale="110" zoomScaleSheetLayoutView="110" workbookViewId="0">
      <selection activeCell="D7" sqref="D7"/>
    </sheetView>
  </sheetViews>
  <sheetFormatPr defaultColWidth="9" defaultRowHeight="18.75"/>
  <cols>
    <col min="1" max="1" width="3.625" style="1" customWidth="1"/>
    <col min="2" max="2" width="8.625" style="1" customWidth="1"/>
    <col min="3" max="3" width="17.08203125" style="1" customWidth="1"/>
    <col min="4" max="4" width="35.625" style="30" customWidth="1"/>
    <col min="5" max="6" width="15.625" style="32" customWidth="1"/>
    <col min="7" max="8" width="15.625" style="1" customWidth="1"/>
    <col min="9" max="9" width="3.625" style="1" customWidth="1"/>
    <col min="10" max="16384" width="9" style="1"/>
  </cols>
  <sheetData>
    <row r="1" spans="2:9" s="1" customFormat="1" ht="24.75">
      <c r="B1" s="301" t="s">
        <v>55</v>
      </c>
      <c r="C1" s="189"/>
      <c r="D1" s="304" t="s">
        <v>78</v>
      </c>
      <c r="E1" s="304"/>
      <c r="F1" s="304"/>
      <c r="G1" s="304"/>
      <c r="H1" s="189"/>
      <c r="I1" s="189"/>
    </row>
    <row r="2" spans="2:9" s="1" customFormat="1">
      <c r="B2" s="134"/>
      <c r="C2" s="134"/>
      <c r="D2" s="134"/>
      <c r="E2" s="134"/>
      <c r="F2" s="134"/>
      <c r="G2" s="134"/>
      <c r="H2" s="134"/>
      <c r="I2" s="134"/>
    </row>
    <row r="3" spans="2:9">
      <c r="F3" s="170"/>
      <c r="G3" s="80" t="s">
        <v>25</v>
      </c>
      <c r="H3" s="307" t="s">
        <v>38</v>
      </c>
      <c r="I3" s="309"/>
    </row>
    <row r="4" spans="2:9">
      <c r="B4" s="1" t="s">
        <v>57</v>
      </c>
      <c r="F4" s="170"/>
      <c r="G4" s="80" t="s">
        <v>15</v>
      </c>
      <c r="H4" s="307" t="s">
        <v>36</v>
      </c>
      <c r="I4" s="309"/>
    </row>
    <row r="5" spans="2:9">
      <c r="B5" s="145"/>
      <c r="C5" s="157" t="s">
        <v>1</v>
      </c>
      <c r="F5" s="170"/>
      <c r="G5" s="80" t="s">
        <v>2</v>
      </c>
      <c r="H5" s="307" t="s">
        <v>45</v>
      </c>
      <c r="I5" s="309"/>
    </row>
    <row r="6" spans="2:9">
      <c r="B6" s="146"/>
      <c r="C6" s="157" t="s">
        <v>20</v>
      </c>
      <c r="F6" s="170"/>
      <c r="G6" s="80" t="s">
        <v>32</v>
      </c>
      <c r="H6" s="308" t="s">
        <v>16</v>
      </c>
      <c r="I6" s="309"/>
    </row>
    <row r="7" spans="2:9">
      <c r="B7" s="147"/>
      <c r="F7" s="30"/>
      <c r="G7" s="15"/>
      <c r="H7" s="15"/>
    </row>
    <row r="8" spans="2:9" ht="53.5" customHeight="1">
      <c r="B8" s="148" t="s">
        <v>27</v>
      </c>
      <c r="C8" s="158" t="s">
        <v>10</v>
      </c>
      <c r="D8" s="148" t="s">
        <v>26</v>
      </c>
      <c r="E8" s="165" t="s">
        <v>39</v>
      </c>
      <c r="F8" s="165" t="s">
        <v>171</v>
      </c>
      <c r="G8" s="172" t="s">
        <v>76</v>
      </c>
      <c r="H8" s="148" t="s">
        <v>35</v>
      </c>
    </row>
    <row r="9" spans="2:9">
      <c r="B9" s="149">
        <v>1</v>
      </c>
      <c r="C9" s="302" t="s">
        <v>40</v>
      </c>
      <c r="D9" s="302" t="s">
        <v>84</v>
      </c>
      <c r="E9" s="305">
        <v>450000</v>
      </c>
      <c r="F9" s="76">
        <f>ROUNDDOWN(E9/4*3,-3)</f>
        <v>337000</v>
      </c>
      <c r="G9" s="179">
        <f>IF(F9&gt;=1,450000,"")</f>
        <v>450000</v>
      </c>
      <c r="H9" s="179">
        <f>MIN(F9,G9)</f>
        <v>337000</v>
      </c>
    </row>
    <row r="10" spans="2:9">
      <c r="B10" s="149">
        <v>2</v>
      </c>
      <c r="C10" s="303"/>
      <c r="D10" s="60"/>
      <c r="E10" s="306"/>
      <c r="F10" s="76">
        <f>ROUNDDOWN(E10/4*3,-3)</f>
        <v>0</v>
      </c>
      <c r="G10" s="179" t="str">
        <f>IF(F10&gt;=1,450000,"")</f>
        <v/>
      </c>
      <c r="H10" s="179">
        <f>MIN(F10,G10)</f>
        <v>0</v>
      </c>
    </row>
    <row r="11" spans="2:9">
      <c r="B11" s="149">
        <v>3</v>
      </c>
      <c r="C11" s="303"/>
      <c r="D11" s="60"/>
      <c r="E11" s="306"/>
      <c r="F11" s="76">
        <f>ROUNDDOWN(E11/4*3,-3)</f>
        <v>0</v>
      </c>
      <c r="G11" s="179" t="str">
        <f>IF(F11&gt;=1,450000,"")</f>
        <v/>
      </c>
      <c r="H11" s="179">
        <f>MIN(F11,G11)</f>
        <v>0</v>
      </c>
    </row>
    <row r="12" spans="2:9">
      <c r="B12" s="149">
        <v>4</v>
      </c>
      <c r="C12" s="303"/>
      <c r="D12" s="60"/>
      <c r="E12" s="306"/>
      <c r="F12" s="76">
        <f>ROUNDDOWN(E12/4*3,-3)</f>
        <v>0</v>
      </c>
      <c r="G12" s="179" t="str">
        <f>IF(F12&gt;=1,450000,"")</f>
        <v/>
      </c>
      <c r="H12" s="179">
        <f>MIN(F12,G12)</f>
        <v>0</v>
      </c>
    </row>
    <row r="13" spans="2:9" ht="19.5">
      <c r="B13" s="149">
        <v>5</v>
      </c>
      <c r="C13" s="303"/>
      <c r="D13" s="60"/>
      <c r="E13" s="306"/>
      <c r="F13" s="76">
        <f>ROUNDDOWN(E13/4*3,-3)</f>
        <v>0</v>
      </c>
      <c r="G13" s="179" t="str">
        <f>IF(F13&gt;=1,450000,"")</f>
        <v/>
      </c>
      <c r="H13" s="179">
        <f>MIN(F13,G13)</f>
        <v>0</v>
      </c>
    </row>
    <row r="14" spans="2:9" ht="19.5">
      <c r="B14" s="151" t="s">
        <v>18</v>
      </c>
      <c r="C14" s="161"/>
      <c r="D14" s="161"/>
      <c r="E14" s="161"/>
      <c r="F14" s="161"/>
      <c r="G14" s="180"/>
      <c r="H14" s="299">
        <f>SUM(H9:H13)</f>
        <v>337000</v>
      </c>
    </row>
    <row r="15" spans="2:9" s="1" customFormat="1" ht="11" customHeight="1">
      <c r="B15" s="152"/>
      <c r="C15" s="152"/>
      <c r="D15" s="152"/>
      <c r="E15" s="168"/>
      <c r="F15" s="168"/>
      <c r="G15" s="152"/>
      <c r="H15" s="152"/>
    </row>
    <row r="16" spans="2:9">
      <c r="F16" s="176" t="s">
        <v>49</v>
      </c>
      <c r="G16" s="181"/>
      <c r="H16" s="186"/>
    </row>
    <row r="17" spans="6:8">
      <c r="F17" s="177"/>
      <c r="G17" s="25"/>
      <c r="H17" s="187"/>
    </row>
    <row r="18" spans="6:8">
      <c r="F18" s="178"/>
      <c r="G18" s="182"/>
      <c r="H18" s="188"/>
    </row>
    <row r="19" spans="6:8">
      <c r="F19" s="1"/>
    </row>
    <row r="20" spans="6:8">
      <c r="F20" s="1"/>
    </row>
    <row r="21" spans="6:8">
      <c r="F21" s="1"/>
    </row>
  </sheetData>
  <sheetProtection password="CC2F" sheet="1" objects="1" scenarios="1"/>
  <mergeCells count="3">
    <mergeCell ref="D1:G1"/>
    <mergeCell ref="B14:G14"/>
    <mergeCell ref="F16:H18"/>
  </mergeCells>
  <phoneticPr fontId="2"/>
  <conditionalFormatting sqref="G9:H13">
    <cfRule type="cellIs" dxfId="0" priority="1" operator="equal">
      <formula>0</formula>
    </cfRule>
  </conditionalFormatting>
  <hyperlinks>
    <hyperlink ref="H6" r:id="rId1"/>
  </hyperlinks>
  <printOptions horizontalCentered="1" verticalCentered="1"/>
  <pageMargins left="0.7" right="0.7" top="0.75" bottom="0.75" header="0.3" footer="0.3"/>
  <pageSetup paperSize="9" scale="61" fitToWidth="1" fitToHeight="1" orientation="portrait" usePrinterDefaults="1"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選択肢!$A$2:$A$34</xm:f>
          </x14:formula1>
          <xm:sqref>D9</xm:sqref>
        </x14:dataValidation>
        <x14:dataValidation type="list" allowBlank="1" showDropDown="0" showInputMessage="1" showErrorMessage="1">
          <x14:formula1>
            <xm:f>選択肢!$A$2:$A$64</xm:f>
          </x14:formula1>
          <xm:sqref>D10:D13</xm:sqref>
        </x14:dataValidation>
      </x14:dataValidations>
    </ext>
  </extLs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11</vt:i4>
      </vt:variant>
    </vt:vector>
  </HeadingPairs>
  <TitlesOfParts>
    <vt:vector size="11" baseType="lpstr">
      <vt:lpstr>【R9要望額調査について】　※要確認</vt:lpstr>
      <vt:lpstr>①介護ソフト以外</vt:lpstr>
      <vt:lpstr>① (記入例)</vt:lpstr>
      <vt:lpstr>②介護ソフト</vt:lpstr>
      <vt:lpstr>② (記入例)</vt:lpstr>
      <vt:lpstr>③パッケージ</vt:lpstr>
      <vt:lpstr>③(記入例)</vt:lpstr>
      <vt:lpstr>④業務改善支援</vt:lpstr>
      <vt:lpstr>④(記入例)</vt:lpstr>
      <vt:lpstr>選択肢</vt:lpstr>
      <vt:lpstr>サービス種別</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鳥取県</dc:creator>
  <cp:lastModifiedBy>池田　智紀</cp:lastModifiedBy>
  <cp:lastPrinted>2023-09-20T04:11:33Z</cp:lastPrinted>
  <dcterms:created xsi:type="dcterms:W3CDTF">2021-09-23T23:41:42Z</dcterms:created>
  <dcterms:modified xsi:type="dcterms:W3CDTF">2026-09-02T07:52:21Z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2026-09-02T07:52:21Z</vt:filetime>
  </property>
</Properties>
</file>